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miers pas" sheetId="1" r:id="rId3"/>
    <sheet state="visible" name="Tableau de bord" sheetId="2" r:id="rId4"/>
    <sheet state="visible" name="Contacts" sheetId="3" r:id="rId5"/>
    <sheet state="visible" name="Entreprises" sheetId="4" r:id="rId6"/>
    <sheet state="visible" name="Opportunités" sheetId="5" r:id="rId7"/>
    <sheet state="visible" name="Paramètres" sheetId="6" r:id="rId8"/>
  </sheets>
  <definedNames>
    <definedName hidden="1" localSheetId="2" name="_xlnm._FilterDatabase">Contacts!$B$3:$B$11</definedName>
    <definedName hidden="1" localSheetId="3" name="_xlnm._FilterDatabase">Entreprises!$B$3:$B$11</definedName>
    <definedName hidden="1" localSheetId="4" name="_xlnm._FilterDatabase">'Opportunités'!$B$3:$L$12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Add any tags in this column to help you quickly identify different entries
</t>
      </text>
    </comment>
    <comment authorId="0" ref="G3">
      <text>
        <t xml:space="preserve">Voir l'onglet "Paramètres"</t>
      </text>
    </comment>
  </commentList>
</comments>
</file>

<file path=xl/sharedStrings.xml><?xml version="1.0" encoding="utf-8"?>
<sst xmlns="http://schemas.openxmlformats.org/spreadsheetml/2006/main" count="302" uniqueCount="159">
  <si>
    <t>BARBAROS</t>
  </si>
  <si>
    <t>PHASE 3 : KUBERNETES</t>
  </si>
  <si>
    <t xml:space="preserve">Durant cette phase nous nous intéressons à déployer nos images Docker (Terminal linux et Packet Tracer) sur un cluster kubernetes local configuré sur des  machines virtuelles se trouvant au niveau de plusieurs machines physiques différentes communiquant sur un réseau local, ensuite ouvrir l'accès à ces  conteneurs Dockers pour pouvoir les utiliser, enfin effectuer des tests de scalabilité, stabilité, performances et sécurité afin de prouver l'éfficacité de  notre solution.  </t>
  </si>
  <si>
    <t>Déroulement de la réalisation</t>
  </si>
  <si>
    <r>
      <rPr>
        <rFont val="Roboto"/>
        <color rgb="FF2E404D"/>
        <sz val="12.0"/>
      </rPr>
      <t xml:space="preserve">- Installation de Kubernetes sur la machine et le configurer pour créer un cluster sur 2 (ou plusieurs) VMs sur la meme machine physique 
- </t>
    </r>
    <r>
      <rPr>
        <rFont val="Roboto"/>
        <b/>
        <color rgb="FF2E404D"/>
        <sz val="12.0"/>
      </rPr>
      <t>Deadline : 03/05</t>
    </r>
  </si>
  <si>
    <r>
      <rPr>
        <rFont val="Roboto"/>
        <color rgb="FF2E404D"/>
        <sz val="12.0"/>
      </rPr>
      <t xml:space="preserve">- Tester les images Docker sur ce cluster kuber trouver un moyen de exploiter les conteneurs en s'authentifiant, parallèlement élaborer l'architecture détaillée et le plan du rapport final (ensuite se diviser pour l'étape 3)
- </t>
    </r>
    <r>
      <rPr>
        <rFont val="Roboto"/>
        <b/>
        <color rgb="FF2E404D"/>
        <sz val="12.0"/>
      </rPr>
      <t>Deadline : 13/05</t>
    </r>
  </si>
  <si>
    <r>
      <rPr>
        <rFont val="Roboto"/>
        <color rgb="FF2E404D"/>
        <sz val="12.0"/>
      </rPr>
      <t xml:space="preserve">- Distribuer les VMs sur plusieurs PC physiques, et reconfigurer le réseau
- Rédaction du rapport et du livrable 
- Création d'une interface graphique Desktop permettant d'automatiser la connexion aux conteneurs
</t>
    </r>
    <r>
      <rPr>
        <rFont val="Roboto"/>
        <b/>
        <color rgb="FF2E404D"/>
        <sz val="12.0"/>
      </rPr>
      <t>Deadline partie rapport : 21/05
Deadline reste du travail : 04/06</t>
    </r>
    <r>
      <rPr>
        <rFont val="Roboto"/>
        <color rgb="FF2E404D"/>
        <sz val="12.0"/>
      </rPr>
      <t xml:space="preserve"> </t>
    </r>
  </si>
  <si>
    <t>Détails de chaque livrable</t>
  </si>
  <si>
    <t>Architecture proposée</t>
  </si>
  <si>
    <t>Remarque : doit etre la plus élaborée possible meme si elle sera pas complètement implémentée
- doit contenir les diagrammes de conception les plus pertinents (physique, de comportement, d'utilisation, ...)
- Les aspects décisionnels de l'architecture doivent etre justifiés 
- Une étude de l'existant (par rapport aux solutions de déploiement uniquement vu qu'on a déjà traité cette partie dans la première partie)
- Démontrer la robustesse théorique de cette architecture en indiquant les possibilité d'extensibilité, ... etc</t>
  </si>
  <si>
    <t xml:space="preserve">Rapport </t>
  </si>
  <si>
    <t>Le contenu du rapport sera fixé dans une prochaine réunion mais devra traité beaucoup plus l'aspect technique de kubernetes (vu que la partie théorique a été détaillé dans les rapports précedents)</t>
  </si>
  <si>
    <t>Infrastructure kubernetes</t>
  </si>
  <si>
    <t xml:space="preserve">- version 01 : un cluster qui opère sur plusieurs VMs localement 
- version 02 : ce cluster pourra fonctionné sur des VMs (ou machines physiques) sur des machines séparées
- version 03 : version hybride (entre le local et le cloud) pour une solution plus robuste (traité en théorie uniquement)
</t>
  </si>
  <si>
    <t>Module d'authentification</t>
  </si>
  <si>
    <t xml:space="preserve">- Chercher d'abord les différentes méthodes d'authentification des utilsateurs pour pouvoir accéder aux conteneurs 
- Choisir la méthode qui necéssite le moins de configuration en local (toujours donner priorité à la facilité d'utilisation pour les étudiants et enseignants)
- Création d'une simple interface graphique permettant l'automatisation de cette dernière </t>
  </si>
  <si>
    <t>Démonstration</t>
  </si>
  <si>
    <t>- Préparation des use case en tennant en comptes les indicateurs de performance 
- Préparer une présentation
- Traiter l'aspect concurrentiel en présentant le projet sous sa forme compétitive (étude financière, avantages, ...)</t>
  </si>
  <si>
    <t>Tableau de bord</t>
  </si>
  <si>
    <t>VENTES</t>
  </si>
  <si>
    <t xml:space="preserve">NOMBRE TOTAL DE </t>
  </si>
  <si>
    <t>Contacts</t>
  </si>
  <si>
    <t>Entreprises</t>
  </si>
  <si>
    <t>Opportunités</t>
  </si>
  <si>
    <t>Astuce Copper ➜</t>
  </si>
  <si>
    <t>Un Contact est une personne avec laquelle vous avez décidé de faire affaire.
Il peut s'agir d'un client existant, d'un client potentiel ou de tout autre type de contact.
Un Contact est la personne qui travaille dans une Entreprise avec laquelle vous envisagez de collaborer.</t>
  </si>
  <si>
    <t>Libellé</t>
  </si>
  <si>
    <t>Nom</t>
  </si>
  <si>
    <t>Entreprise</t>
  </si>
  <si>
    <t>Adresse e-mail professionnelle</t>
  </si>
  <si>
    <t>Fonction</t>
  </si>
  <si>
    <t>Type de contact</t>
  </si>
  <si>
    <t>Téléphone du bureau</t>
  </si>
  <si>
    <t>Site Web professionnel</t>
  </si>
  <si>
    <t>Adresse</t>
  </si>
  <si>
    <t>Ville</t>
  </si>
  <si>
    <t>Code postal</t>
  </si>
  <si>
    <t>Linkedin</t>
  </si>
  <si>
    <t>Description</t>
  </si>
  <si>
    <t>Suivi</t>
  </si>
  <si>
    <t>Thomas Liao</t>
  </si>
  <si>
    <t>ozerflex</t>
  </si>
  <si>
    <t>Responsable marketing</t>
  </si>
  <si>
    <t>Client potentiel</t>
  </si>
  <si>
    <t>562-391-2345</t>
  </si>
  <si>
    <t>www.ozerflex.com</t>
  </si>
  <si>
    <t>224 Main St</t>
  </si>
  <si>
    <t>San Francisco</t>
  </si>
  <si>
    <t>Imminent</t>
  </si>
  <si>
    <t>Lillian Soto</t>
  </si>
  <si>
    <t>Fixfase</t>
  </si>
  <si>
    <t>Conseiller commercial</t>
  </si>
  <si>
    <t>562-391-2346</t>
  </si>
  <si>
    <t>www.fixfase.com</t>
  </si>
  <si>
    <t>543 Senwood St</t>
  </si>
  <si>
    <t>New York</t>
  </si>
  <si>
    <t>À venir</t>
  </si>
  <si>
    <t>Violette Gatewood</t>
  </si>
  <si>
    <t>Namdrill</t>
  </si>
  <si>
    <t>Vendeur</t>
  </si>
  <si>
    <t>Client</t>
  </si>
  <si>
    <t>562-391-2347</t>
  </si>
  <si>
    <t>www.namdrill.com</t>
  </si>
  <si>
    <t>2430 Grand Corners</t>
  </si>
  <si>
    <t>Sucker Brook</t>
  </si>
  <si>
    <t>Mary Garcia</t>
  </si>
  <si>
    <t>Saltace</t>
  </si>
  <si>
    <t>Community Manager</t>
  </si>
  <si>
    <t>Autre</t>
  </si>
  <si>
    <t>562-391-2348</t>
  </si>
  <si>
    <t>www.saltace.com</t>
  </si>
  <si>
    <t>1275 Harvest Beacon Avenue</t>
  </si>
  <si>
    <t>Hills and Dales</t>
  </si>
  <si>
    <t>Cameron Lyle</t>
  </si>
  <si>
    <t>Moveplanet</t>
  </si>
  <si>
    <t>Designer</t>
  </si>
  <si>
    <t>562-391-2349</t>
  </si>
  <si>
    <t>www.moveplanet.com</t>
  </si>
  <si>
    <t>6329 Velvet Cloud Carrefour</t>
  </si>
  <si>
    <t>Nitta Yuma</t>
  </si>
  <si>
    <t>Mildred Noriega</t>
  </si>
  <si>
    <t>Finware</t>
  </si>
  <si>
    <t>PDG</t>
  </si>
  <si>
    <t>562-391-2350</t>
  </si>
  <si>
    <t>www.finware.com</t>
  </si>
  <si>
    <t>1903 Quiet Willow Field, Muenster</t>
  </si>
  <si>
    <t>Muenster</t>
  </si>
  <si>
    <t>Montée en gamme</t>
  </si>
  <si>
    <t>Melody Estes</t>
  </si>
  <si>
    <t>Dripelectronics</t>
  </si>
  <si>
    <t>Assistant de direction</t>
  </si>
  <si>
    <t>562-391-2351</t>
  </si>
  <si>
    <t>www.driplectronics.com</t>
  </si>
  <si>
    <t>3446 Jagged Walk, Platinum, Floride</t>
  </si>
  <si>
    <t>Platinum</t>
  </si>
  <si>
    <t>Une Entreprise est une entité avec laquelle vous travaillez déjà ou êtes susceptible de travailler dans un avenir proche.
Utilisez des libellés pour regrouper plusieurs entreprises et les retrouver ainsi plus facilement.</t>
  </si>
  <si>
    <t>Nom de l'entreprise</t>
  </si>
  <si>
    <t>Domaine de messagerie</t>
  </si>
  <si>
    <t xml:space="preserve">Site Web professionnel </t>
  </si>
  <si>
    <t>Pays</t>
  </si>
  <si>
    <t>Responsable</t>
  </si>
  <si>
    <t>@ozerflex.com</t>
  </si>
  <si>
    <t>États-Unis</t>
  </si>
  <si>
    <t>Steve Holm</t>
  </si>
  <si>
    <t>@fixfase.com</t>
  </si>
  <si>
    <t>Robert Hendricks</t>
  </si>
  <si>
    <t>@namdrill.com</t>
  </si>
  <si>
    <t>@saltace.com</t>
  </si>
  <si>
    <t>Intéressé</t>
  </si>
  <si>
    <t>@moveplanet.com</t>
  </si>
  <si>
    <t>@finware.com</t>
  </si>
  <si>
    <t>@driplectronics.com</t>
  </si>
  <si>
    <t>Une Opportunité désigne une opération de développement de vos activités que vous souhaitez suivre et faire évoluer dans le cadre d'un processus.
Assurez-vous de bien mettre à jour la date de clôture attendue.
Vous pourrez ainsi vous faire une meilleure idée des prévisions des ventes d'ici la fin de votre cycle de ventes.</t>
  </si>
  <si>
    <t>Étape</t>
  </si>
  <si>
    <t>Valeur</t>
  </si>
  <si>
    <t>Date de clôture</t>
  </si>
  <si>
    <t>% réussite</t>
  </si>
  <si>
    <t>État</t>
  </si>
  <si>
    <t>Motif de l'échec</t>
  </si>
  <si>
    <t>Priorité</t>
  </si>
  <si>
    <t>Source</t>
  </si>
  <si>
    <t>Planification</t>
  </si>
  <si>
    <t>Projet ozerflex</t>
  </si>
  <si>
    <t>Qualification</t>
  </si>
  <si>
    <t>Ouvert</t>
  </si>
  <si>
    <t>Aucun</t>
  </si>
  <si>
    <t>Élevée</t>
  </si>
  <si>
    <t>Publicité</t>
  </si>
  <si>
    <t>Ventes à venir</t>
  </si>
  <si>
    <t>Perdu</t>
  </si>
  <si>
    <t>Concurrence</t>
  </si>
  <si>
    <t>Téléprospection</t>
  </si>
  <si>
    <t>Faible</t>
  </si>
  <si>
    <t>Contrat envoyé</t>
  </si>
  <si>
    <t>Estimation</t>
  </si>
  <si>
    <t xml:space="preserve">Montée en gamme </t>
  </si>
  <si>
    <t>Moyenne</t>
  </si>
  <si>
    <t>E-mail</t>
  </si>
  <si>
    <t>Investissement</t>
  </si>
  <si>
    <t>Négociation</t>
  </si>
  <si>
    <t>En cours</t>
  </si>
  <si>
    <t>Présentation</t>
  </si>
  <si>
    <t>Remporté</t>
  </si>
  <si>
    <t>Contrat avec Fixfase</t>
  </si>
  <si>
    <t>Imminent/stratégique</t>
  </si>
  <si>
    <t>2e vente</t>
  </si>
  <si>
    <t>Fonctionnalités</t>
  </si>
  <si>
    <t xml:space="preserve">             Paramètres</t>
  </si>
  <si>
    <t xml:space="preserve">  Contact/Entreprise</t>
  </si>
  <si>
    <t xml:space="preserve">  Opportunités</t>
  </si>
  <si>
    <t xml:space="preserve">  Type de contact</t>
  </si>
  <si>
    <t xml:space="preserve">  Étape</t>
  </si>
  <si>
    <t xml:space="preserve">  État</t>
  </si>
  <si>
    <t xml:space="preserve">  Source</t>
  </si>
  <si>
    <t xml:space="preserve">  Motif de l'échec</t>
  </si>
  <si>
    <t>TOUT</t>
  </si>
  <si>
    <t>Prix</t>
  </si>
  <si>
    <t>Abandon</t>
  </si>
  <si>
    <t xml:space="preserve">Négociation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</si>
</sst>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 [$€]"/>
    <numFmt numFmtId="165" formatCode="&quot;$&quot;#,##0"/>
    <numFmt numFmtId="166" formatCode="0 %"/>
    <numFmt numFmtId="167" formatCode="_(&quot;$&quot;* #,##0_);_(&quot;$&quot;* \(#,##0\);_(&quot;$&quot;* &quot;-&quot;??_);_(@_)"/>
  </numFmts>
  <fonts count="69">
    <font>
      <sz val="10.0"/>
      <color rgb="FF000000"/>
      <name val="Arial"/>
    </font>
    <font>
      <color rgb="FFFFFFFF"/>
      <name val="Roboto"/>
    </font>
    <font>
      <sz val="60.0"/>
      <color rgb="FFFFFFFF"/>
      <name val="Roboto"/>
    </font>
    <font>
      <name val="Roboto"/>
    </font>
    <font>
      <sz val="12.0"/>
      <color rgb="FFFFFFFF"/>
      <name val="Roboto"/>
    </font>
    <font/>
    <font>
      <color rgb="FF303F46"/>
      <name val="Roboto"/>
    </font>
    <font>
      <sz val="22.0"/>
      <color rgb="FF303F46"/>
      <name val="Roboto"/>
    </font>
    <font>
      <b/>
      <sz val="20.0"/>
      <color rgb="FFFF9900"/>
      <name val="Roboto"/>
    </font>
    <font>
      <b/>
      <sz val="22.0"/>
      <color rgb="FFFF9900"/>
      <name val="Roboto"/>
    </font>
    <font>
      <b/>
      <sz val="22.0"/>
      <color rgb="FF3D4DB7"/>
      <name val="Roboto"/>
    </font>
    <font>
      <b/>
      <sz val="12.0"/>
      <color rgb="FF3D4DB7"/>
      <name val="Roboto"/>
    </font>
    <font>
      <sz val="12.0"/>
      <color rgb="FF2E404D"/>
      <name val="Roboto"/>
    </font>
    <font>
      <b/>
      <sz val="20.0"/>
      <color rgb="FF3D4DB7"/>
      <name val="Roboto"/>
    </font>
    <font>
      <color rgb="FF0A78D1"/>
      <name val="Roboto"/>
    </font>
    <font>
      <sz val="12.0"/>
      <color rgb="FF303F46"/>
      <name val="Roboto"/>
    </font>
    <font>
      <sz val="12.0"/>
      <color rgb="FFFF9900"/>
      <name val="Roboto"/>
    </font>
    <font>
      <sz val="12.0"/>
      <color rgb="FFFF9900"/>
    </font>
    <font>
      <b/>
      <sz val="12.0"/>
      <color rgb="FFFF9900"/>
      <name val="Roboto"/>
    </font>
    <font>
      <sz val="12.0"/>
      <color rgb="FF434343"/>
      <name val="Roboto"/>
    </font>
    <font>
      <sz val="12.0"/>
      <color rgb="FF3D4DB7"/>
      <name val="Roboto"/>
    </font>
    <font>
      <b/>
      <sz val="18.0"/>
      <color rgb="FFFFFFFF"/>
      <name val="Roboto"/>
    </font>
    <font>
      <sz val="12.0"/>
      <color rgb="FFF3F3F3"/>
      <name val="Roboto"/>
    </font>
    <font>
      <sz val="30.0"/>
      <color rgb="FFF3F3F3"/>
      <name val="Roboto"/>
    </font>
    <font>
      <b/>
      <color rgb="FF303F46"/>
      <name val="Roboto"/>
    </font>
    <font>
      <b/>
      <color rgb="FF888888"/>
      <name val="Roboto"/>
    </font>
    <font>
      <b/>
      <sz val="30.0"/>
      <color rgb="FF888888"/>
      <name val="Roboto"/>
    </font>
    <font>
      <sz val="30.0"/>
      <name val="Roboto"/>
    </font>
    <font>
      <color rgb="FF3D4DB7"/>
      <name val="Roboto"/>
    </font>
    <font>
      <sz val="9.0"/>
      <color rgb="FF3D4DB7"/>
      <name val="Roboto"/>
    </font>
    <font>
      <b/>
      <color rgb="FF3D4DB7"/>
      <name val="Roboto"/>
    </font>
    <font>
      <sz val="30.0"/>
      <color rgb="FF3D4DB7"/>
      <name val="Roboto"/>
    </font>
    <font>
      <b/>
      <sz val="36.0"/>
      <color rgb="FF3D4DB7"/>
      <name val="Roboto"/>
    </font>
    <font>
      <sz val="18.0"/>
      <color rgb="FF2196F3"/>
      <name val="Roboto"/>
    </font>
    <font>
      <b/>
      <sz val="24.0"/>
      <color rgb="FF303F46"/>
      <name val="Roboto"/>
    </font>
    <font>
      <sz val="9.0"/>
      <color rgb="FF888888"/>
      <name val="Roboto"/>
    </font>
    <font>
      <b/>
      <sz val="24.0"/>
      <color rgb="FF363636"/>
      <name val="Roboto"/>
    </font>
    <font>
      <b/>
      <color rgb="FF363636"/>
      <name val="Roboto"/>
    </font>
    <font>
      <b/>
      <sz val="10.0"/>
      <name val="Roboto"/>
    </font>
    <font>
      <b/>
      <sz val="12.0"/>
      <color rgb="FF2E404D"/>
      <name val="Roboto"/>
    </font>
    <font>
      <sz val="9.0"/>
      <color rgb="FF2196F3"/>
      <name val="Roboto"/>
    </font>
    <font>
      <color rgb="FF2196F3"/>
      <name val="Roboto"/>
    </font>
    <font>
      <sz val="10.0"/>
      <color rgb="FF2E404D"/>
      <name val="Roboto"/>
    </font>
    <font>
      <b/>
      <sz val="20.0"/>
      <color rgb="FF303F46"/>
      <name val="Roboto"/>
    </font>
    <font>
      <color rgb="FF363636"/>
      <name val="Roboto"/>
    </font>
    <font>
      <sz val="10.0"/>
      <color rgb="FF363636"/>
      <name val="Roboto"/>
    </font>
    <font>
      <i/>
      <sz val="30.0"/>
      <color rgb="FF888888"/>
      <name val="Roboto"/>
    </font>
    <font>
      <sz val="30.0"/>
      <color rgb="FF363636"/>
      <name val="Roboto"/>
    </font>
    <font>
      <sz val="20.0"/>
      <color rgb="FFF3F3F3"/>
      <name val="Roboto"/>
    </font>
    <font>
      <sz val="10.0"/>
      <color rgb="FFF3F3F3"/>
      <name val="Roboto"/>
    </font>
    <font>
      <b/>
      <color rgb="FFFFFFFF"/>
      <name val="Roboto"/>
    </font>
    <font>
      <b/>
      <name val="Roboto"/>
    </font>
    <font>
      <sz val="10.0"/>
      <color rgb="FF303F46"/>
      <name val="Roboto"/>
    </font>
    <font>
      <u/>
      <color rgb="FF0000FF"/>
      <name val="Roboto"/>
    </font>
    <font>
      <u/>
      <color rgb="FF0000FF"/>
      <name val="Roboto"/>
    </font>
    <font>
      <u/>
      <color rgb="FF0000FF"/>
      <name val="Roboto"/>
    </font>
    <font>
      <sz val="10.0"/>
      <name val="Roboto"/>
    </font>
    <font>
      <u/>
      <color rgb="FF0000FF"/>
      <name val="Roboto"/>
    </font>
    <font>
      <u/>
      <sz val="10.0"/>
      <color rgb="FF0000FF"/>
      <name val="Roboto"/>
    </font>
    <font>
      <u/>
      <sz val="10.0"/>
      <color rgb="FF0000FF"/>
      <name val="Roboto"/>
    </font>
    <font>
      <u/>
      <sz val="10.0"/>
      <color rgb="FF0000FF"/>
      <name val="Roboto"/>
    </font>
    <font>
      <u/>
      <sz val="10.0"/>
      <color rgb="FF0000FF"/>
      <name val="Roboto"/>
    </font>
    <font>
      <b/>
      <sz val="8.0"/>
      <color rgb="FF303F46"/>
      <name val="Roboto"/>
    </font>
    <font>
      <u/>
      <color rgb="FF0000FF"/>
      <name val="Roboto"/>
    </font>
    <font>
      <u/>
      <color rgb="FF0000FF"/>
      <name val="Roboto"/>
    </font>
    <font>
      <u/>
      <sz val="10.0"/>
      <color rgb="FF0000FF"/>
      <name val="Roboto"/>
    </font>
    <font>
      <u/>
      <sz val="10.0"/>
      <color rgb="FF0000FF"/>
      <name val="Roboto"/>
    </font>
    <font>
      <sz val="18.0"/>
      <color rgb="FFFFFFFF"/>
      <name val="Roboto"/>
    </font>
    <font>
      <b/>
      <color rgb="FF2E404D"/>
      <name val="Roboto"/>
    </font>
  </fonts>
  <fills count="10">
    <fill>
      <patternFill patternType="none"/>
    </fill>
    <fill>
      <patternFill patternType="lightGray"/>
    </fill>
    <fill>
      <patternFill patternType="solid">
        <fgColor rgb="FFFF9900"/>
        <bgColor rgb="FFFF9900"/>
      </patternFill>
    </fill>
    <fill>
      <patternFill patternType="solid">
        <fgColor rgb="FFEFEFF1"/>
        <bgColor rgb="FFEFEFF1"/>
      </patternFill>
    </fill>
    <fill>
      <patternFill patternType="solid">
        <fgColor rgb="FFFFFFFF"/>
        <bgColor rgb="FFFFFFFF"/>
      </patternFill>
    </fill>
    <fill>
      <patternFill patternType="solid">
        <fgColor rgb="FF3D4DB7"/>
        <bgColor rgb="FF3D4DB7"/>
      </patternFill>
    </fill>
    <fill>
      <patternFill patternType="solid">
        <fgColor rgb="FF434343"/>
        <bgColor rgb="FF434343"/>
      </patternFill>
    </fill>
    <fill>
      <patternFill patternType="solid">
        <fgColor rgb="FFE9E9E9"/>
        <bgColor rgb="FFE9E9E9"/>
      </patternFill>
    </fill>
    <fill>
      <patternFill patternType="solid">
        <fgColor rgb="FFCFE2F3"/>
        <bgColor rgb="FFCFE2F3"/>
      </patternFill>
    </fill>
    <fill>
      <patternFill patternType="solid">
        <fgColor rgb="FF303F46"/>
        <bgColor rgb="FF303F46"/>
      </patternFill>
    </fill>
  </fills>
  <borders count="24">
    <border/>
    <border>
      <bottom style="thin">
        <color rgb="FF2196F3"/>
      </bottom>
    </border>
    <border>
      <top style="thin">
        <color rgb="FF3D4DB7"/>
      </top>
    </border>
    <border>
      <right style="thin">
        <color rgb="FF2196F3"/>
      </right>
      <top style="thin">
        <color rgb="FF3D4DB7"/>
      </top>
    </border>
    <border>
      <left style="thin">
        <color rgb="FF3D4DB7"/>
      </left>
      <right style="thin">
        <color rgb="FF3D4DB7"/>
      </right>
      <top style="thin">
        <color rgb="FF3D4DB7"/>
      </top>
    </border>
    <border>
      <right style="thin">
        <color rgb="FF2196F3"/>
      </right>
    </border>
    <border>
      <left style="thin">
        <color rgb="FF3D4DB7"/>
      </left>
      <right style="thin">
        <color rgb="FF3D4DB7"/>
      </right>
    </border>
    <border>
      <bottom style="thin">
        <color rgb="FF3D4DB7"/>
      </bottom>
    </border>
    <border>
      <right style="thin">
        <color rgb="FF2196F3"/>
      </right>
      <bottom style="thin">
        <color rgb="FF3D4DB7"/>
      </bottom>
    </border>
    <border>
      <left style="thin">
        <color rgb="FF3D4DB7"/>
      </left>
      <right style="thin">
        <color rgb="FF3D4DB7"/>
      </right>
      <bottom style="thin">
        <color rgb="FF3D4DB7"/>
      </bottom>
    </border>
    <border>
      <bottom style="dotted">
        <color rgb="FF363636"/>
      </bottom>
    </border>
    <border>
      <top style="thin">
        <color rgb="FFD9D9D9"/>
      </top>
    </border>
    <border>
      <bottom style="thin">
        <color rgb="FFD9D9D9"/>
      </bottom>
    </border>
    <border>
      <right style="thin">
        <color rgb="FFD9D9D9"/>
      </right>
      <bottom style="thin">
        <color rgb="FFFFFFFF"/>
      </bottom>
    </border>
    <border>
      <top style="thin">
        <color rgb="FFD9D9D9"/>
      </top>
      <bottom style="thin">
        <color rgb="FFD9D9D9"/>
      </bottom>
    </border>
    <border>
      <right style="thin">
        <color rgb="FFD9D9D9"/>
      </right>
      <top style="thin">
        <color rgb="FFFFFFFF"/>
      </top>
      <bottom style="thin">
        <color rgb="FFFFFFFF"/>
      </bottom>
    </border>
    <border>
      <right style="thin">
        <color rgb="FFD9D9D9"/>
      </right>
      <top style="thin">
        <color rgb="FFFFFFFF"/>
      </top>
      <bottom style="thin">
        <color rgb="FFCCCCCC"/>
      </bottom>
    </border>
    <border>
      <top style="thin">
        <color rgb="FFD9D9D9"/>
      </top>
      <bottom style="thin">
        <color rgb="FFCCCCCC"/>
      </bottom>
    </border>
    <border>
      <bottom style="thin">
        <color rgb="FFCCCCCC"/>
      </bottom>
    </border>
    <border>
      <right style="thin">
        <color rgb="FFD9D9D9"/>
      </right>
      <bottom style="thin">
        <color rgb="FFCCCCCC"/>
      </bottom>
    </border>
    <border>
      <left style="thin">
        <color rgb="FFCCCCCC"/>
      </left>
      <top style="thin">
        <color rgb="FFCCCCCC"/>
      </top>
    </border>
    <border>
      <top style="thin">
        <color rgb="FFCCCCCC"/>
      </top>
    </border>
    <border>
      <right style="thin">
        <color rgb="FFCCCCCC"/>
      </right>
      <top style="thin">
        <color rgb="FFCCCCCC"/>
      </top>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readingOrder="0" shrinkToFit="0" vertical="center" wrapText="0"/>
    </xf>
    <xf borderId="0" fillId="2" fontId="2" numFmtId="0" xfId="0" applyAlignment="1" applyFont="1">
      <alignment readingOrder="0" vertical="center"/>
    </xf>
    <xf borderId="0" fillId="2" fontId="1" numFmtId="0" xfId="0" applyAlignment="1" applyFont="1">
      <alignment horizontal="left"/>
    </xf>
    <xf borderId="0" fillId="2" fontId="3" numFmtId="0" xfId="0" applyAlignment="1" applyFont="1">
      <alignment shrinkToFit="0" wrapText="0"/>
    </xf>
    <xf borderId="0" fillId="2" fontId="3" numFmtId="0" xfId="0" applyFont="1"/>
    <xf borderId="0" fillId="2" fontId="4" numFmtId="0" xfId="0" applyAlignment="1" applyFont="1">
      <alignment readingOrder="0" shrinkToFit="0" vertical="center" wrapText="0"/>
    </xf>
    <xf borderId="0" fillId="2" fontId="2" numFmtId="0" xfId="0" applyAlignment="1" applyFont="1">
      <alignment readingOrder="0" shrinkToFit="0" vertical="top" wrapText="0"/>
    </xf>
    <xf borderId="0" fillId="2" fontId="2" numFmtId="0" xfId="0" applyAlignment="1" applyFont="1">
      <alignment readingOrder="0" vertical="top"/>
    </xf>
    <xf borderId="0" fillId="2" fontId="4" numFmtId="0" xfId="0" applyAlignment="1" applyFont="1">
      <alignment horizontal="left" readingOrder="0" shrinkToFit="0" vertical="top" wrapText="1"/>
    </xf>
    <xf borderId="0" fillId="2" fontId="5" numFmtId="0" xfId="0" applyFont="1"/>
    <xf borderId="1" fillId="2" fontId="5" numFmtId="0" xfId="0" applyBorder="1" applyFont="1"/>
    <xf borderId="1" fillId="2" fontId="1" numFmtId="0" xfId="0" applyAlignment="1" applyBorder="1" applyFont="1">
      <alignment horizontal="left" shrinkToFit="0" wrapText="0"/>
    </xf>
    <xf borderId="1" fillId="2" fontId="1" numFmtId="0" xfId="0" applyAlignment="1" applyBorder="1" applyFont="1">
      <alignment horizontal="left"/>
    </xf>
    <xf borderId="0" fillId="3" fontId="6" numFmtId="0" xfId="0" applyAlignment="1" applyFill="1" applyFont="1">
      <alignment horizontal="left"/>
    </xf>
    <xf borderId="0" fillId="3" fontId="5" numFmtId="0" xfId="0" applyAlignment="1" applyFont="1">
      <alignment shrinkToFit="0" wrapText="0"/>
    </xf>
    <xf borderId="0" fillId="3" fontId="5" numFmtId="0" xfId="0" applyFont="1"/>
    <xf borderId="0" fillId="3" fontId="7" numFmtId="0" xfId="0" applyAlignment="1" applyFont="1">
      <alignment horizontal="left"/>
    </xf>
    <xf borderId="0" fillId="3" fontId="8" numFmtId="0" xfId="0" applyAlignment="1" applyFont="1">
      <alignment horizontal="left" readingOrder="0" shrinkToFit="0" wrapText="0"/>
    </xf>
    <xf borderId="0" fillId="3" fontId="9" numFmtId="0" xfId="0" applyAlignment="1" applyFont="1">
      <alignment horizontal="left" readingOrder="0" shrinkToFit="0" wrapText="0"/>
    </xf>
    <xf borderId="0" fillId="3" fontId="10" numFmtId="0" xfId="0" applyAlignment="1" applyFont="1">
      <alignment horizontal="left" readingOrder="0"/>
    </xf>
    <xf borderId="0" fillId="3" fontId="11" numFmtId="0" xfId="0" applyAlignment="1" applyFont="1">
      <alignment horizontal="left" readingOrder="0" shrinkToFit="0" wrapText="0"/>
    </xf>
    <xf borderId="0" fillId="3" fontId="11" numFmtId="0" xfId="0" applyAlignment="1" applyFont="1">
      <alignment horizontal="left" readingOrder="0"/>
    </xf>
    <xf borderId="0" fillId="3" fontId="8" numFmtId="0" xfId="0" applyAlignment="1" applyFont="1">
      <alignment horizontal="center" readingOrder="0" shrinkToFit="0" vertical="top" wrapText="1"/>
    </xf>
    <xf borderId="0" fillId="3" fontId="12" numFmtId="0" xfId="0" applyAlignment="1" applyFont="1">
      <alignment horizontal="left" readingOrder="0" shrinkToFit="0" vertical="top" wrapText="1"/>
    </xf>
    <xf borderId="0" fillId="3" fontId="13" numFmtId="0" xfId="0" applyAlignment="1" applyFont="1">
      <alignment horizontal="left" readingOrder="0" shrinkToFit="0" vertical="top" wrapText="1"/>
    </xf>
    <xf borderId="0" fillId="3" fontId="12" numFmtId="0" xfId="0" applyAlignment="1" applyFont="1">
      <alignment readingOrder="0" shrinkToFit="0" vertical="top" wrapText="1"/>
    </xf>
    <xf borderId="0" fillId="3" fontId="14" numFmtId="0" xfId="0" applyAlignment="1" applyFont="1">
      <alignment horizontal="left"/>
    </xf>
    <xf borderId="0" fillId="4" fontId="15" numFmtId="0" xfId="0" applyAlignment="1" applyFill="1" applyFont="1">
      <alignment horizontal="left"/>
    </xf>
    <xf borderId="0" fillId="4" fontId="15" numFmtId="0" xfId="0" applyAlignment="1" applyFont="1">
      <alignment horizontal="left" readingOrder="0" shrinkToFit="0" vertical="bottom" wrapText="0"/>
    </xf>
    <xf borderId="0" fillId="4" fontId="15" numFmtId="0" xfId="0" applyAlignment="1" applyFont="1">
      <alignment horizontal="left" readingOrder="0" vertical="bottom"/>
    </xf>
    <xf borderId="0" fillId="4" fontId="16" numFmtId="0" xfId="0" applyAlignment="1" applyFont="1">
      <alignment horizontal="left"/>
    </xf>
    <xf borderId="0" fillId="0" fontId="17" numFmtId="0" xfId="0" applyFont="1"/>
    <xf borderId="0" fillId="4" fontId="16" numFmtId="0" xfId="0" applyAlignment="1" applyFont="1">
      <alignment horizontal="left" readingOrder="0" shrinkToFit="0" vertical="bottom" wrapText="0"/>
    </xf>
    <xf borderId="0" fillId="4" fontId="16" numFmtId="0" xfId="0" applyAlignment="1" applyFont="1">
      <alignment horizontal="left" readingOrder="0" vertical="bottom"/>
    </xf>
    <xf borderId="0" fillId="4" fontId="16" numFmtId="0" xfId="0" applyAlignment="1" applyFont="1">
      <alignment horizontal="left" shrinkToFit="0" vertical="bottom" wrapText="0"/>
    </xf>
    <xf borderId="0" fillId="4" fontId="16" numFmtId="0" xfId="0" applyAlignment="1" applyFont="1">
      <alignment horizontal="left" vertical="bottom"/>
    </xf>
    <xf borderId="0" fillId="4" fontId="18" numFmtId="0" xfId="0" applyAlignment="1" applyFont="1">
      <alignment horizontal="left" readingOrder="0" shrinkToFit="0" wrapText="0"/>
    </xf>
    <xf borderId="0" fillId="4" fontId="18" numFmtId="0" xfId="0" applyAlignment="1" applyFont="1">
      <alignment horizontal="left" readingOrder="0"/>
    </xf>
    <xf borderId="0" fillId="4" fontId="19" numFmtId="0" xfId="0" applyAlignment="1" applyFont="1">
      <alignment horizontal="left" readingOrder="0" shrinkToFit="0" vertical="bottom" wrapText="1"/>
    </xf>
    <xf borderId="0" fillId="4" fontId="19" numFmtId="0" xfId="0" applyAlignment="1" applyFont="1">
      <alignment horizontal="left" readingOrder="0" shrinkToFit="0" vertical="top" wrapText="1"/>
    </xf>
    <xf borderId="0" fillId="0" fontId="17" numFmtId="0" xfId="0" applyAlignment="1" applyFont="1">
      <alignment shrinkToFit="0" wrapText="0"/>
    </xf>
    <xf borderId="0" fillId="4" fontId="20" numFmtId="0" xfId="0" applyAlignment="1" applyFont="1">
      <alignment horizontal="left" readingOrder="0" shrinkToFit="0" vertical="bottom" wrapText="0"/>
    </xf>
    <xf borderId="0" fillId="4" fontId="20" numFmtId="0" xfId="0" applyAlignment="1" applyFont="1">
      <alignment horizontal="left" readingOrder="0" vertical="bottom"/>
    </xf>
    <xf borderId="0" fillId="5" fontId="3" numFmtId="0" xfId="0" applyAlignment="1" applyFill="1" applyFont="1">
      <alignment shrinkToFit="0" vertical="center" wrapText="0"/>
    </xf>
    <xf borderId="0" fillId="5" fontId="21" numFmtId="0" xfId="0" applyAlignment="1" applyFont="1">
      <alignment readingOrder="0" shrinkToFit="0" vertical="center" wrapText="0"/>
    </xf>
    <xf borderId="0" fillId="5" fontId="22" numFmtId="0" xfId="0" applyAlignment="1" applyFont="1">
      <alignment readingOrder="0" shrinkToFit="0" vertical="center" wrapText="0"/>
    </xf>
    <xf borderId="0" fillId="5" fontId="23" numFmtId="0" xfId="0" applyAlignment="1" applyFont="1">
      <alignment readingOrder="0" shrinkToFit="0" vertical="center" wrapText="0"/>
    </xf>
    <xf borderId="0" fillId="4" fontId="3" numFmtId="0" xfId="0" applyAlignment="1" applyFont="1">
      <alignment shrinkToFit="0" vertical="center" wrapText="0"/>
    </xf>
    <xf borderId="0" fillId="4" fontId="24" numFmtId="0" xfId="0" applyAlignment="1" applyFont="1">
      <alignment horizontal="left" readingOrder="0" shrinkToFit="0" vertical="center" wrapText="0"/>
    </xf>
    <xf borderId="0" fillId="4" fontId="25" numFmtId="0" xfId="0" applyAlignment="1" applyFont="1">
      <alignment shrinkToFit="0" vertical="center" wrapText="0"/>
    </xf>
    <xf borderId="0" fillId="4" fontId="26" numFmtId="0" xfId="0" applyAlignment="1" applyFont="1">
      <alignment shrinkToFit="0" vertical="center" wrapText="0"/>
    </xf>
    <xf borderId="0" fillId="4" fontId="3" numFmtId="0" xfId="0" applyAlignment="1" applyFont="1">
      <alignment horizontal="left" shrinkToFit="0" vertical="center" wrapText="0"/>
    </xf>
    <xf borderId="0" fillId="4" fontId="27" numFmtId="0" xfId="0" applyAlignment="1" applyFont="1">
      <alignment horizontal="left" shrinkToFit="0" vertical="center" wrapText="0"/>
    </xf>
    <xf borderId="0" fillId="0" fontId="3" numFmtId="0" xfId="0" applyAlignment="1" applyFont="1">
      <alignment shrinkToFit="0" vertical="center" wrapText="0"/>
    </xf>
    <xf borderId="0" fillId="0" fontId="27" numFmtId="0" xfId="0" applyAlignment="1" applyFont="1">
      <alignment shrinkToFit="0" vertical="center" wrapText="0"/>
    </xf>
    <xf borderId="0" fillId="0" fontId="28" numFmtId="0" xfId="0" applyAlignment="1" applyFont="1">
      <alignment shrinkToFit="0" vertical="center" wrapText="0"/>
    </xf>
    <xf borderId="0" fillId="4" fontId="29" numFmtId="0" xfId="0" applyAlignment="1" applyFont="1">
      <alignment horizontal="left" readingOrder="0" shrinkToFit="0" vertical="center" wrapText="0"/>
    </xf>
    <xf borderId="0" fillId="4" fontId="30" numFmtId="0" xfId="0" applyAlignment="1" applyFont="1">
      <alignment shrinkToFit="0" vertical="center" wrapText="0"/>
    </xf>
    <xf borderId="0" fillId="4" fontId="31" numFmtId="0" xfId="0" applyAlignment="1" applyFont="1">
      <alignment shrinkToFit="0" vertical="center" wrapText="0"/>
    </xf>
    <xf borderId="0" fillId="4" fontId="28" numFmtId="0" xfId="0" applyAlignment="1" applyFont="1">
      <alignment shrinkToFit="0" vertical="center" wrapText="0"/>
    </xf>
    <xf borderId="2" fillId="4" fontId="32" numFmtId="164" xfId="0" applyAlignment="1" applyBorder="1" applyFont="1" applyNumberFormat="1">
      <alignment horizontal="left" readingOrder="0" shrinkToFit="0" vertical="center" wrapText="0"/>
    </xf>
    <xf borderId="2" fillId="0" fontId="5" numFmtId="0" xfId="0" applyBorder="1" applyFont="1"/>
    <xf borderId="3" fillId="0" fontId="5" numFmtId="0" xfId="0" applyBorder="1" applyFont="1"/>
    <xf borderId="4" fillId="4" fontId="33" numFmtId="0" xfId="0" applyAlignment="1" applyBorder="1" applyFont="1">
      <alignment horizontal="right" readingOrder="0" shrinkToFit="0" vertical="center" wrapText="0"/>
    </xf>
    <xf borderId="2" fillId="4" fontId="34" numFmtId="0" xfId="0" applyAlignment="1" applyBorder="1" applyFont="1">
      <alignment horizontal="center" readingOrder="0" shrinkToFit="0" vertical="center" wrapText="0"/>
    </xf>
    <xf borderId="2" fillId="4" fontId="29" numFmtId="0" xfId="0" applyAlignment="1" applyBorder="1" applyFont="1">
      <alignment horizontal="left" readingOrder="0" shrinkToFit="0" vertical="center" wrapText="0"/>
    </xf>
    <xf borderId="0" fillId="4" fontId="35" numFmtId="0" xfId="0" applyAlignment="1" applyFont="1">
      <alignment horizontal="left" readingOrder="0" shrinkToFit="0" vertical="center" wrapText="0"/>
    </xf>
    <xf borderId="0" fillId="4" fontId="36" numFmtId="165" xfId="0" applyAlignment="1" applyFont="1" applyNumberFormat="1">
      <alignment horizontal="center" readingOrder="0" shrinkToFit="0" vertical="center" wrapText="0"/>
    </xf>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0" fillId="4" fontId="37" numFmtId="0" xfId="0" applyAlignment="1" applyFont="1">
      <alignment horizontal="center" readingOrder="0" shrinkToFit="0" vertical="center" wrapText="0"/>
    </xf>
    <xf borderId="0" fillId="0" fontId="3" numFmtId="0" xfId="0" applyAlignment="1" applyFont="1">
      <alignment shrinkToFit="0" wrapText="0"/>
    </xf>
    <xf borderId="0" fillId="0" fontId="27" numFmtId="0" xfId="0" applyAlignment="1" applyFont="1">
      <alignment shrinkToFit="0" wrapText="0"/>
    </xf>
    <xf borderId="0" fillId="3" fontId="3" numFmtId="0" xfId="0" applyAlignment="1" applyFont="1">
      <alignment shrinkToFit="0" wrapText="0"/>
    </xf>
    <xf borderId="0" fillId="3" fontId="3" numFmtId="0" xfId="0" applyAlignment="1" applyFont="1">
      <alignment shrinkToFit="0" vertical="center" wrapText="0"/>
    </xf>
    <xf borderId="0" fillId="3" fontId="27" numFmtId="0" xfId="0" applyAlignment="1" applyFont="1">
      <alignment shrinkToFit="0" wrapText="0"/>
    </xf>
    <xf borderId="0" fillId="3" fontId="27" numFmtId="0" xfId="0" applyAlignment="1" applyFont="1">
      <alignment shrinkToFit="0" vertical="center" wrapText="0"/>
    </xf>
    <xf borderId="0" fillId="3" fontId="38" numFmtId="0" xfId="0" applyAlignment="1" applyFont="1">
      <alignment horizontal="left" shrinkToFit="0" vertical="center" wrapText="0"/>
    </xf>
    <xf borderId="0" fillId="3" fontId="39" numFmtId="0" xfId="0" applyAlignment="1" applyFont="1">
      <alignment horizontal="left" shrinkToFit="0" vertical="center" wrapText="0"/>
    </xf>
    <xf borderId="0" fillId="3" fontId="39" numFmtId="0" xfId="0" applyAlignment="1" applyFont="1">
      <alignment horizontal="right" readingOrder="0" shrinkToFit="0" vertical="center" wrapText="0"/>
    </xf>
    <xf borderId="0" fillId="3" fontId="40" numFmtId="0" xfId="0" applyAlignment="1" applyFont="1">
      <alignment horizontal="left" readingOrder="0" shrinkToFit="0" vertical="center" wrapText="0"/>
    </xf>
    <xf borderId="0" fillId="3" fontId="41" numFmtId="0" xfId="0" applyAlignment="1" applyFont="1">
      <alignment horizontal="left" shrinkToFit="0" vertical="center" wrapText="0"/>
    </xf>
    <xf borderId="0" fillId="3" fontId="3" numFmtId="0" xfId="0" applyAlignment="1" applyFont="1">
      <alignment vertical="center"/>
    </xf>
    <xf borderId="10" fillId="3" fontId="42" numFmtId="0" xfId="0" applyAlignment="1" applyBorder="1" applyFont="1">
      <alignment readingOrder="0" shrinkToFit="0" vertical="center" wrapText="0"/>
    </xf>
    <xf borderId="10" fillId="3" fontId="42" numFmtId="0" xfId="0" applyAlignment="1" applyBorder="1" applyFont="1">
      <alignment shrinkToFit="0" vertical="center" wrapText="0"/>
    </xf>
    <xf borderId="0" fillId="3" fontId="33" numFmtId="0" xfId="0" applyAlignment="1" applyFont="1">
      <alignment horizontal="right" readingOrder="0" shrinkToFit="0" vertical="center" wrapText="0"/>
    </xf>
    <xf borderId="0" fillId="3" fontId="43" numFmtId="0" xfId="0" applyAlignment="1" applyFont="1">
      <alignment horizontal="left" readingOrder="0" shrinkToFit="0" vertical="center" wrapText="0"/>
    </xf>
    <xf borderId="0" fillId="4" fontId="36" numFmtId="0" xfId="0" applyAlignment="1" applyFont="1">
      <alignment horizontal="center" readingOrder="0" shrinkToFit="0" vertical="center" wrapText="0"/>
    </xf>
    <xf borderId="0" fillId="3" fontId="25" numFmtId="0" xfId="0" applyAlignment="1" applyFont="1">
      <alignment shrinkToFit="0" vertical="center" wrapText="0"/>
    </xf>
    <xf borderId="0" fillId="3" fontId="3" numFmtId="0" xfId="0" applyAlignment="1" applyFont="1">
      <alignment horizontal="left" shrinkToFit="0" vertical="center" wrapText="0"/>
    </xf>
    <xf borderId="0" fillId="4" fontId="28" numFmtId="0" xfId="0" applyAlignment="1" applyFont="1">
      <alignment horizontal="left" shrinkToFit="0" vertical="center" wrapText="0"/>
    </xf>
    <xf borderId="0" fillId="4" fontId="36" numFmtId="0" xfId="0" applyAlignment="1" applyFont="1">
      <alignment horizontal="center" readingOrder="0" shrinkToFit="0" textRotation="90" vertical="center" wrapText="0"/>
    </xf>
    <xf borderId="0" fillId="3" fontId="44" numFmtId="0" xfId="0" applyAlignment="1" applyFont="1">
      <alignment horizontal="right" readingOrder="0" shrinkToFit="0" vertical="center" wrapText="0"/>
    </xf>
    <xf borderId="0" fillId="4" fontId="3" numFmtId="0" xfId="0" applyAlignment="1" applyFont="1">
      <alignment horizontal="center" shrinkToFit="0" vertical="center" wrapText="0"/>
    </xf>
    <xf borderId="10" fillId="3" fontId="42" numFmtId="0" xfId="0" applyAlignment="1" applyBorder="1" applyFont="1">
      <alignment horizontal="left" readingOrder="0" shrinkToFit="0" vertical="center" wrapText="0"/>
    </xf>
    <xf borderId="10" fillId="3" fontId="42" numFmtId="164" xfId="0" applyAlignment="1" applyBorder="1" applyFont="1" applyNumberFormat="1">
      <alignment shrinkToFit="0" vertical="center" wrapText="0"/>
    </xf>
    <xf borderId="0" fillId="0" fontId="3" numFmtId="0" xfId="0" applyAlignment="1" applyFont="1">
      <alignment horizontal="left" shrinkToFit="0" vertical="center" wrapText="0"/>
    </xf>
    <xf borderId="0" fillId="4" fontId="45" numFmtId="0" xfId="0" applyAlignment="1" applyFont="1">
      <alignment horizontal="center" readingOrder="0" shrinkToFit="0" vertical="center" wrapText="0"/>
    </xf>
    <xf borderId="0" fillId="3" fontId="46" numFmtId="0" xfId="0" applyAlignment="1" applyFont="1">
      <alignment horizontal="left" readingOrder="0" shrinkToFit="0" vertical="center" wrapText="0"/>
    </xf>
    <xf borderId="0" fillId="3" fontId="44" numFmtId="0" xfId="0" applyAlignment="1" applyFont="1">
      <alignment horizontal="left" readingOrder="0" shrinkToFit="0" vertical="center" wrapText="0"/>
    </xf>
    <xf borderId="0" fillId="3" fontId="44" numFmtId="165" xfId="0" applyAlignment="1" applyFont="1" applyNumberFormat="1">
      <alignment horizontal="left" readingOrder="0" shrinkToFit="0" vertical="center" wrapText="0"/>
    </xf>
    <xf borderId="0" fillId="0" fontId="44" numFmtId="165" xfId="0" applyAlignment="1" applyFont="1" applyNumberFormat="1">
      <alignment horizontal="left" readingOrder="0" shrinkToFit="0" vertical="center" wrapText="0"/>
    </xf>
    <xf borderId="0" fillId="0" fontId="36" numFmtId="0" xfId="0" applyAlignment="1" applyFont="1">
      <alignment horizontal="center" readingOrder="0" shrinkToFit="0" vertical="center" wrapText="0"/>
    </xf>
    <xf borderId="0" fillId="3" fontId="1" numFmtId="0" xfId="0" applyAlignment="1" applyFont="1">
      <alignment readingOrder="0" shrinkToFit="0" vertical="center" wrapText="0"/>
    </xf>
    <xf borderId="0" fillId="0" fontId="37" numFmtId="0" xfId="0" applyAlignment="1" applyFont="1">
      <alignment horizontal="center" readingOrder="0" shrinkToFit="0" vertical="center" wrapText="0"/>
    </xf>
    <xf borderId="0" fillId="0" fontId="37" numFmtId="0" xfId="0" applyAlignment="1" applyFont="1">
      <alignment horizontal="left" readingOrder="0" shrinkToFit="0" vertical="center" wrapText="0"/>
    </xf>
    <xf borderId="0" fillId="0" fontId="44" numFmtId="0" xfId="0" applyAlignment="1" applyFont="1">
      <alignment horizontal="left" readingOrder="0" shrinkToFit="0" vertical="center" wrapText="0"/>
    </xf>
    <xf borderId="0" fillId="0" fontId="47" numFmtId="0" xfId="0" applyAlignment="1" applyFont="1">
      <alignment horizontal="left" readingOrder="0" shrinkToFit="0" vertical="center" wrapText="0"/>
    </xf>
    <xf borderId="0" fillId="5" fontId="48" numFmtId="0" xfId="0" applyAlignment="1" applyFont="1">
      <alignment readingOrder="0" vertical="center"/>
    </xf>
    <xf borderId="0" fillId="5" fontId="21" numFmtId="0" xfId="0" applyAlignment="1" applyFont="1">
      <alignment readingOrder="0" vertical="center"/>
    </xf>
    <xf borderId="11" fillId="5" fontId="49" numFmtId="0" xfId="0" applyAlignment="1" applyBorder="1" applyFont="1">
      <alignment horizontal="center" readingOrder="0" vertical="center"/>
    </xf>
    <xf borderId="11" fillId="5" fontId="49" numFmtId="0" xfId="0" applyAlignment="1" applyBorder="1" applyFont="1">
      <alignment horizontal="left" readingOrder="0" vertical="center"/>
    </xf>
    <xf borderId="11" fillId="5" fontId="22" numFmtId="0" xfId="0" applyAlignment="1" applyBorder="1" applyFont="1">
      <alignment readingOrder="0" vertical="center"/>
    </xf>
    <xf borderId="0" fillId="5" fontId="22" numFmtId="0" xfId="0" applyAlignment="1" applyFont="1">
      <alignment readingOrder="0" vertical="center"/>
    </xf>
    <xf borderId="0" fillId="0" fontId="3" numFmtId="0" xfId="0" applyAlignment="1" applyFont="1">
      <alignment readingOrder="0" vertical="center"/>
    </xf>
    <xf borderId="0" fillId="0" fontId="3" numFmtId="0" xfId="0" applyAlignment="1" applyFont="1">
      <alignment horizontal="left" readingOrder="0" vertical="center"/>
    </xf>
    <xf borderId="0" fillId="6" fontId="50" numFmtId="0" xfId="0" applyAlignment="1" applyFill="1" applyFont="1">
      <alignment readingOrder="0" vertical="center"/>
    </xf>
    <xf borderId="12" fillId="7" fontId="51" numFmtId="0" xfId="0" applyAlignment="1" applyBorder="1" applyFill="1" applyFont="1">
      <alignment readingOrder="0" vertical="center"/>
    </xf>
    <xf borderId="12" fillId="7" fontId="51" numFmtId="0" xfId="0" applyAlignment="1" applyBorder="1" applyFont="1">
      <alignment horizontal="left" readingOrder="0" vertical="center"/>
    </xf>
    <xf borderId="0" fillId="0" fontId="52" numFmtId="0" xfId="0" applyAlignment="1" applyFont="1">
      <alignment horizontal="left" readingOrder="0" vertical="center"/>
    </xf>
    <xf borderId="13" fillId="8" fontId="52" numFmtId="0" xfId="0" applyAlignment="1" applyBorder="1" applyFill="1" applyFont="1">
      <alignment horizontal="left" readingOrder="0" vertical="center"/>
    </xf>
    <xf borderId="14" fillId="0" fontId="3" numFmtId="0" xfId="0" applyAlignment="1" applyBorder="1" applyFont="1">
      <alignment horizontal="left" readingOrder="0" vertical="center"/>
    </xf>
    <xf borderId="14" fillId="0" fontId="53" numFmtId="0" xfId="0" applyAlignment="1" applyBorder="1" applyFont="1">
      <alignment horizontal="left" vertical="center"/>
    </xf>
    <xf borderId="14" fillId="0" fontId="3" numFmtId="0" xfId="0" applyAlignment="1" applyBorder="1" applyFont="1">
      <alignment vertical="center"/>
    </xf>
    <xf borderId="14" fillId="0" fontId="54" numFmtId="0" xfId="0" applyAlignment="1" applyBorder="1" applyFont="1">
      <alignment horizontal="left" readingOrder="0" vertical="center"/>
    </xf>
    <xf borderId="14" fillId="0" fontId="3" numFmtId="0" xfId="0" applyAlignment="1" applyBorder="1" applyFont="1">
      <alignment horizontal="left" readingOrder="0" shrinkToFit="0" vertical="center" wrapText="0"/>
    </xf>
    <xf borderId="14" fillId="0" fontId="55" numFmtId="0" xfId="0" applyAlignment="1" applyBorder="1" applyFont="1">
      <alignment horizontal="left" shrinkToFit="0" vertical="center" wrapText="0"/>
    </xf>
    <xf borderId="15" fillId="8" fontId="52" numFmtId="0" xfId="0" applyAlignment="1" applyBorder="1" applyFont="1">
      <alignment horizontal="left" readingOrder="0" vertical="center"/>
    </xf>
    <xf borderId="14" fillId="4" fontId="56" numFmtId="0" xfId="0" applyAlignment="1" applyBorder="1" applyFont="1">
      <alignment horizontal="left" readingOrder="0" vertical="center"/>
    </xf>
    <xf borderId="12" fillId="0" fontId="3" numFmtId="0" xfId="0" applyAlignment="1" applyBorder="1" applyFont="1">
      <alignment vertical="center"/>
    </xf>
    <xf borderId="14" fillId="0" fontId="57" numFmtId="0" xfId="0" applyAlignment="1" applyBorder="1" applyFont="1">
      <alignment horizontal="left" readingOrder="0" vertical="center"/>
    </xf>
    <xf borderId="14" fillId="0" fontId="56" numFmtId="0" xfId="0" applyAlignment="1" applyBorder="1" applyFont="1">
      <alignment readingOrder="0" vertical="center"/>
    </xf>
    <xf borderId="14" fillId="0" fontId="58" numFmtId="0" xfId="0" applyAlignment="1" applyBorder="1" applyFont="1">
      <alignment vertical="center"/>
    </xf>
    <xf borderId="14" fillId="0" fontId="59" numFmtId="0" xfId="0" applyAlignment="1" applyBorder="1" applyFont="1">
      <alignment readingOrder="0" vertical="center"/>
    </xf>
    <xf borderId="16" fillId="8" fontId="52" numFmtId="0" xfId="0" applyAlignment="1" applyBorder="1" applyFont="1">
      <alignment horizontal="left" readingOrder="0" vertical="center"/>
    </xf>
    <xf borderId="17" fillId="0" fontId="56" numFmtId="0" xfId="0" applyAlignment="1" applyBorder="1" applyFont="1">
      <alignment readingOrder="0" vertical="center"/>
    </xf>
    <xf borderId="17" fillId="0" fontId="60" numFmtId="0" xfId="0" applyAlignment="1" applyBorder="1" applyFont="1">
      <alignment vertical="center"/>
    </xf>
    <xf borderId="17" fillId="0" fontId="3" numFmtId="0" xfId="0" applyAlignment="1" applyBorder="1" applyFont="1">
      <alignment horizontal="left" readingOrder="0" vertical="center"/>
    </xf>
    <xf borderId="18" fillId="0" fontId="3" numFmtId="0" xfId="0" applyAlignment="1" applyBorder="1" applyFont="1">
      <alignment vertical="center"/>
    </xf>
    <xf borderId="17" fillId="0" fontId="61" numFmtId="0" xfId="0" applyAlignment="1" applyBorder="1" applyFont="1">
      <alignment readingOrder="0" vertical="center"/>
    </xf>
    <xf borderId="17" fillId="0" fontId="3" numFmtId="0" xfId="0" applyAlignment="1" applyBorder="1" applyFont="1">
      <alignment horizontal="left" readingOrder="0" shrinkToFit="0" vertical="center" wrapText="0"/>
    </xf>
    <xf borderId="17" fillId="0" fontId="3" numFmtId="0" xfId="0" applyAlignment="1" applyBorder="1" applyFont="1">
      <alignment vertical="center"/>
    </xf>
    <xf borderId="0" fillId="0" fontId="3" numFmtId="0" xfId="0" applyAlignment="1" applyFont="1">
      <alignment vertical="center"/>
    </xf>
    <xf borderId="0" fillId="0" fontId="56" numFmtId="0" xfId="0" applyAlignment="1" applyFont="1">
      <alignment vertical="center"/>
    </xf>
    <xf borderId="0" fillId="0" fontId="56" numFmtId="0" xfId="0" applyAlignment="1" applyFont="1">
      <alignment readingOrder="0" vertical="center"/>
    </xf>
    <xf borderId="0" fillId="0"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11" fillId="5" fontId="49" numFmtId="0" xfId="0" applyAlignment="1" applyBorder="1" applyFont="1">
      <alignment readingOrder="0" vertical="center"/>
    </xf>
    <xf borderId="0" fillId="0" fontId="3" numFmtId="0" xfId="0" applyAlignment="1" applyFont="1">
      <alignment vertical="center"/>
    </xf>
    <xf borderId="0" fillId="6" fontId="1" numFmtId="0" xfId="0" applyAlignment="1" applyFont="1">
      <alignment readingOrder="0" vertical="center"/>
    </xf>
    <xf borderId="0" fillId="0" fontId="62" numFmtId="0" xfId="0" applyAlignment="1" applyFont="1">
      <alignment horizontal="center" readingOrder="0" vertical="center"/>
    </xf>
    <xf borderId="13" fillId="8" fontId="6" numFmtId="0" xfId="0" applyAlignment="1" applyBorder="1" applyFont="1">
      <alignment horizontal="left" readingOrder="0" vertical="center"/>
    </xf>
    <xf borderId="14" fillId="0" fontId="3" numFmtId="0" xfId="0" applyAlignment="1" applyBorder="1" applyFont="1">
      <alignment readingOrder="0" shrinkToFit="0" vertical="center" wrapText="0"/>
    </xf>
    <xf borderId="14" fillId="0" fontId="63" numFmtId="0" xfId="0" applyAlignment="1" applyBorder="1" applyFont="1">
      <alignment horizontal="left" readingOrder="0" shrinkToFit="0" vertical="center" wrapText="0"/>
    </xf>
    <xf borderId="14" fillId="0" fontId="3" numFmtId="0" xfId="0" applyAlignment="1" applyBorder="1" applyFont="1">
      <alignment readingOrder="0" vertical="center"/>
    </xf>
    <xf borderId="14" fillId="0" fontId="64" numFmtId="0" xfId="0" applyAlignment="1" applyBorder="1" applyFont="1">
      <alignment horizontal="left" readingOrder="0" shrinkToFit="0" vertical="center" wrapText="0"/>
    </xf>
    <xf borderId="14" fillId="0" fontId="65" numFmtId="0" xfId="0" applyAlignment="1" applyBorder="1" applyFont="1">
      <alignment readingOrder="0" shrinkToFit="0" vertical="center" wrapText="0"/>
    </xf>
    <xf borderId="19" fillId="8" fontId="6" numFmtId="0" xfId="0" applyAlignment="1" applyBorder="1" applyFont="1">
      <alignment horizontal="left" readingOrder="0" vertical="center"/>
    </xf>
    <xf borderId="17" fillId="0" fontId="3" numFmtId="0" xfId="0" applyAlignment="1" applyBorder="1" applyFont="1">
      <alignment readingOrder="0" shrinkToFit="0" vertical="center" wrapText="0"/>
    </xf>
    <xf borderId="17" fillId="0" fontId="66" numFmtId="0" xfId="0" applyAlignment="1" applyBorder="1" applyFont="1">
      <alignment readingOrder="0" shrinkToFit="0" vertical="center" wrapText="0"/>
    </xf>
    <xf borderId="17" fillId="0" fontId="3" numFmtId="0" xfId="0" applyAlignment="1" applyBorder="1" applyFont="1">
      <alignment readingOrder="0" vertical="center"/>
    </xf>
    <xf borderId="0" fillId="4" fontId="3" numFmtId="0" xfId="0" applyAlignment="1" applyFont="1">
      <alignment vertical="center"/>
    </xf>
    <xf borderId="0" fillId="4" fontId="3" numFmtId="0" xfId="0" applyAlignment="1" applyFont="1">
      <alignment horizontal="left" readingOrder="0" vertical="center"/>
    </xf>
    <xf borderId="0" fillId="4" fontId="3" numFmtId="0" xfId="0" applyAlignment="1" applyFont="1">
      <alignment horizontal="left" shrinkToFit="0" vertical="center" wrapText="0"/>
    </xf>
    <xf borderId="0" fillId="0" fontId="3" numFmtId="0" xfId="0" applyAlignment="1" applyFont="1">
      <alignment readingOrder="0"/>
    </xf>
    <xf borderId="0" fillId="0" fontId="3" numFmtId="0" xfId="0" applyAlignment="1" applyFont="1">
      <alignment vertical="bottom"/>
    </xf>
    <xf borderId="0" fillId="7" fontId="3" numFmtId="0" xfId="0" applyAlignment="1" applyFont="1">
      <alignment readingOrder="0" vertical="center"/>
    </xf>
    <xf borderId="0" fillId="7" fontId="3" numFmtId="0" xfId="0" applyAlignment="1" applyFont="1">
      <alignment horizontal="right" readingOrder="0" vertical="center"/>
    </xf>
    <xf borderId="0" fillId="7" fontId="51" numFmtId="0" xfId="0" applyAlignment="1" applyFont="1">
      <alignment readingOrder="0" vertical="center"/>
    </xf>
    <xf borderId="12" fillId="0" fontId="3" numFmtId="0" xfId="0" applyAlignment="1" applyBorder="1" applyFont="1">
      <alignment readingOrder="0" vertical="center"/>
    </xf>
    <xf borderId="12" fillId="0" fontId="3" numFmtId="0" xfId="0" applyAlignment="1" applyBorder="1" applyFont="1">
      <alignment horizontal="left" readingOrder="0" shrinkToFit="0" vertical="center" wrapText="0"/>
    </xf>
    <xf borderId="12" fillId="0" fontId="3" numFmtId="164" xfId="0" applyAlignment="1" applyBorder="1" applyFont="1" applyNumberFormat="1">
      <alignment readingOrder="0" vertical="center"/>
    </xf>
    <xf borderId="12" fillId="0" fontId="3" numFmtId="14" xfId="0" applyAlignment="1" applyBorder="1" applyFont="1" applyNumberFormat="1">
      <alignment readingOrder="0" vertical="center"/>
    </xf>
    <xf borderId="12" fillId="0" fontId="3" numFmtId="166" xfId="0" applyAlignment="1" applyBorder="1" applyFont="1" applyNumberFormat="1">
      <alignment horizontal="center" readingOrder="0" vertical="center"/>
    </xf>
    <xf borderId="14" fillId="0" fontId="3" numFmtId="164" xfId="0" applyAlignment="1" applyBorder="1" applyFont="1" applyNumberFormat="1">
      <alignment readingOrder="0" vertical="center"/>
    </xf>
    <xf borderId="14" fillId="0" fontId="3" numFmtId="14" xfId="0" applyAlignment="1" applyBorder="1" applyFont="1" applyNumberFormat="1">
      <alignment readingOrder="0" vertical="center"/>
    </xf>
    <xf borderId="14" fillId="0" fontId="3" numFmtId="166" xfId="0" applyAlignment="1" applyBorder="1" applyFont="1" applyNumberFormat="1">
      <alignment horizontal="center" readingOrder="0" vertical="center"/>
    </xf>
    <xf borderId="19" fillId="8" fontId="6" numFmtId="0" xfId="0" applyAlignment="1" applyBorder="1" applyFont="1">
      <alignment readingOrder="0" vertical="center"/>
    </xf>
    <xf borderId="17" fillId="0" fontId="3" numFmtId="164" xfId="0" applyAlignment="1" applyBorder="1" applyFont="1" applyNumberFormat="1">
      <alignment readingOrder="0" vertical="center"/>
    </xf>
    <xf borderId="17" fillId="0" fontId="3" numFmtId="14" xfId="0" applyAlignment="1" applyBorder="1" applyFont="1" applyNumberFormat="1">
      <alignment readingOrder="0" vertical="center"/>
    </xf>
    <xf borderId="17" fillId="0" fontId="3" numFmtId="166" xfId="0" applyAlignment="1" applyBorder="1" applyFont="1" applyNumberFormat="1">
      <alignment horizontal="center" readingOrder="0" vertical="center"/>
    </xf>
    <xf borderId="18" fillId="4" fontId="3" numFmtId="0" xfId="0" applyAlignment="1" applyBorder="1" applyFont="1">
      <alignment vertical="center"/>
    </xf>
    <xf borderId="0" fillId="0" fontId="3" numFmtId="167" xfId="0" applyAlignment="1" applyFont="1" applyNumberFormat="1">
      <alignment readingOrder="0" vertical="center"/>
    </xf>
    <xf borderId="0" fillId="0" fontId="3" numFmtId="14" xfId="0" applyAlignment="1" applyFont="1" applyNumberFormat="1">
      <alignment readingOrder="0" vertical="center"/>
    </xf>
    <xf borderId="0" fillId="0" fontId="3" numFmtId="9" xfId="0" applyAlignment="1" applyFont="1" applyNumberFormat="1">
      <alignment readingOrder="0" vertical="center"/>
    </xf>
    <xf borderId="0" fillId="5" fontId="21" numFmtId="0" xfId="0" applyAlignment="1" applyFont="1">
      <alignment horizontal="left" readingOrder="0" vertical="center"/>
    </xf>
    <xf borderId="0" fillId="5" fontId="67" numFmtId="0" xfId="0" applyAlignment="1" applyFont="1">
      <alignment horizontal="left" readingOrder="0" vertical="center"/>
    </xf>
    <xf borderId="0" fillId="0" fontId="3" numFmtId="0" xfId="0" applyFont="1"/>
    <xf borderId="20" fillId="9" fontId="1" numFmtId="0" xfId="0" applyAlignment="1" applyBorder="1" applyFill="1" applyFont="1">
      <alignment horizontal="left" readingOrder="0" vertical="center"/>
    </xf>
    <xf borderId="21" fillId="9" fontId="1" numFmtId="0" xfId="0" applyAlignment="1" applyBorder="1" applyFont="1">
      <alignment horizontal="left" readingOrder="0" vertical="center"/>
    </xf>
    <xf borderId="21" fillId="9" fontId="1" numFmtId="0" xfId="0" applyAlignment="1" applyBorder="1" applyFont="1">
      <alignment horizontal="left" vertical="center"/>
    </xf>
    <xf borderId="22" fillId="9" fontId="1" numFmtId="0" xfId="0" applyAlignment="1" applyBorder="1" applyFont="1">
      <alignment horizontal="left" vertical="center"/>
    </xf>
    <xf borderId="23" fillId="3" fontId="68" numFmtId="0" xfId="0" applyAlignment="1" applyBorder="1" applyFont="1">
      <alignment horizontal="left" readingOrder="0" vertical="center"/>
    </xf>
    <xf borderId="23" fillId="4" fontId="6" numFmtId="0" xfId="0" applyAlignment="1" applyBorder="1" applyFont="1">
      <alignment horizontal="left" readingOrder="0" vertical="center"/>
    </xf>
    <xf borderId="23" fillId="4" fontId="6"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3C78D8"/>
                </a:solidFill>
                <a:latin typeface="Roboto"/>
              </a:defRPr>
            </a:pPr>
            <a:r>
              <a:rPr b="1" sz="1600">
                <a:solidFill>
                  <a:srgbClr val="3C78D8"/>
                </a:solidFill>
                <a:latin typeface="Roboto"/>
              </a:rPr>
              <a:t>NOMBRE D'OPPORTUNITÉS PAR ÉTAPE</a:t>
            </a:r>
          </a:p>
        </c:rich>
      </c:tx>
      <c:overlay val="0"/>
    </c:title>
    <c:plotArea>
      <c:layout>
        <c:manualLayout>
          <c:xMode val="edge"/>
          <c:yMode val="edge"/>
          <c:x val="0.07330246913580248"/>
          <c:y val="0.21782178217821785"/>
          <c:w val="0.7359275308641978"/>
          <c:h val="0.6567656765676568"/>
        </c:manualLayout>
      </c:layout>
      <c:barChart>
        <c:barDir val="bar"/>
        <c:ser>
          <c:idx val="0"/>
          <c:order val="0"/>
          <c:tx>
            <c:strRef>
              <c:f>'Tableau de bord'!$L$12</c:f>
            </c:strRef>
          </c:tx>
          <c:spPr>
            <a:solidFill>
              <a:srgbClr val="073763"/>
            </a:solidFill>
            <a:ln cmpd="sng">
              <a:solidFill>
                <a:srgbClr val="000000"/>
              </a:solidFill>
            </a:ln>
          </c:spPr>
          <c:cat>
            <c:strRef>
              <c:f>'Tableau de bord'!$M$11</c:f>
            </c:strRef>
          </c:cat>
          <c:val>
            <c:numRef>
              <c:f>'Tableau de bord'!$M$12</c:f>
              <c:numCache/>
            </c:numRef>
          </c:val>
        </c:ser>
        <c:ser>
          <c:idx val="1"/>
          <c:order val="1"/>
          <c:tx>
            <c:strRef>
              <c:f>'Tableau de bord'!$L$13</c:f>
            </c:strRef>
          </c:tx>
          <c:spPr>
            <a:solidFill>
              <a:srgbClr val="0B5394"/>
            </a:solidFill>
            <a:ln cmpd="sng">
              <a:solidFill>
                <a:srgbClr val="000000"/>
              </a:solidFill>
            </a:ln>
          </c:spPr>
          <c:cat>
            <c:strRef>
              <c:f>'Tableau de bord'!$M$11</c:f>
            </c:strRef>
          </c:cat>
          <c:val>
            <c:numRef>
              <c:f>'Tableau de bord'!$M$13</c:f>
              <c:numCache/>
            </c:numRef>
          </c:val>
        </c:ser>
        <c:ser>
          <c:idx val="2"/>
          <c:order val="2"/>
          <c:tx>
            <c:strRef>
              <c:f>'Tableau de bord'!$L$14</c:f>
            </c:strRef>
          </c:tx>
          <c:spPr>
            <a:solidFill>
              <a:srgbClr val="1155CC"/>
            </a:solidFill>
            <a:ln cmpd="sng">
              <a:solidFill>
                <a:srgbClr val="000000"/>
              </a:solidFill>
            </a:ln>
          </c:spPr>
          <c:cat>
            <c:strRef>
              <c:f>'Tableau de bord'!$M$11</c:f>
            </c:strRef>
          </c:cat>
          <c:val>
            <c:numRef>
              <c:f>'Tableau de bord'!$M$14</c:f>
              <c:numCache/>
            </c:numRef>
          </c:val>
        </c:ser>
        <c:ser>
          <c:idx val="3"/>
          <c:order val="3"/>
          <c:tx>
            <c:strRef>
              <c:f>'Tableau de bord'!$L$15</c:f>
            </c:strRef>
          </c:tx>
          <c:spPr>
            <a:solidFill>
              <a:srgbClr val="3C78D8"/>
            </a:solidFill>
            <a:ln cmpd="sng">
              <a:solidFill>
                <a:srgbClr val="000000"/>
              </a:solidFill>
            </a:ln>
          </c:spPr>
          <c:cat>
            <c:strRef>
              <c:f>'Tableau de bord'!$M$11</c:f>
            </c:strRef>
          </c:cat>
          <c:val>
            <c:numRef>
              <c:f>'Tableau de bord'!$M$15</c:f>
              <c:numCache/>
            </c:numRef>
          </c:val>
        </c:ser>
        <c:ser>
          <c:idx val="4"/>
          <c:order val="4"/>
          <c:tx>
            <c:strRef>
              <c:f>'Tableau de bord'!$L$16</c:f>
            </c:strRef>
          </c:tx>
          <c:spPr>
            <a:solidFill>
              <a:srgbClr val="6D9EEB"/>
            </a:solidFill>
            <a:ln cmpd="sng">
              <a:solidFill>
                <a:srgbClr val="000000"/>
              </a:solidFill>
            </a:ln>
          </c:spPr>
          <c:cat>
            <c:strRef>
              <c:f>'Tableau de bord'!$M$11</c:f>
            </c:strRef>
          </c:cat>
          <c:val>
            <c:numRef>
              <c:f>'Tableau de bord'!$M$16</c:f>
              <c:numCache/>
            </c:numRef>
          </c:val>
        </c:ser>
        <c:axId val="1230485955"/>
        <c:axId val="1706955719"/>
      </c:barChart>
      <c:catAx>
        <c:axId val="1230485955"/>
        <c:scaling>
          <c:orientation val="maxMin"/>
        </c:scaling>
        <c:delete val="0"/>
        <c:axPos val="l"/>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spPr/>
        <c:txPr>
          <a:bodyPr/>
          <a:lstStyle/>
          <a:p>
            <a:pPr lvl="0">
              <a:defRPr b="0" sz="1200">
                <a:solidFill>
                  <a:srgbClr val="000000"/>
                </a:solidFill>
                <a:latin typeface="Roboto"/>
              </a:defRPr>
            </a:pPr>
          </a:p>
        </c:txPr>
        <c:crossAx val="1706955719"/>
      </c:catAx>
      <c:valAx>
        <c:axId val="17069557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30485955"/>
        <c:crosses val="max"/>
      </c:valAx>
    </c:plotArea>
    <c:legend>
      <c:legendPos val="r"/>
      <c:overlay val="0"/>
      <c:txPr>
        <a:bodyPr/>
        <a:lstStyle/>
        <a:p>
          <a:pPr lvl="0">
            <a:defRPr b="0" sz="900">
              <a:solidFill>
                <a:srgbClr val="073763"/>
              </a:solidFill>
              <a:latin typeface="Roboto"/>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3C78D8"/>
                </a:solidFill>
                <a:latin typeface="Roboto"/>
              </a:defRPr>
            </a:pPr>
            <a:r>
              <a:rPr b="1" sz="1600">
                <a:solidFill>
                  <a:srgbClr val="3C78D8"/>
                </a:solidFill>
                <a:latin typeface="Roboto"/>
              </a:rPr>
              <a:t>VALEUR DES OPPORTUNITÉS PAR ÉTAPE</a:t>
            </a:r>
          </a:p>
        </c:rich>
      </c:tx>
      <c:overlay val="0"/>
    </c:title>
    <c:plotArea>
      <c:layout>
        <c:manualLayout>
          <c:xMode val="edge"/>
          <c:yMode val="edge"/>
          <c:x val="0.07793209876543228"/>
          <c:y val="0.20132013201320131"/>
          <c:w val="0.7592873233422978"/>
          <c:h val="0.6892739273927395"/>
        </c:manualLayout>
      </c:layout>
      <c:barChart>
        <c:barDir val="bar"/>
        <c:ser>
          <c:idx val="0"/>
          <c:order val="0"/>
          <c:tx>
            <c:strRef>
              <c:f>'Tableau de bord'!$L$20</c:f>
            </c:strRef>
          </c:tx>
          <c:spPr>
            <a:solidFill>
              <a:srgbClr val="073763"/>
            </a:solidFill>
            <a:ln cmpd="sng">
              <a:solidFill>
                <a:srgbClr val="000000"/>
              </a:solidFill>
            </a:ln>
          </c:spPr>
          <c:cat>
            <c:strRef>
              <c:f>'Tableau de bord'!$M$19</c:f>
            </c:strRef>
          </c:cat>
          <c:val>
            <c:numRef>
              <c:f>'Tableau de bord'!$M$20</c:f>
              <c:numCache/>
            </c:numRef>
          </c:val>
        </c:ser>
        <c:ser>
          <c:idx val="1"/>
          <c:order val="1"/>
          <c:tx>
            <c:strRef>
              <c:f>'Tableau de bord'!$L$21</c:f>
            </c:strRef>
          </c:tx>
          <c:spPr>
            <a:solidFill>
              <a:srgbClr val="0B5394"/>
            </a:solidFill>
            <a:ln cmpd="sng">
              <a:solidFill>
                <a:srgbClr val="000000"/>
              </a:solidFill>
            </a:ln>
          </c:spPr>
          <c:cat>
            <c:strRef>
              <c:f>'Tableau de bord'!$M$19</c:f>
            </c:strRef>
          </c:cat>
          <c:val>
            <c:numRef>
              <c:f>'Tableau de bord'!$M$21</c:f>
              <c:numCache/>
            </c:numRef>
          </c:val>
        </c:ser>
        <c:ser>
          <c:idx val="2"/>
          <c:order val="2"/>
          <c:tx>
            <c:strRef>
              <c:f>'Tableau de bord'!$L$22</c:f>
            </c:strRef>
          </c:tx>
          <c:spPr>
            <a:solidFill>
              <a:srgbClr val="3C78D8"/>
            </a:solidFill>
            <a:ln cmpd="sng">
              <a:solidFill>
                <a:srgbClr val="000000"/>
              </a:solidFill>
            </a:ln>
          </c:spPr>
          <c:cat>
            <c:strRef>
              <c:f>'Tableau de bord'!$M$19</c:f>
            </c:strRef>
          </c:cat>
          <c:val>
            <c:numRef>
              <c:f>'Tableau de bord'!$M$22</c:f>
              <c:numCache/>
            </c:numRef>
          </c:val>
        </c:ser>
        <c:ser>
          <c:idx val="3"/>
          <c:order val="3"/>
          <c:tx>
            <c:strRef>
              <c:f>'Tableau de bord'!$L$23</c:f>
            </c:strRef>
          </c:tx>
          <c:spPr>
            <a:solidFill>
              <a:srgbClr val="6D9EEB"/>
            </a:solidFill>
            <a:ln cmpd="sng">
              <a:solidFill>
                <a:srgbClr val="000000"/>
              </a:solidFill>
            </a:ln>
          </c:spPr>
          <c:cat>
            <c:strRef>
              <c:f>'Tableau de bord'!$M$19</c:f>
            </c:strRef>
          </c:cat>
          <c:val>
            <c:numRef>
              <c:f>'Tableau de bord'!$M$23</c:f>
              <c:numCache/>
            </c:numRef>
          </c:val>
        </c:ser>
        <c:ser>
          <c:idx val="4"/>
          <c:order val="4"/>
          <c:tx>
            <c:strRef>
              <c:f>'Tableau de bord'!$L$24</c:f>
            </c:strRef>
          </c:tx>
          <c:spPr>
            <a:solidFill>
              <a:srgbClr val="990099"/>
            </a:solidFill>
            <a:ln cmpd="sng">
              <a:solidFill>
                <a:srgbClr val="000000"/>
              </a:solidFill>
            </a:ln>
          </c:spPr>
          <c:cat>
            <c:strRef>
              <c:f>'Tableau de bord'!$M$19</c:f>
            </c:strRef>
          </c:cat>
          <c:val>
            <c:numRef>
              <c:f>'Tableau de bord'!$M$24</c:f>
              <c:numCache/>
            </c:numRef>
          </c:val>
        </c:ser>
        <c:axId val="213055754"/>
        <c:axId val="1404215013"/>
      </c:barChart>
      <c:catAx>
        <c:axId val="213055754"/>
        <c:scaling>
          <c:orientation val="maxMin"/>
        </c:scaling>
        <c:delete val="0"/>
        <c:axPos val="l"/>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spPr/>
        <c:txPr>
          <a:bodyPr/>
          <a:lstStyle/>
          <a:p>
            <a:pPr lvl="0">
              <a:defRPr b="0" sz="1200">
                <a:solidFill>
                  <a:srgbClr val="000000"/>
                </a:solidFill>
                <a:latin typeface="Roboto"/>
              </a:defRPr>
            </a:pPr>
          </a:p>
        </c:txPr>
        <c:crossAx val="1404215013"/>
      </c:catAx>
      <c:valAx>
        <c:axId val="140421501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13055754"/>
        <c:crosses val="max"/>
      </c:valAx>
    </c:plotArea>
    <c:legend>
      <c:legendPos val="r"/>
      <c:overlay val="0"/>
      <c:txPr>
        <a:bodyPr/>
        <a:lstStyle/>
        <a:p>
          <a:pPr lvl="0">
            <a:defRPr b="0" sz="900">
              <a:solidFill>
                <a:srgbClr val="222222"/>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5.png"/><Relationship Id="rId4" Type="http://schemas.openxmlformats.org/officeDocument/2006/relationships/image" Target="../media/image2.png"/><Relationship Id="rId5" Type="http://schemas.openxmlformats.org/officeDocument/2006/relationships/image" Target="../media/image3.png"/><Relationship Id="rId6"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314325</xdr:colOff>
      <xdr:row>9</xdr:row>
      <xdr:rowOff>276225</xdr:rowOff>
    </xdr:from>
    <xdr:ext cx="8867775" cy="1724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314325</xdr:colOff>
      <xdr:row>18</xdr:row>
      <xdr:rowOff>0</xdr:rowOff>
    </xdr:from>
    <xdr:ext cx="8867775" cy="1733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219075</xdr:colOff>
      <xdr:row>0</xdr:row>
      <xdr:rowOff>123825</xdr:rowOff>
    </xdr:from>
    <xdr:ext cx="361950" cy="36195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200025</xdr:colOff>
      <xdr:row>4</xdr:row>
      <xdr:rowOff>190500</xdr:rowOff>
    </xdr:from>
    <xdr:ext cx="352425" cy="35242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314325</xdr:colOff>
      <xdr:row>4</xdr:row>
      <xdr:rowOff>161925</xdr:rowOff>
    </xdr:from>
    <xdr:ext cx="400050" cy="40005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190500</xdr:colOff>
      <xdr:row>4</xdr:row>
      <xdr:rowOff>152400</xdr:rowOff>
    </xdr:from>
    <xdr:ext cx="390525" cy="390525"/>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228600</xdr:colOff>
      <xdr:row>0</xdr:row>
      <xdr:rowOff>171450</xdr:rowOff>
    </xdr:from>
    <xdr:ext cx="323850" cy="323850"/>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257175</xdr:colOff>
      <xdr:row>0</xdr:row>
      <xdr:rowOff>152400</xdr:rowOff>
    </xdr:from>
    <xdr:ext cx="314325" cy="31432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0</xdr:row>
      <xdr:rowOff>114300</xdr:rowOff>
    </xdr:from>
    <xdr:ext cx="390525" cy="39052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0</xdr:row>
      <xdr:rowOff>142875</xdr:rowOff>
    </xdr:from>
    <xdr:ext cx="314325" cy="3143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ozerflex.com" TargetMode="External"/><Relationship Id="rId3" Type="http://schemas.openxmlformats.org/officeDocument/2006/relationships/hyperlink" Target="http://www.fixfase.com" TargetMode="External"/><Relationship Id="rId4" Type="http://schemas.openxmlformats.org/officeDocument/2006/relationships/hyperlink" Target="http://www.namdrill.com"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www.saltace.com" TargetMode="External"/><Relationship Id="rId6" Type="http://schemas.openxmlformats.org/officeDocument/2006/relationships/hyperlink" Target="http://www.moveplanet.com" TargetMode="External"/><Relationship Id="rId7" Type="http://schemas.openxmlformats.org/officeDocument/2006/relationships/hyperlink" Target="http://www.finware.com" TargetMode="External"/><Relationship Id="rId8" Type="http://schemas.openxmlformats.org/officeDocument/2006/relationships/hyperlink" Target="http://www.driplectronic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ozerflex.com" TargetMode="External"/><Relationship Id="rId2" Type="http://schemas.openxmlformats.org/officeDocument/2006/relationships/hyperlink" Target="http://www.fixfase.com" TargetMode="External"/><Relationship Id="rId3" Type="http://schemas.openxmlformats.org/officeDocument/2006/relationships/hyperlink" Target="http://www.namdrill.com" TargetMode="External"/><Relationship Id="rId4" Type="http://schemas.openxmlformats.org/officeDocument/2006/relationships/hyperlink" Target="http://www.saltace.com" TargetMode="External"/><Relationship Id="rId5" Type="http://schemas.openxmlformats.org/officeDocument/2006/relationships/hyperlink" Target="http://www.moveplanet.com" TargetMode="External"/><Relationship Id="rId6" Type="http://schemas.openxmlformats.org/officeDocument/2006/relationships/hyperlink" Target="http://www.finware.com" TargetMode="External"/><Relationship Id="rId7" Type="http://schemas.openxmlformats.org/officeDocument/2006/relationships/hyperlink" Target="http://www.driplectronics.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2" max="2" width="5.13"/>
    <col customWidth="1" min="3" max="3" width="36.38"/>
    <col customWidth="1" min="4" max="4" width="2.0"/>
    <col customWidth="1" min="5" max="5" width="5.13"/>
    <col customWidth="1" min="6" max="6" width="36.38"/>
    <col customWidth="1" min="7" max="7" width="2.0"/>
    <col customWidth="1" min="8" max="8" width="5.13"/>
    <col customWidth="1" min="9" max="9" width="36.38"/>
  </cols>
  <sheetData>
    <row r="1">
      <c r="A1" s="1"/>
      <c r="B1" s="2"/>
      <c r="C1" s="2"/>
      <c r="D1" s="3"/>
      <c r="E1" s="3"/>
      <c r="F1" s="3"/>
      <c r="G1" s="3"/>
      <c r="H1" s="3"/>
      <c r="I1" s="3"/>
      <c r="J1" s="4"/>
    </row>
    <row r="2">
      <c r="A2" s="4"/>
      <c r="B2" s="2"/>
      <c r="C2" s="2"/>
      <c r="D2" s="3"/>
      <c r="E2" s="3"/>
      <c r="F2" s="3"/>
      <c r="G2" s="3"/>
      <c r="H2" s="3"/>
      <c r="I2" s="3"/>
      <c r="J2" s="4"/>
    </row>
    <row r="3">
      <c r="A3" s="4"/>
      <c r="B3" s="5"/>
      <c r="C3" s="5"/>
      <c r="D3" s="6"/>
      <c r="E3" s="6"/>
      <c r="F3" s="6"/>
      <c r="G3" s="6"/>
      <c r="H3" s="6"/>
      <c r="I3" s="6"/>
      <c r="J3" s="4"/>
    </row>
    <row r="4">
      <c r="A4" s="4"/>
      <c r="B4" s="7" t="s">
        <v>0</v>
      </c>
      <c r="J4" s="4"/>
    </row>
    <row r="5">
      <c r="A5" s="4"/>
      <c r="B5" s="8" t="s">
        <v>1</v>
      </c>
      <c r="J5" s="4"/>
    </row>
    <row r="6">
      <c r="A6" s="4"/>
      <c r="B6" s="8"/>
      <c r="C6" s="8"/>
      <c r="D6" s="9"/>
      <c r="E6" s="9"/>
      <c r="F6" s="9"/>
      <c r="G6" s="9"/>
      <c r="H6" s="9"/>
      <c r="I6" s="9"/>
      <c r="J6" s="4"/>
    </row>
    <row r="7">
      <c r="A7" s="4"/>
      <c r="B7" s="10" t="s">
        <v>2</v>
      </c>
      <c r="J7" s="4"/>
    </row>
    <row r="8">
      <c r="A8" s="4"/>
      <c r="J8" s="4"/>
    </row>
    <row r="9">
      <c r="A9" s="4"/>
      <c r="J9" s="4"/>
    </row>
    <row r="10">
      <c r="A10" s="4"/>
      <c r="J10" s="4"/>
    </row>
    <row r="11">
      <c r="A11" s="4"/>
      <c r="J11" s="4"/>
    </row>
    <row r="12">
      <c r="A12" s="11"/>
      <c r="J12" s="11"/>
    </row>
    <row r="13">
      <c r="A13" s="12"/>
      <c r="B13" s="13"/>
      <c r="C13" s="13"/>
      <c r="D13" s="14"/>
      <c r="E13" s="14"/>
      <c r="F13" s="14"/>
      <c r="G13" s="14"/>
      <c r="H13" s="14"/>
      <c r="I13" s="14"/>
      <c r="J13" s="12"/>
    </row>
    <row r="14">
      <c r="A14" s="15"/>
      <c r="B14" s="16"/>
      <c r="C14" s="16"/>
      <c r="D14" s="17"/>
      <c r="E14" s="17"/>
      <c r="F14" s="17"/>
      <c r="G14" s="17"/>
      <c r="H14" s="17"/>
      <c r="I14" s="17"/>
      <c r="J14" s="15"/>
    </row>
    <row r="15">
      <c r="A15" s="15"/>
      <c r="B15" s="16"/>
      <c r="C15" s="16"/>
      <c r="D15" s="17"/>
      <c r="E15" s="17"/>
      <c r="F15" s="17"/>
      <c r="G15" s="17"/>
      <c r="H15" s="17"/>
      <c r="I15" s="17"/>
      <c r="J15" s="15"/>
    </row>
    <row r="16">
      <c r="A16" s="18"/>
      <c r="B16" s="19" t="s">
        <v>3</v>
      </c>
      <c r="C16" s="20"/>
      <c r="D16" s="21"/>
      <c r="E16" s="21"/>
      <c r="F16" s="21"/>
      <c r="G16" s="21"/>
      <c r="H16" s="21"/>
      <c r="I16" s="21"/>
      <c r="J16" s="18"/>
    </row>
    <row r="17">
      <c r="A17" s="15"/>
      <c r="B17" s="22"/>
      <c r="C17" s="22"/>
      <c r="D17" s="23"/>
      <c r="E17" s="23"/>
      <c r="F17" s="23"/>
      <c r="G17" s="23"/>
      <c r="H17" s="23"/>
      <c r="I17" s="23"/>
      <c r="J17" s="15"/>
    </row>
    <row r="18">
      <c r="A18" s="15"/>
      <c r="B18" s="22"/>
      <c r="C18" s="22"/>
      <c r="D18" s="23"/>
      <c r="E18" s="23"/>
      <c r="F18" s="23"/>
      <c r="G18" s="23"/>
      <c r="H18" s="23"/>
      <c r="I18" s="23"/>
      <c r="J18" s="15"/>
    </row>
    <row r="19" ht="131.25" customHeight="1">
      <c r="A19" s="15"/>
      <c r="B19" s="24">
        <v>1.0</v>
      </c>
      <c r="C19" s="25" t="s">
        <v>4</v>
      </c>
      <c r="D19" s="26"/>
      <c r="E19" s="24">
        <v>2.0</v>
      </c>
      <c r="F19" s="25" t="s">
        <v>5</v>
      </c>
      <c r="G19" s="26"/>
      <c r="H19" s="24">
        <v>3.0</v>
      </c>
      <c r="I19" s="27" t="s">
        <v>6</v>
      </c>
      <c r="J19" s="28"/>
    </row>
    <row r="20">
      <c r="A20" s="29"/>
      <c r="B20" s="30"/>
      <c r="C20" s="30"/>
      <c r="D20" s="31"/>
      <c r="E20" s="31"/>
      <c r="F20" s="31"/>
      <c r="G20" s="31"/>
      <c r="H20" s="31"/>
      <c r="I20" s="31"/>
      <c r="J20" s="29"/>
    </row>
    <row r="21">
      <c r="A21" s="29"/>
      <c r="B21" s="30"/>
      <c r="C21" s="30"/>
      <c r="D21" s="31"/>
      <c r="E21" s="31"/>
      <c r="F21" s="31"/>
      <c r="G21" s="31"/>
      <c r="H21" s="31"/>
      <c r="I21" s="31"/>
      <c r="J21" s="29"/>
    </row>
    <row r="22">
      <c r="A22" s="32"/>
      <c r="B22" s="33"/>
      <c r="C22" s="34"/>
      <c r="D22" s="35"/>
      <c r="E22" s="35"/>
      <c r="F22" s="35"/>
      <c r="G22" s="35"/>
      <c r="H22" s="35"/>
      <c r="I22" s="35"/>
      <c r="J22" s="29"/>
    </row>
    <row r="23">
      <c r="A23" s="32"/>
      <c r="B23" s="34" t="s">
        <v>7</v>
      </c>
      <c r="C23" s="36"/>
      <c r="D23" s="37"/>
      <c r="E23" s="37"/>
      <c r="F23" s="37"/>
      <c r="G23" s="37"/>
      <c r="H23" s="37"/>
      <c r="I23" s="37"/>
      <c r="J23" s="29"/>
    </row>
    <row r="24">
      <c r="A24" s="32"/>
      <c r="B24" s="38"/>
      <c r="C24" s="38"/>
      <c r="D24" s="39"/>
      <c r="E24" s="39"/>
      <c r="F24" s="39"/>
      <c r="G24" s="39"/>
      <c r="H24" s="39"/>
      <c r="I24" s="39"/>
      <c r="J24" s="29"/>
    </row>
    <row r="25">
      <c r="A25" s="32"/>
      <c r="B25" s="38"/>
      <c r="C25" s="38"/>
      <c r="D25" s="39"/>
      <c r="E25" s="39"/>
      <c r="F25" s="39"/>
      <c r="G25" s="39"/>
      <c r="H25" s="39"/>
      <c r="I25" s="39"/>
      <c r="J25" s="29"/>
    </row>
    <row r="26">
      <c r="A26" s="32"/>
      <c r="B26" s="38" t="s">
        <v>8</v>
      </c>
      <c r="C26" s="38"/>
      <c r="D26" s="39"/>
      <c r="E26" s="39"/>
      <c r="F26" s="39"/>
      <c r="G26" s="39"/>
      <c r="H26" s="39"/>
      <c r="I26" s="39"/>
      <c r="J26" s="29"/>
    </row>
    <row r="27">
      <c r="A27" s="32"/>
      <c r="B27" s="40" t="s">
        <v>9</v>
      </c>
      <c r="J27" s="29"/>
    </row>
    <row r="28">
      <c r="A28" s="32"/>
      <c r="B28" s="36"/>
      <c r="C28" s="36"/>
      <c r="D28" s="37"/>
      <c r="E28" s="37"/>
      <c r="F28" s="37"/>
      <c r="G28" s="37"/>
      <c r="H28" s="37"/>
      <c r="I28" s="37"/>
      <c r="J28" s="29"/>
    </row>
    <row r="29">
      <c r="A29" s="32"/>
      <c r="B29" s="38" t="s">
        <v>10</v>
      </c>
      <c r="C29" s="38"/>
      <c r="D29" s="39"/>
      <c r="E29" s="39"/>
      <c r="F29" s="39"/>
      <c r="G29" s="39"/>
      <c r="H29" s="39"/>
      <c r="I29" s="39"/>
      <c r="J29" s="29"/>
    </row>
    <row r="30">
      <c r="A30" s="32"/>
      <c r="B30" s="41" t="s">
        <v>11</v>
      </c>
      <c r="J30" s="29"/>
    </row>
    <row r="31">
      <c r="A31" s="32"/>
      <c r="J31" s="29"/>
    </row>
    <row r="32">
      <c r="A32" s="32"/>
      <c r="B32" s="36"/>
      <c r="C32" s="36"/>
      <c r="D32" s="37"/>
      <c r="E32" s="37"/>
      <c r="F32" s="37"/>
      <c r="G32" s="37"/>
      <c r="H32" s="37"/>
      <c r="I32" s="37"/>
      <c r="J32" s="29"/>
    </row>
    <row r="33">
      <c r="A33" s="32"/>
      <c r="B33" s="38" t="s">
        <v>12</v>
      </c>
      <c r="C33" s="38"/>
      <c r="D33" s="39"/>
      <c r="E33" s="39"/>
      <c r="F33" s="39"/>
      <c r="G33" s="39"/>
      <c r="H33" s="39"/>
      <c r="I33" s="39"/>
      <c r="J33" s="29"/>
    </row>
    <row r="34">
      <c r="A34" s="32"/>
      <c r="B34" s="41" t="s">
        <v>13</v>
      </c>
      <c r="J34" s="29"/>
    </row>
    <row r="35">
      <c r="A35" s="32"/>
      <c r="J35" s="29"/>
    </row>
    <row r="36">
      <c r="A36" s="32"/>
      <c r="J36" s="29"/>
    </row>
    <row r="37">
      <c r="A37" s="32"/>
      <c r="B37" s="36"/>
      <c r="C37" s="36"/>
      <c r="D37" s="37"/>
      <c r="E37" s="37"/>
      <c r="F37" s="37"/>
      <c r="G37" s="37"/>
      <c r="H37" s="37"/>
      <c r="I37" s="37"/>
      <c r="J37" s="29"/>
    </row>
    <row r="38">
      <c r="A38" s="32"/>
      <c r="B38" s="38" t="s">
        <v>14</v>
      </c>
      <c r="C38" s="38"/>
      <c r="D38" s="39"/>
      <c r="E38" s="39"/>
      <c r="F38" s="39"/>
      <c r="G38" s="39"/>
      <c r="H38" s="39"/>
      <c r="I38" s="39"/>
      <c r="J38" s="29"/>
    </row>
    <row r="39">
      <c r="A39" s="32"/>
      <c r="B39" s="41" t="s">
        <v>15</v>
      </c>
      <c r="J39" s="29"/>
    </row>
    <row r="40">
      <c r="A40" s="32"/>
      <c r="J40" s="29"/>
    </row>
    <row r="41">
      <c r="A41" s="32"/>
      <c r="J41" s="29"/>
    </row>
    <row r="42">
      <c r="A42" s="32"/>
      <c r="B42" s="42"/>
      <c r="C42" s="42"/>
      <c r="D42" s="33"/>
      <c r="E42" s="33"/>
      <c r="F42" s="33"/>
      <c r="G42" s="33"/>
      <c r="H42" s="33"/>
      <c r="I42" s="33"/>
      <c r="J42" s="29"/>
    </row>
    <row r="43">
      <c r="A43" s="32"/>
      <c r="B43" s="38" t="s">
        <v>16</v>
      </c>
      <c r="C43" s="38"/>
      <c r="D43" s="39"/>
      <c r="E43" s="39"/>
      <c r="F43" s="39"/>
      <c r="G43" s="39"/>
      <c r="H43" s="39"/>
      <c r="I43" s="39"/>
      <c r="J43" s="29"/>
    </row>
    <row r="44">
      <c r="A44" s="32"/>
      <c r="B44" s="40" t="s">
        <v>17</v>
      </c>
      <c r="J44" s="29"/>
    </row>
    <row r="45">
      <c r="A45" s="32"/>
      <c r="B45" s="34"/>
      <c r="C45" s="34"/>
      <c r="D45" s="35"/>
      <c r="E45" s="35"/>
      <c r="F45" s="35"/>
      <c r="G45" s="35"/>
      <c r="H45" s="35"/>
      <c r="I45" s="35"/>
      <c r="J45" s="29"/>
    </row>
    <row r="46">
      <c r="A46" s="32"/>
      <c r="B46" s="34"/>
      <c r="C46" s="34"/>
      <c r="D46" s="35"/>
      <c r="E46" s="35"/>
      <c r="F46" s="35"/>
      <c r="G46" s="35"/>
      <c r="H46" s="35"/>
      <c r="I46" s="35"/>
      <c r="J46" s="29"/>
    </row>
    <row r="47">
      <c r="A47" s="29"/>
      <c r="B47" s="43"/>
      <c r="C47" s="43"/>
      <c r="D47" s="44"/>
      <c r="E47" s="44"/>
      <c r="F47" s="44"/>
      <c r="G47" s="44"/>
      <c r="H47" s="44"/>
      <c r="I47" s="44"/>
      <c r="J47" s="29"/>
    </row>
  </sheetData>
  <mergeCells count="8">
    <mergeCell ref="B4:I4"/>
    <mergeCell ref="B5:I5"/>
    <mergeCell ref="B30:I31"/>
    <mergeCell ref="B27:I27"/>
    <mergeCell ref="B34:I36"/>
    <mergeCell ref="B39:I41"/>
    <mergeCell ref="B44:I44"/>
    <mergeCell ref="B7:I12"/>
  </mergeCells>
  <printOptions gridLines="1" horizontalCentered="1"/>
  <pageMargins bottom="0.75" footer="0.0" header="0.0" left="0.7" right="0.7" top="0.75"/>
  <pageSetup fitToHeight="0"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3.88"/>
    <col customWidth="1" min="2" max="2" width="11.38"/>
    <col customWidth="1" min="3" max="3" width="25.13"/>
    <col customWidth="1" min="4" max="4" width="2.38"/>
    <col customWidth="1" min="5" max="5" width="27.25"/>
    <col customWidth="1" min="6" max="6" width="10.88"/>
    <col customWidth="1" min="7" max="7" width="16.75"/>
    <col customWidth="1" min="8" max="8" width="8.38"/>
    <col customWidth="1" min="9" max="9" width="10.88"/>
    <col customWidth="1" min="10" max="10" width="16.75"/>
    <col customWidth="1" min="11" max="11" width="10.0"/>
    <col customWidth="1" min="12" max="12" width="13.5"/>
    <col customWidth="1" min="13" max="13" width="16.75"/>
    <col customWidth="1" min="14" max="14" width="10.0"/>
    <col customWidth="1" min="15" max="15" width="9.13"/>
  </cols>
  <sheetData>
    <row r="1" ht="51.0" customHeight="1">
      <c r="A1" s="45"/>
      <c r="B1" s="45"/>
      <c r="C1" s="46" t="s">
        <v>18</v>
      </c>
      <c r="D1" s="47"/>
      <c r="E1" s="47"/>
      <c r="F1" s="47"/>
      <c r="G1" s="48"/>
      <c r="H1" s="47"/>
      <c r="I1" s="47"/>
      <c r="J1" s="48"/>
      <c r="K1" s="47"/>
      <c r="L1" s="47"/>
      <c r="M1" s="48"/>
      <c r="N1" s="47"/>
      <c r="O1" s="47"/>
    </row>
    <row r="2" ht="22.5" customHeight="1">
      <c r="A2" s="49"/>
      <c r="B2" s="49"/>
      <c r="C2" s="50"/>
      <c r="D2" s="51"/>
      <c r="E2" s="51"/>
      <c r="F2" s="51"/>
      <c r="G2" s="52"/>
      <c r="H2" s="51"/>
      <c r="I2" s="53"/>
      <c r="J2" s="54"/>
      <c r="K2" s="53"/>
      <c r="L2" s="55"/>
      <c r="M2" s="56"/>
      <c r="N2" s="55"/>
      <c r="O2" s="55"/>
    </row>
    <row r="3" ht="22.5" customHeight="1">
      <c r="A3" s="49"/>
      <c r="B3" s="49"/>
      <c r="C3" s="50"/>
      <c r="D3" s="51"/>
      <c r="E3" s="51"/>
      <c r="F3" s="51"/>
      <c r="G3" s="52"/>
      <c r="H3" s="51"/>
      <c r="I3" s="53"/>
      <c r="J3" s="54"/>
      <c r="K3" s="53"/>
      <c r="L3" s="55"/>
      <c r="M3" s="56"/>
      <c r="N3" s="55"/>
      <c r="O3" s="55"/>
    </row>
    <row r="4" ht="22.5" customHeight="1">
      <c r="A4" s="57"/>
      <c r="B4" s="57"/>
      <c r="C4" s="58" t="s">
        <v>19</v>
      </c>
      <c r="D4" s="59"/>
      <c r="E4" s="59"/>
      <c r="F4" s="58" t="s">
        <v>20</v>
      </c>
      <c r="G4" s="60"/>
      <c r="H4" s="61"/>
      <c r="I4" s="58"/>
      <c r="J4" s="60"/>
      <c r="K4" s="61"/>
      <c r="L4" s="58"/>
      <c r="M4" s="60"/>
      <c r="N4" s="61"/>
      <c r="O4" s="61"/>
    </row>
    <row r="5" ht="22.5" customHeight="1">
      <c r="A5" s="55"/>
      <c r="B5" s="55"/>
      <c r="C5" s="62">
        <f>sum('Opportunités'!F4:F27)</f>
        <v>280915</v>
      </c>
      <c r="D5" s="63"/>
      <c r="E5" s="64"/>
      <c r="F5" s="65"/>
      <c r="G5" s="66">
        <f>counta(Contacts!C4:C27)</f>
        <v>7</v>
      </c>
      <c r="H5" s="67" t="s">
        <v>21</v>
      </c>
      <c r="I5" s="65"/>
      <c r="J5" s="66">
        <v>7.0</v>
      </c>
      <c r="K5" s="67" t="s">
        <v>22</v>
      </c>
      <c r="L5" s="65"/>
      <c r="M5" s="66">
        <f>counta('Opportunités'!B4:B27)</f>
        <v>8</v>
      </c>
      <c r="N5" s="67" t="s">
        <v>23</v>
      </c>
      <c r="O5" s="68"/>
    </row>
    <row r="6" ht="22.5" customHeight="1">
      <c r="A6" s="69"/>
      <c r="B6" s="69"/>
      <c r="E6" s="70"/>
      <c r="F6" s="71"/>
      <c r="I6" s="71"/>
      <c r="L6" s="71"/>
      <c r="O6" s="68"/>
    </row>
    <row r="7" ht="22.5" customHeight="1">
      <c r="A7" s="69"/>
      <c r="B7" s="69"/>
      <c r="C7" s="72"/>
      <c r="D7" s="72"/>
      <c r="E7" s="73"/>
      <c r="F7" s="74"/>
      <c r="G7" s="72"/>
      <c r="H7" s="72"/>
      <c r="I7" s="74"/>
      <c r="J7" s="72"/>
      <c r="K7" s="72"/>
      <c r="L7" s="74"/>
      <c r="M7" s="72"/>
      <c r="N7" s="72"/>
      <c r="O7" s="68"/>
    </row>
    <row r="8" ht="22.5" customHeight="1">
      <c r="A8" s="75"/>
      <c r="B8" s="75"/>
      <c r="C8" s="76"/>
      <c r="D8" s="76"/>
      <c r="E8" s="76"/>
      <c r="F8" s="55"/>
      <c r="G8" s="77"/>
      <c r="H8" s="76"/>
      <c r="I8" s="76"/>
      <c r="J8" s="77"/>
      <c r="K8" s="76"/>
      <c r="L8" s="76"/>
      <c r="M8" s="77"/>
      <c r="N8" s="55"/>
      <c r="O8" s="55"/>
    </row>
    <row r="9" ht="22.5" customHeight="1">
      <c r="A9" s="75"/>
      <c r="B9" s="75"/>
      <c r="C9" s="76"/>
      <c r="D9" s="76"/>
      <c r="E9" s="76"/>
      <c r="F9" s="55"/>
      <c r="G9" s="77"/>
      <c r="H9" s="76"/>
      <c r="I9" s="76"/>
      <c r="J9" s="77"/>
      <c r="K9" s="76"/>
      <c r="L9" s="76"/>
      <c r="M9" s="77"/>
      <c r="N9" s="55"/>
      <c r="O9" s="55"/>
    </row>
    <row r="10" ht="22.5" customHeight="1">
      <c r="A10" s="75"/>
      <c r="B10" s="75"/>
      <c r="C10" s="78"/>
      <c r="D10" s="78"/>
      <c r="E10" s="78"/>
      <c r="F10" s="79"/>
      <c r="G10" s="80"/>
      <c r="H10" s="78"/>
      <c r="I10" s="78"/>
      <c r="J10" s="79"/>
      <c r="K10" s="79"/>
      <c r="L10" s="79"/>
      <c r="M10" s="81"/>
      <c r="N10" s="79"/>
      <c r="O10" s="55"/>
    </row>
    <row r="11" ht="22.5" customHeight="1">
      <c r="A11" s="75"/>
      <c r="B11" s="75"/>
      <c r="C11" s="78"/>
      <c r="D11" s="78"/>
      <c r="E11" s="78"/>
      <c r="F11" s="79"/>
      <c r="G11" s="80"/>
      <c r="H11" s="78"/>
      <c r="I11" s="17"/>
      <c r="J11" s="17"/>
      <c r="K11" s="82"/>
      <c r="L11" s="83" t="str">
        <f>IFERROR(__xludf.DUMMYFUNCTION("query('Opportunités'!1:12,""select E , count(C) where (C &lt;&gt; '') group by E order by E label count(C) 'Quantité', E 'Étape' "", 3)"),"Étape")</f>
        <v>Étape</v>
      </c>
      <c r="M11" s="84" t="str">
        <f>IFERROR(__xludf.DUMMYFUNCTION("""COMPUTED_VALUE"""),"Quantité")</f>
        <v>Quantité</v>
      </c>
      <c r="N11" s="79"/>
      <c r="O11" s="55"/>
    </row>
    <row r="12" ht="22.5" customHeight="1">
      <c r="A12" s="75"/>
      <c r="B12" s="75"/>
      <c r="C12" s="85"/>
      <c r="D12" s="86"/>
      <c r="E12" s="86"/>
      <c r="F12" s="79"/>
      <c r="G12" s="80"/>
      <c r="H12" s="78"/>
      <c r="I12" s="17"/>
      <c r="J12" s="17"/>
      <c r="K12" s="87"/>
      <c r="L12" s="88" t="str">
        <f>IFERROR(__xludf.DUMMYFUNCTION("""COMPUTED_VALUE"""),"Contrat envoyé")</f>
        <v>Contrat envoyé</v>
      </c>
      <c r="M12" s="89">
        <f>IFERROR(__xludf.DUMMYFUNCTION("""COMPUTED_VALUE"""),1.0)</f>
        <v>1</v>
      </c>
      <c r="N12" s="79"/>
      <c r="O12" s="55"/>
    </row>
    <row r="13" ht="22.5" customHeight="1">
      <c r="A13" s="75"/>
      <c r="B13" s="75"/>
      <c r="C13" s="90"/>
      <c r="D13" s="91"/>
      <c r="E13" s="91"/>
      <c r="F13" s="79"/>
      <c r="G13" s="80"/>
      <c r="H13" s="78"/>
      <c r="I13" s="17"/>
      <c r="J13" s="17"/>
      <c r="K13" s="87"/>
      <c r="L13" s="88" t="str">
        <f>IFERROR(__xludf.DUMMYFUNCTION("""COMPUTED_VALUE"""),"Négociation")</f>
        <v>Négociation</v>
      </c>
      <c r="M13" s="89">
        <f>IFERROR(__xludf.DUMMYFUNCTION("""COMPUTED_VALUE"""),3.0)</f>
        <v>3</v>
      </c>
      <c r="N13" s="79"/>
      <c r="O13" s="55"/>
    </row>
    <row r="14" ht="22.5" customHeight="1">
      <c r="A14" s="75"/>
      <c r="B14" s="75"/>
      <c r="D14" s="91"/>
      <c r="E14" s="91"/>
      <c r="F14" s="79"/>
      <c r="G14" s="80"/>
      <c r="H14" s="78"/>
      <c r="I14" s="17"/>
      <c r="J14" s="17"/>
      <c r="K14" s="87"/>
      <c r="L14" s="88" t="str">
        <f>IFERROR(__xludf.DUMMYFUNCTION("""COMPUTED_VALUE"""),"Présentation")</f>
        <v>Présentation</v>
      </c>
      <c r="M14" s="89">
        <f>IFERROR(__xludf.DUMMYFUNCTION("""COMPUTED_VALUE"""),1.0)</f>
        <v>1</v>
      </c>
      <c r="N14" s="79"/>
      <c r="O14" s="55"/>
    </row>
    <row r="15" ht="22.5" customHeight="1">
      <c r="A15" s="92"/>
      <c r="B15" s="92"/>
      <c r="C15" s="85"/>
      <c r="D15" s="86"/>
      <c r="E15" s="86"/>
      <c r="F15" s="93"/>
      <c r="G15" s="80"/>
      <c r="H15" s="78"/>
      <c r="I15" s="17"/>
      <c r="J15" s="17"/>
      <c r="K15" s="87"/>
      <c r="L15" s="88" t="str">
        <f>IFERROR(__xludf.DUMMYFUNCTION("""COMPUTED_VALUE"""),"Qualification")</f>
        <v>Qualification</v>
      </c>
      <c r="M15" s="89">
        <f>IFERROR(__xludf.DUMMYFUNCTION("""COMPUTED_VALUE"""),1.0)</f>
        <v>1</v>
      </c>
      <c r="N15" s="79"/>
      <c r="O15" s="49"/>
    </row>
    <row r="16" ht="22.5" customHeight="1">
      <c r="A16" s="92"/>
      <c r="B16" s="92"/>
      <c r="C16" s="90"/>
      <c r="D16" s="91"/>
      <c r="E16" s="91"/>
      <c r="F16" s="93"/>
      <c r="G16" s="80"/>
      <c r="H16" s="78"/>
      <c r="I16" s="17"/>
      <c r="J16" s="17"/>
      <c r="K16" s="87"/>
      <c r="L16" s="88" t="str">
        <f>IFERROR(__xludf.DUMMYFUNCTION("""COMPUTED_VALUE"""),"Suivi")</f>
        <v>Suivi</v>
      </c>
      <c r="M16" s="89">
        <f>IFERROR(__xludf.DUMMYFUNCTION("""COMPUTED_VALUE"""),2.0)</f>
        <v>2</v>
      </c>
      <c r="N16" s="79"/>
      <c r="O16" s="49"/>
    </row>
    <row r="17" ht="22.5" customHeight="1">
      <c r="A17" s="92"/>
      <c r="B17" s="92"/>
      <c r="D17" s="91"/>
      <c r="F17" s="79"/>
      <c r="G17" s="80"/>
      <c r="H17" s="78"/>
      <c r="I17" s="78"/>
      <c r="J17" s="17"/>
      <c r="K17" s="17"/>
      <c r="L17" s="17"/>
      <c r="M17" s="81"/>
      <c r="N17" s="79"/>
      <c r="O17" s="49"/>
    </row>
    <row r="18" ht="22.5" customHeight="1">
      <c r="A18" s="92"/>
      <c r="B18" s="92"/>
      <c r="C18" s="93"/>
      <c r="D18" s="79"/>
      <c r="E18" s="79"/>
      <c r="F18" s="79"/>
      <c r="G18" s="81"/>
      <c r="H18" s="78"/>
      <c r="I18" s="79"/>
      <c r="J18" s="81"/>
      <c r="K18" s="79"/>
      <c r="L18" s="79"/>
      <c r="M18" s="81"/>
      <c r="N18" s="94"/>
      <c r="O18" s="95"/>
    </row>
    <row r="19" ht="22.5" customHeight="1">
      <c r="A19" s="92"/>
      <c r="B19" s="96"/>
      <c r="C19" s="97"/>
      <c r="D19" s="79"/>
      <c r="E19" s="79"/>
      <c r="F19" s="79"/>
      <c r="G19" s="81"/>
      <c r="H19" s="78"/>
      <c r="I19" s="79"/>
      <c r="J19" s="79"/>
      <c r="K19" s="79"/>
      <c r="L19" s="83" t="str">
        <f>IFERROR(__xludf.DUMMYFUNCTION("query('Opportunités'!1:12,""select E , sum(F) where (C &lt;&gt; '') group by E order by E label sum(F) 'Valeur totale', E 'Étape' "", 3)"),"Étape")</f>
        <v>Étape</v>
      </c>
      <c r="M19" s="84" t="str">
        <f>IFERROR(__xludf.DUMMYFUNCTION("""COMPUTED_VALUE"""),"Valeur totale")</f>
        <v>Valeur totale</v>
      </c>
      <c r="N19" s="94"/>
      <c r="O19" s="53"/>
    </row>
    <row r="20" ht="22.5" customHeight="1">
      <c r="A20" s="98"/>
      <c r="B20" s="98"/>
      <c r="C20" s="97"/>
      <c r="D20" s="79"/>
      <c r="E20" s="79"/>
      <c r="F20" s="79"/>
      <c r="G20" s="81"/>
      <c r="H20" s="78"/>
      <c r="I20" s="79"/>
      <c r="J20" s="87"/>
      <c r="K20" s="87"/>
      <c r="L20" s="99" t="str">
        <f>IFERROR(__xludf.DUMMYFUNCTION("""COMPUTED_VALUE"""),"Contrat envoyé")</f>
        <v>Contrat envoyé</v>
      </c>
      <c r="M20" s="100">
        <f>IFERROR(__xludf.DUMMYFUNCTION("""COMPUTED_VALUE"""),2000.0)</f>
        <v>2000</v>
      </c>
      <c r="N20" s="94"/>
      <c r="O20" s="101"/>
    </row>
    <row r="21" ht="22.5" customHeight="1">
      <c r="A21" s="102"/>
      <c r="B21" s="102"/>
      <c r="C21" s="97"/>
      <c r="D21" s="79"/>
      <c r="E21" s="79"/>
      <c r="F21" s="94"/>
      <c r="G21" s="103"/>
      <c r="H21" s="104"/>
      <c r="I21" s="104"/>
      <c r="J21" s="17"/>
      <c r="K21" s="17"/>
      <c r="L21" s="99" t="str">
        <f>IFERROR(__xludf.DUMMYFUNCTION("""COMPUTED_VALUE"""),"Négociation")</f>
        <v>Négociation</v>
      </c>
      <c r="M21" s="100">
        <f>IFERROR(__xludf.DUMMYFUNCTION("""COMPUTED_VALUE"""),133785.0)</f>
        <v>133785</v>
      </c>
      <c r="N21" s="105"/>
      <c r="O21" s="106"/>
    </row>
    <row r="22" ht="22.5" customHeight="1">
      <c r="A22" s="92"/>
      <c r="B22" s="92"/>
      <c r="C22" s="97"/>
      <c r="D22" s="79"/>
      <c r="E22" s="79"/>
      <c r="F22" s="94"/>
      <c r="G22" s="103"/>
      <c r="H22" s="104"/>
      <c r="I22" s="104"/>
      <c r="J22" s="17"/>
      <c r="K22" s="17"/>
      <c r="L22" s="99" t="str">
        <f>IFERROR(__xludf.DUMMYFUNCTION("""COMPUTED_VALUE"""),"Présentation")</f>
        <v>Présentation</v>
      </c>
      <c r="M22" s="100">
        <f>IFERROR(__xludf.DUMMYFUNCTION("""COMPUTED_VALUE"""),100000.0)</f>
        <v>100000</v>
      </c>
      <c r="N22" s="105"/>
      <c r="O22" s="106"/>
    </row>
    <row r="23" ht="22.5" customHeight="1">
      <c r="A23" s="107"/>
      <c r="B23" s="107"/>
      <c r="C23" s="108"/>
      <c r="J23" s="17"/>
      <c r="K23" s="17"/>
      <c r="L23" s="99" t="str">
        <f>IFERROR(__xludf.DUMMYFUNCTION("""COMPUTED_VALUE"""),"Qualification")</f>
        <v>Qualification</v>
      </c>
      <c r="M23" s="100">
        <f>IFERROR(__xludf.DUMMYFUNCTION("""COMPUTED_VALUE"""),12131.0)</f>
        <v>12131</v>
      </c>
      <c r="N23" s="105"/>
      <c r="O23" s="106"/>
    </row>
    <row r="24" ht="22.5" customHeight="1">
      <c r="A24" s="107"/>
      <c r="B24" s="107"/>
      <c r="C24" s="78"/>
      <c r="D24" s="78"/>
      <c r="E24" s="78"/>
      <c r="F24" s="78"/>
      <c r="G24" s="80"/>
      <c r="H24" s="78"/>
      <c r="I24" s="78"/>
      <c r="J24" s="17"/>
      <c r="K24" s="17"/>
      <c r="L24" s="88" t="str">
        <f>IFERROR(__xludf.DUMMYFUNCTION("""COMPUTED_VALUE"""),"Suivi")</f>
        <v>Suivi</v>
      </c>
      <c r="M24" s="100">
        <f>IFERROR(__xludf.DUMMYFUNCTION("""COMPUTED_VALUE"""),32999.0)</f>
        <v>32999</v>
      </c>
      <c r="N24" s="105"/>
      <c r="O24" s="106"/>
    </row>
    <row r="25" ht="22.5" customHeight="1">
      <c r="A25" s="109"/>
      <c r="B25" s="109"/>
      <c r="C25" s="78"/>
      <c r="D25" s="78"/>
      <c r="E25" s="78"/>
      <c r="F25" s="78"/>
      <c r="G25" s="80"/>
      <c r="H25" s="78"/>
      <c r="I25" s="78"/>
      <c r="J25" s="17"/>
      <c r="K25" s="17"/>
      <c r="L25" s="17"/>
      <c r="M25" s="17"/>
      <c r="N25" s="105"/>
      <c r="O25" s="106"/>
    </row>
    <row r="26" ht="22.5" customHeight="1">
      <c r="A26" s="110"/>
      <c r="B26" s="110"/>
      <c r="C26" s="76"/>
      <c r="D26" s="76"/>
      <c r="E26" s="76"/>
      <c r="F26" s="76"/>
      <c r="G26" s="77"/>
      <c r="H26" s="76"/>
      <c r="I26" s="76"/>
      <c r="N26" s="101"/>
      <c r="O26" s="101"/>
    </row>
    <row r="27" ht="22.5" customHeight="1">
      <c r="A27" s="110"/>
      <c r="B27" s="110"/>
      <c r="C27" s="76"/>
      <c r="D27" s="76"/>
      <c r="E27" s="76"/>
      <c r="F27" s="76"/>
      <c r="G27" s="77"/>
      <c r="H27" s="76"/>
      <c r="I27" s="76"/>
      <c r="J27" s="55"/>
      <c r="K27" s="55"/>
      <c r="L27" s="111"/>
      <c r="M27" s="112"/>
      <c r="N27" s="101"/>
      <c r="O27" s="101"/>
    </row>
  </sheetData>
  <mergeCells count="14">
    <mergeCell ref="M5:M7"/>
    <mergeCell ref="N5:N7"/>
    <mergeCell ref="L5:L7"/>
    <mergeCell ref="J5:J7"/>
    <mergeCell ref="K5:K7"/>
    <mergeCell ref="I5:I7"/>
    <mergeCell ref="H5:H7"/>
    <mergeCell ref="C16:C17"/>
    <mergeCell ref="E16:E17"/>
    <mergeCell ref="C23:I23"/>
    <mergeCell ref="F5:F7"/>
    <mergeCell ref="C5:E7"/>
    <mergeCell ref="G5:G7"/>
    <mergeCell ref="C13:C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88"/>
    <col customWidth="1" min="2" max="2" width="19.63"/>
    <col customWidth="1" min="3" max="3" width="25.13"/>
    <col customWidth="1" min="4" max="4" width="19.25"/>
    <col customWidth="1" min="5" max="5" width="25.38"/>
    <col customWidth="1" min="6" max="6" width="19.38"/>
    <col customWidth="1" min="7" max="7" width="20.75"/>
    <col customWidth="1" min="8" max="8" width="18.0"/>
    <col customWidth="1" min="9" max="9" width="18.5"/>
    <col customWidth="1" min="13" max="13" width="13.38"/>
    <col customWidth="1" min="14" max="14" width="37.63"/>
    <col customWidth="1" min="15" max="15" width="3.88"/>
  </cols>
  <sheetData>
    <row r="1" ht="51.0" customHeight="1">
      <c r="A1" s="113"/>
      <c r="B1" s="113"/>
      <c r="C1" s="114" t="s">
        <v>21</v>
      </c>
      <c r="D1" s="115" t="s">
        <v>24</v>
      </c>
      <c r="E1" s="116" t="s">
        <v>25</v>
      </c>
      <c r="F1" s="116"/>
      <c r="G1" s="117"/>
      <c r="H1" s="117"/>
      <c r="I1" s="117"/>
      <c r="J1" s="117"/>
      <c r="K1" s="117"/>
      <c r="L1" s="117"/>
      <c r="M1" s="117"/>
      <c r="N1" s="117"/>
      <c r="O1" s="118"/>
    </row>
    <row r="2" ht="22.5" customHeight="1">
      <c r="A2" s="119"/>
      <c r="B2" s="119"/>
      <c r="C2" s="119"/>
      <c r="D2" s="120"/>
      <c r="E2" s="120"/>
      <c r="F2" s="120"/>
      <c r="G2" s="120"/>
      <c r="H2" s="120"/>
      <c r="I2" s="120"/>
      <c r="J2" s="120"/>
      <c r="K2" s="120"/>
      <c r="L2" s="120"/>
      <c r="M2" s="120"/>
      <c r="N2" s="120"/>
      <c r="O2" s="120"/>
    </row>
    <row r="3" ht="22.5" customHeight="1">
      <c r="A3" s="119"/>
      <c r="B3" s="121" t="s">
        <v>26</v>
      </c>
      <c r="C3" s="122" t="s">
        <v>27</v>
      </c>
      <c r="D3" s="123" t="s">
        <v>28</v>
      </c>
      <c r="E3" s="123" t="s">
        <v>29</v>
      </c>
      <c r="F3" s="123" t="s">
        <v>30</v>
      </c>
      <c r="G3" s="123" t="s">
        <v>31</v>
      </c>
      <c r="H3" s="123" t="s">
        <v>32</v>
      </c>
      <c r="I3" s="123" t="s">
        <v>33</v>
      </c>
      <c r="J3" s="123" t="s">
        <v>34</v>
      </c>
      <c r="K3" s="123" t="s">
        <v>35</v>
      </c>
      <c r="L3" s="123" t="s">
        <v>36</v>
      </c>
      <c r="M3" s="123" t="s">
        <v>37</v>
      </c>
      <c r="N3" s="123" t="s">
        <v>38</v>
      </c>
      <c r="O3" s="120"/>
    </row>
    <row r="4" ht="22.5" customHeight="1">
      <c r="A4" s="124"/>
      <c r="B4" s="125" t="s">
        <v>39</v>
      </c>
      <c r="C4" s="126" t="s">
        <v>40</v>
      </c>
      <c r="D4" s="126" t="s">
        <v>41</v>
      </c>
      <c r="E4" s="127" t="str">
        <f>HYPERLINK("mailto:thomas@ozerflex.com","thomas@ozerflex.com")</f>
        <v>thomas@ozerflex.com</v>
      </c>
      <c r="F4" s="126" t="s">
        <v>42</v>
      </c>
      <c r="G4" s="126" t="s">
        <v>43</v>
      </c>
      <c r="H4" s="128" t="s">
        <v>44</v>
      </c>
      <c r="I4" s="129" t="s">
        <v>45</v>
      </c>
      <c r="J4" s="130" t="s">
        <v>46</v>
      </c>
      <c r="K4" s="126" t="s">
        <v>47</v>
      </c>
      <c r="L4" s="126">
        <v>90567.0</v>
      </c>
      <c r="M4" s="131" t="str">
        <f t="shared" ref="M4:M10" si="1">if(D4="","-",hyperlink("http://www.linkedin.com/search/fpsearch?type=people&amp;keywords="&amp;C4&amp;" "&amp;D4&amp;"&amp;pplSearchOrigin=GLHD&amp;pageKey=fps_results"))</f>
        <v>http://www.linkedin.com/search/fpsearch?type=people&amp;keywords=Thomas Liao ozerflex&amp;pplSearchOrigin=GLHD&amp;pageKey=fps_results</v>
      </c>
      <c r="N4" s="126"/>
      <c r="O4" s="120"/>
    </row>
    <row r="5" ht="22.5" customHeight="1">
      <c r="A5" s="124"/>
      <c r="B5" s="132" t="s">
        <v>48</v>
      </c>
      <c r="C5" s="133" t="s">
        <v>49</v>
      </c>
      <c r="D5" s="133" t="s">
        <v>50</v>
      </c>
      <c r="E5" s="129" t="str">
        <f>HYPERLINK("mailto:lillian@fixfase.com","lillian@fixfase.com")</f>
        <v>lillian@fixfase.com</v>
      </c>
      <c r="F5" s="126" t="s">
        <v>51</v>
      </c>
      <c r="G5" s="126" t="s">
        <v>43</v>
      </c>
      <c r="H5" s="134" t="s">
        <v>52</v>
      </c>
      <c r="I5" s="135" t="s">
        <v>53</v>
      </c>
      <c r="J5" s="130" t="s">
        <v>54</v>
      </c>
      <c r="K5" s="126" t="s">
        <v>55</v>
      </c>
      <c r="L5" s="126">
        <v>90456.0</v>
      </c>
      <c r="M5" s="131" t="str">
        <f t="shared" si="1"/>
        <v>http://www.linkedin.com/search/fpsearch?type=people&amp;keywords=Lillian Soto Fixfase&amp;pplSearchOrigin=GLHD&amp;pageKey=fps_results</v>
      </c>
      <c r="N5" s="126"/>
      <c r="O5" s="120"/>
    </row>
    <row r="6" ht="22.5" customHeight="1">
      <c r="A6" s="124"/>
      <c r="B6" s="132" t="s">
        <v>56</v>
      </c>
      <c r="C6" s="136" t="s">
        <v>57</v>
      </c>
      <c r="D6" s="136" t="s">
        <v>58</v>
      </c>
      <c r="E6" s="137" t="str">
        <f>HYPERLINK("mailto:violette@namdrill.com","violette@namdrill.com")</f>
        <v>violette@namdrill.com</v>
      </c>
      <c r="F6" s="126" t="s">
        <v>59</v>
      </c>
      <c r="G6" s="126" t="s">
        <v>60</v>
      </c>
      <c r="H6" s="134" t="s">
        <v>61</v>
      </c>
      <c r="I6" s="138" t="s">
        <v>62</v>
      </c>
      <c r="J6" s="130" t="s">
        <v>63</v>
      </c>
      <c r="K6" s="126" t="s">
        <v>64</v>
      </c>
      <c r="L6" s="126">
        <v>28407.0</v>
      </c>
      <c r="M6" s="131" t="str">
        <f t="shared" si="1"/>
        <v>http://www.linkedin.com/search/fpsearch?type=people&amp;keywords=Violette Gatewood Namdrill&amp;pplSearchOrigin=GLHD&amp;pageKey=fps_results</v>
      </c>
      <c r="N6" s="126"/>
      <c r="O6" s="120"/>
    </row>
    <row r="7" ht="22.5" customHeight="1">
      <c r="A7" s="124"/>
      <c r="B7" s="132" t="s">
        <v>56</v>
      </c>
      <c r="C7" s="136" t="s">
        <v>65</v>
      </c>
      <c r="D7" s="136" t="s">
        <v>66</v>
      </c>
      <c r="E7" s="137" t="str">
        <f>HYPERLINK("mailto:mary@saltace.com","mary@saltace.com")</f>
        <v>mary@saltace.com</v>
      </c>
      <c r="F7" s="126" t="s">
        <v>67</v>
      </c>
      <c r="G7" s="126" t="s">
        <v>68</v>
      </c>
      <c r="H7" s="134" t="s">
        <v>69</v>
      </c>
      <c r="I7" s="138" t="s">
        <v>70</v>
      </c>
      <c r="J7" s="130" t="s">
        <v>71</v>
      </c>
      <c r="K7" s="126" t="s">
        <v>72</v>
      </c>
      <c r="L7" s="126">
        <v>33247.0</v>
      </c>
      <c r="M7" s="131" t="str">
        <f t="shared" si="1"/>
        <v>http://www.linkedin.com/search/fpsearch?type=people&amp;keywords=Mary Garcia Saltace&amp;pplSearchOrigin=GLHD&amp;pageKey=fps_results</v>
      </c>
      <c r="N7" s="126"/>
      <c r="O7" s="120"/>
    </row>
    <row r="8" ht="22.5" customHeight="1">
      <c r="A8" s="124"/>
      <c r="B8" s="132" t="s">
        <v>48</v>
      </c>
      <c r="C8" s="136" t="s">
        <v>73</v>
      </c>
      <c r="D8" s="136" t="s">
        <v>74</v>
      </c>
      <c r="E8" s="137" t="str">
        <f>HYPERLINK("mailto:cameron@moveplanet.com","cameron@moveplanet.com")</f>
        <v>cameron@moveplanet.com</v>
      </c>
      <c r="F8" s="126" t="s">
        <v>75</v>
      </c>
      <c r="G8" s="126" t="s">
        <v>60</v>
      </c>
      <c r="H8" s="134" t="s">
        <v>76</v>
      </c>
      <c r="I8" s="138" t="s">
        <v>77</v>
      </c>
      <c r="J8" s="130" t="s">
        <v>78</v>
      </c>
      <c r="K8" s="126" t="s">
        <v>79</v>
      </c>
      <c r="L8" s="126">
        <v>74482.0</v>
      </c>
      <c r="M8" s="131" t="str">
        <f t="shared" si="1"/>
        <v>http://www.linkedin.com/search/fpsearch?type=people&amp;keywords=Cameron Lyle Moveplanet&amp;pplSearchOrigin=GLHD&amp;pageKey=fps_results</v>
      </c>
      <c r="N8" s="126"/>
      <c r="O8" s="120"/>
    </row>
    <row r="9" ht="22.5" customHeight="1">
      <c r="A9" s="124"/>
      <c r="B9" s="132" t="s">
        <v>39</v>
      </c>
      <c r="C9" s="136" t="s">
        <v>80</v>
      </c>
      <c r="D9" s="136" t="s">
        <v>81</v>
      </c>
      <c r="E9" s="137" t="str">
        <f>HYPERLINK("mailto:mildred@finware.com","mildred@finware.com")</f>
        <v>mildred@finware.com</v>
      </c>
      <c r="F9" s="126" t="s">
        <v>82</v>
      </c>
      <c r="G9" s="126" t="s">
        <v>43</v>
      </c>
      <c r="H9" s="134" t="s">
        <v>83</v>
      </c>
      <c r="I9" s="138" t="s">
        <v>84</v>
      </c>
      <c r="J9" s="130" t="s">
        <v>85</v>
      </c>
      <c r="K9" s="126" t="s">
        <v>86</v>
      </c>
      <c r="L9" s="126">
        <v>27760.0</v>
      </c>
      <c r="M9" s="131" t="str">
        <f t="shared" si="1"/>
        <v>http://www.linkedin.com/search/fpsearch?type=people&amp;keywords=Mildred Noriega Finware&amp;pplSearchOrigin=GLHD&amp;pageKey=fps_results</v>
      </c>
      <c r="N9" s="126"/>
      <c r="O9" s="120"/>
    </row>
    <row r="10" ht="22.5" customHeight="1">
      <c r="A10" s="124"/>
      <c r="B10" s="139" t="s">
        <v>87</v>
      </c>
      <c r="C10" s="140" t="s">
        <v>88</v>
      </c>
      <c r="D10" s="140" t="s">
        <v>89</v>
      </c>
      <c r="E10" s="141" t="str">
        <f>HYPERLINK("mailto:melody@driplectronics.com","melody@driplectronics.com")</f>
        <v>melody@driplectronics.com</v>
      </c>
      <c r="F10" s="142" t="s">
        <v>90</v>
      </c>
      <c r="G10" s="142" t="s">
        <v>68</v>
      </c>
      <c r="H10" s="143" t="s">
        <v>91</v>
      </c>
      <c r="I10" s="144" t="s">
        <v>92</v>
      </c>
      <c r="J10" s="145" t="s">
        <v>93</v>
      </c>
      <c r="K10" s="142" t="s">
        <v>94</v>
      </c>
      <c r="L10" s="142">
        <v>34119.0</v>
      </c>
      <c r="M10" s="131" t="str">
        <f t="shared" si="1"/>
        <v>http://www.linkedin.com/search/fpsearch?type=people&amp;keywords=Melody Estes Dripelectronics&amp;pplSearchOrigin=GLHD&amp;pageKey=fps_results</v>
      </c>
      <c r="N10" s="146"/>
      <c r="O10" s="147"/>
    </row>
    <row r="11" ht="22.5" customHeight="1">
      <c r="A11" s="124"/>
      <c r="B11" s="124"/>
      <c r="C11" s="148"/>
      <c r="D11" s="148"/>
      <c r="E11" s="148"/>
      <c r="F11" s="120"/>
      <c r="G11" s="120"/>
      <c r="H11" s="120"/>
      <c r="I11" s="149"/>
      <c r="J11" s="150"/>
      <c r="K11" s="120"/>
      <c r="L11" s="120"/>
      <c r="M11" s="151"/>
      <c r="N11" s="147"/>
      <c r="O11" s="147"/>
    </row>
  </sheetData>
  <autoFilter ref="$B$3:$B$11"/>
  <dataValidations>
    <dataValidation type="list" allowBlank="1" sqref="G4:G11">
      <formula1>'Paramètres'!$B$5:$B$11</formula1>
    </dataValidation>
  </dataValidations>
  <hyperlinks>
    <hyperlink r:id="rId2" ref="I4"/>
    <hyperlink r:id="rId3" ref="I5"/>
    <hyperlink r:id="rId4" ref="I6"/>
    <hyperlink r:id="rId5" ref="I7"/>
    <hyperlink r:id="rId6" ref="I8"/>
    <hyperlink r:id="rId7" ref="I9"/>
    <hyperlink r:id="rId8" ref="I10"/>
  </hyperlinks>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88"/>
    <col customWidth="1" min="2" max="2" width="19.63"/>
    <col customWidth="1" min="3" max="3" width="25.13"/>
    <col customWidth="1" min="4" max="4" width="19.25"/>
    <col customWidth="1" min="5" max="5" width="17.5"/>
    <col customWidth="1" min="6" max="6" width="19.75"/>
    <col customWidth="1" min="7" max="7" width="18.38"/>
    <col customWidth="1" min="8" max="8" width="34.25"/>
    <col customWidth="1" min="12" max="12" width="114.38"/>
    <col customWidth="1" min="13" max="13" width="13.38"/>
    <col customWidth="1" min="14" max="14" width="37.63"/>
    <col customWidth="1" min="15" max="15" width="3.88"/>
  </cols>
  <sheetData>
    <row r="1" ht="51.0" customHeight="1">
      <c r="A1" s="113"/>
      <c r="B1" s="113"/>
      <c r="C1" s="114" t="s">
        <v>22</v>
      </c>
      <c r="D1" s="115" t="s">
        <v>24</v>
      </c>
      <c r="E1" s="152" t="s">
        <v>95</v>
      </c>
      <c r="F1" s="117"/>
      <c r="G1" s="117"/>
      <c r="H1" s="117"/>
      <c r="I1" s="117"/>
      <c r="J1" s="117"/>
      <c r="K1" s="117"/>
      <c r="L1" s="117"/>
      <c r="M1" s="117"/>
      <c r="N1" s="117"/>
      <c r="O1" s="118"/>
    </row>
    <row r="2" ht="22.5" customHeight="1">
      <c r="A2" s="119"/>
      <c r="B2" s="153"/>
      <c r="C2" s="119"/>
      <c r="D2" s="119"/>
      <c r="E2" s="119"/>
      <c r="F2" s="119"/>
      <c r="G2" s="119"/>
      <c r="H2" s="119"/>
      <c r="I2" s="119"/>
      <c r="J2" s="119"/>
      <c r="K2" s="119"/>
      <c r="L2" s="119"/>
      <c r="M2" s="119"/>
      <c r="N2" s="120"/>
      <c r="O2" s="120"/>
    </row>
    <row r="3" ht="22.5" customHeight="1">
      <c r="A3" s="119"/>
      <c r="B3" s="154" t="s">
        <v>26</v>
      </c>
      <c r="C3" s="122" t="s">
        <v>96</v>
      </c>
      <c r="D3" s="122" t="s">
        <v>31</v>
      </c>
      <c r="E3" s="122" t="s">
        <v>32</v>
      </c>
      <c r="F3" s="122" t="s">
        <v>97</v>
      </c>
      <c r="G3" s="122" t="s">
        <v>98</v>
      </c>
      <c r="H3" s="122" t="s">
        <v>34</v>
      </c>
      <c r="I3" s="122" t="s">
        <v>35</v>
      </c>
      <c r="J3" s="122" t="s">
        <v>36</v>
      </c>
      <c r="K3" s="122" t="s">
        <v>99</v>
      </c>
      <c r="L3" s="122" t="s">
        <v>37</v>
      </c>
      <c r="M3" s="122" t="s">
        <v>100</v>
      </c>
      <c r="N3" s="123" t="s">
        <v>38</v>
      </c>
      <c r="O3" s="120"/>
    </row>
    <row r="4" ht="22.5" customHeight="1">
      <c r="A4" s="155"/>
      <c r="B4" s="156" t="s">
        <v>39</v>
      </c>
      <c r="C4" s="126" t="s">
        <v>41</v>
      </c>
      <c r="D4" s="126" t="s">
        <v>43</v>
      </c>
      <c r="E4" s="128" t="s">
        <v>44</v>
      </c>
      <c r="F4" s="157" t="s">
        <v>101</v>
      </c>
      <c r="G4" s="158" t="s">
        <v>45</v>
      </c>
      <c r="H4" s="130" t="s">
        <v>46</v>
      </c>
      <c r="I4" s="126" t="s">
        <v>47</v>
      </c>
      <c r="J4" s="126">
        <v>90567.0</v>
      </c>
      <c r="K4" s="159" t="s">
        <v>102</v>
      </c>
      <c r="L4" s="131" t="str">
        <f t="shared" ref="L4:L10" si="1">if(C4="","-",hyperlink("https://www.linkedin.com/vsearch/c?type=companies&amp;keywords="&amp;C4&amp;"&amp;orig=GLHD&amp;rsid=&amp;pageKey=biz-overview-internal&amp;trkInfo=&amp;search=Search"))</f>
        <v>https://www.linkedin.com/vsearch/c?type=companies&amp;keywords=ozerflex&amp;orig=GLHD&amp;rsid=&amp;pageKey=biz-overview-internal&amp;trkInfo=&amp;search=Search</v>
      </c>
      <c r="M4" s="159" t="s">
        <v>103</v>
      </c>
      <c r="N4" s="126"/>
      <c r="O4" s="120"/>
    </row>
    <row r="5" ht="22.5" customHeight="1">
      <c r="A5" s="155"/>
      <c r="B5" s="156" t="s">
        <v>48</v>
      </c>
      <c r="C5" s="133" t="s">
        <v>50</v>
      </c>
      <c r="D5" s="126" t="s">
        <v>60</v>
      </c>
      <c r="E5" s="134" t="s">
        <v>52</v>
      </c>
      <c r="F5" s="157" t="s">
        <v>104</v>
      </c>
      <c r="G5" s="160" t="s">
        <v>53</v>
      </c>
      <c r="H5" s="130" t="s">
        <v>54</v>
      </c>
      <c r="I5" s="126" t="s">
        <v>55</v>
      </c>
      <c r="J5" s="126">
        <v>90456.0</v>
      </c>
      <c r="K5" s="159" t="s">
        <v>102</v>
      </c>
      <c r="L5" s="131" t="str">
        <f t="shared" si="1"/>
        <v>https://www.linkedin.com/vsearch/c?type=companies&amp;keywords=Fixfase&amp;orig=GLHD&amp;rsid=&amp;pageKey=biz-overview-internal&amp;trkInfo=&amp;search=Search</v>
      </c>
      <c r="M5" s="159" t="s">
        <v>105</v>
      </c>
      <c r="N5" s="126"/>
      <c r="O5" s="120"/>
    </row>
    <row r="6" ht="22.5" customHeight="1">
      <c r="A6" s="155"/>
      <c r="B6" s="156" t="s">
        <v>56</v>
      </c>
      <c r="C6" s="136" t="s">
        <v>58</v>
      </c>
      <c r="D6" s="126" t="s">
        <v>43</v>
      </c>
      <c r="E6" s="134" t="s">
        <v>61</v>
      </c>
      <c r="F6" s="157" t="s">
        <v>106</v>
      </c>
      <c r="G6" s="161" t="s">
        <v>62</v>
      </c>
      <c r="H6" s="130" t="s">
        <v>63</v>
      </c>
      <c r="I6" s="126" t="s">
        <v>64</v>
      </c>
      <c r="J6" s="126">
        <v>28407.0</v>
      </c>
      <c r="K6" s="159" t="s">
        <v>102</v>
      </c>
      <c r="L6" s="131" t="str">
        <f t="shared" si="1"/>
        <v>https://www.linkedin.com/vsearch/c?type=companies&amp;keywords=Namdrill&amp;orig=GLHD&amp;rsid=&amp;pageKey=biz-overview-internal&amp;trkInfo=&amp;search=Search</v>
      </c>
      <c r="M6" s="159" t="s">
        <v>103</v>
      </c>
      <c r="N6" s="126"/>
      <c r="O6" s="120"/>
    </row>
    <row r="7" ht="22.5" customHeight="1">
      <c r="A7" s="155"/>
      <c r="B7" s="156" t="s">
        <v>56</v>
      </c>
      <c r="C7" s="136" t="s">
        <v>66</v>
      </c>
      <c r="D7" s="126" t="s">
        <v>68</v>
      </c>
      <c r="E7" s="134" t="s">
        <v>69</v>
      </c>
      <c r="F7" s="157" t="s">
        <v>107</v>
      </c>
      <c r="G7" s="161" t="s">
        <v>70</v>
      </c>
      <c r="H7" s="130" t="s">
        <v>71</v>
      </c>
      <c r="I7" s="126" t="s">
        <v>72</v>
      </c>
      <c r="J7" s="126">
        <v>33247.0</v>
      </c>
      <c r="K7" s="159" t="s">
        <v>102</v>
      </c>
      <c r="L7" s="131" t="str">
        <f t="shared" si="1"/>
        <v>https://www.linkedin.com/vsearch/c?type=companies&amp;keywords=Saltace&amp;orig=GLHD&amp;rsid=&amp;pageKey=biz-overview-internal&amp;trkInfo=&amp;search=Search</v>
      </c>
      <c r="M7" s="159" t="s">
        <v>105</v>
      </c>
      <c r="N7" s="126"/>
      <c r="O7" s="120"/>
    </row>
    <row r="8" ht="22.5" customHeight="1">
      <c r="A8" s="155"/>
      <c r="B8" s="156" t="s">
        <v>108</v>
      </c>
      <c r="C8" s="136" t="s">
        <v>74</v>
      </c>
      <c r="D8" s="126" t="s">
        <v>43</v>
      </c>
      <c r="E8" s="134" t="s">
        <v>76</v>
      </c>
      <c r="F8" s="157" t="s">
        <v>109</v>
      </c>
      <c r="G8" s="161" t="s">
        <v>77</v>
      </c>
      <c r="H8" s="130" t="s">
        <v>78</v>
      </c>
      <c r="I8" s="126" t="s">
        <v>79</v>
      </c>
      <c r="J8" s="126">
        <v>74482.0</v>
      </c>
      <c r="K8" s="159" t="s">
        <v>102</v>
      </c>
      <c r="L8" s="131" t="str">
        <f t="shared" si="1"/>
        <v>https://www.linkedin.com/vsearch/c?type=companies&amp;keywords=Moveplanet&amp;orig=GLHD&amp;rsid=&amp;pageKey=biz-overview-internal&amp;trkInfo=&amp;search=Search</v>
      </c>
      <c r="M8" s="159" t="s">
        <v>103</v>
      </c>
      <c r="N8" s="126"/>
      <c r="O8" s="120"/>
    </row>
    <row r="9" ht="22.5" customHeight="1">
      <c r="A9" s="155"/>
      <c r="B9" s="156" t="s">
        <v>39</v>
      </c>
      <c r="C9" s="136" t="s">
        <v>81</v>
      </c>
      <c r="D9" s="126" t="s">
        <v>43</v>
      </c>
      <c r="E9" s="134" t="s">
        <v>83</v>
      </c>
      <c r="F9" s="157" t="s">
        <v>110</v>
      </c>
      <c r="G9" s="161" t="s">
        <v>84</v>
      </c>
      <c r="H9" s="130" t="s">
        <v>85</v>
      </c>
      <c r="I9" s="126" t="s">
        <v>86</v>
      </c>
      <c r="J9" s="126">
        <v>27760.0</v>
      </c>
      <c r="K9" s="159" t="s">
        <v>102</v>
      </c>
      <c r="L9" s="131" t="str">
        <f t="shared" si="1"/>
        <v>https://www.linkedin.com/vsearch/c?type=companies&amp;keywords=Finware&amp;orig=GLHD&amp;rsid=&amp;pageKey=biz-overview-internal&amp;trkInfo=&amp;search=Search</v>
      </c>
      <c r="M9" s="159" t="s">
        <v>103</v>
      </c>
      <c r="N9" s="126"/>
      <c r="O9" s="120"/>
    </row>
    <row r="10" ht="22.5" customHeight="1">
      <c r="A10" s="155"/>
      <c r="B10" s="162" t="s">
        <v>87</v>
      </c>
      <c r="C10" s="140" t="s">
        <v>89</v>
      </c>
      <c r="D10" s="142" t="s">
        <v>60</v>
      </c>
      <c r="E10" s="143" t="s">
        <v>91</v>
      </c>
      <c r="F10" s="163" t="s">
        <v>111</v>
      </c>
      <c r="G10" s="164" t="s">
        <v>92</v>
      </c>
      <c r="H10" s="145" t="s">
        <v>93</v>
      </c>
      <c r="I10" s="142" t="s">
        <v>94</v>
      </c>
      <c r="J10" s="142">
        <v>34119.0</v>
      </c>
      <c r="K10" s="165" t="s">
        <v>102</v>
      </c>
      <c r="L10" s="131" t="str">
        <f t="shared" si="1"/>
        <v>https://www.linkedin.com/vsearch/c?type=companies&amp;keywords=Dripelectronics&amp;orig=GLHD&amp;rsid=&amp;pageKey=biz-overview-internal&amp;trkInfo=&amp;search=Search</v>
      </c>
      <c r="M10" s="165" t="s">
        <v>105</v>
      </c>
      <c r="N10" s="146"/>
      <c r="O10" s="147"/>
    </row>
    <row r="11" ht="22.5" customHeight="1">
      <c r="A11" s="166"/>
      <c r="B11" s="166"/>
      <c r="C11" s="166"/>
      <c r="D11" s="167"/>
      <c r="E11" s="166"/>
      <c r="F11" s="166"/>
      <c r="G11" s="166"/>
      <c r="H11" s="166"/>
      <c r="I11" s="166"/>
      <c r="J11" s="166"/>
      <c r="K11" s="166"/>
      <c r="L11" s="168"/>
      <c r="M11" s="166"/>
      <c r="N11" s="166"/>
      <c r="O11" s="166"/>
    </row>
  </sheetData>
  <autoFilter ref="$B$3:$B$11"/>
  <dataValidations>
    <dataValidation type="list" allowBlank="1" sqref="D4:D11">
      <formula1>'Paramètres'!$B$5:$B$11</formula1>
    </dataValidation>
  </dataValidations>
  <hyperlinks>
    <hyperlink r:id="rId1" ref="G4"/>
    <hyperlink r:id="rId2" ref="G5"/>
    <hyperlink r:id="rId3" ref="G6"/>
    <hyperlink r:id="rId4" ref="G7"/>
    <hyperlink r:id="rId5" ref="G8"/>
    <hyperlink r:id="rId6" ref="G9"/>
    <hyperlink r:id="rId7" ref="G10"/>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88"/>
    <col customWidth="1" min="2" max="2" width="19.63"/>
    <col customWidth="1" min="3" max="3" width="25.13"/>
    <col customWidth="1" min="4" max="4" width="19.25"/>
    <col customWidth="1" min="5" max="5" width="14.88"/>
    <col customWidth="1" min="6" max="6" width="14.25"/>
    <col customWidth="1" min="7" max="7" width="15.75"/>
    <col customWidth="1" min="10" max="10" width="15.75"/>
    <col customWidth="1" min="12" max="12" width="16.5"/>
    <col customWidth="1" min="13" max="13" width="37.63"/>
    <col customWidth="1" min="14" max="15" width="3.88"/>
  </cols>
  <sheetData>
    <row r="1" ht="51.0" customHeight="1">
      <c r="A1" s="113"/>
      <c r="B1" s="113"/>
      <c r="C1" s="114" t="s">
        <v>23</v>
      </c>
      <c r="D1" s="115" t="s">
        <v>24</v>
      </c>
      <c r="E1" s="152" t="s">
        <v>112</v>
      </c>
      <c r="F1" s="117"/>
      <c r="G1" s="117"/>
      <c r="H1" s="117"/>
      <c r="I1" s="117"/>
      <c r="J1" s="117"/>
      <c r="K1" s="117"/>
      <c r="L1" s="117"/>
      <c r="M1" s="117"/>
      <c r="N1" s="117"/>
      <c r="O1" s="118"/>
    </row>
    <row r="2" ht="22.5" customHeight="1">
      <c r="A2" s="169"/>
      <c r="B2" s="170"/>
      <c r="C2" s="169"/>
      <c r="D2" s="169"/>
      <c r="E2" s="169"/>
      <c r="F2" s="169"/>
      <c r="G2" s="169"/>
      <c r="H2" s="169"/>
      <c r="I2" s="169"/>
      <c r="J2" s="169"/>
      <c r="K2" s="169"/>
      <c r="L2" s="169"/>
      <c r="M2" s="120"/>
      <c r="N2" s="120"/>
      <c r="O2" s="120"/>
    </row>
    <row r="3" ht="22.5" customHeight="1">
      <c r="A3" s="169"/>
      <c r="B3" s="154" t="s">
        <v>26</v>
      </c>
      <c r="C3" s="171" t="s">
        <v>27</v>
      </c>
      <c r="D3" s="171" t="s">
        <v>28</v>
      </c>
      <c r="E3" s="171" t="s">
        <v>113</v>
      </c>
      <c r="F3" s="172" t="s">
        <v>114</v>
      </c>
      <c r="G3" s="172" t="s">
        <v>115</v>
      </c>
      <c r="H3" s="172" t="s">
        <v>116</v>
      </c>
      <c r="I3" s="171" t="s">
        <v>117</v>
      </c>
      <c r="J3" s="171" t="s">
        <v>118</v>
      </c>
      <c r="K3" s="171" t="s">
        <v>119</v>
      </c>
      <c r="L3" s="171" t="s">
        <v>120</v>
      </c>
      <c r="M3" s="173" t="s">
        <v>38</v>
      </c>
      <c r="N3" s="120"/>
      <c r="O3" s="120"/>
    </row>
    <row r="4" ht="22.5" customHeight="1">
      <c r="A4" s="155"/>
      <c r="B4" s="156" t="s">
        <v>121</v>
      </c>
      <c r="C4" s="174" t="s">
        <v>122</v>
      </c>
      <c r="D4" s="126" t="s">
        <v>41</v>
      </c>
      <c r="E4" s="175" t="s">
        <v>123</v>
      </c>
      <c r="F4" s="176">
        <v>12131.0</v>
      </c>
      <c r="G4" s="177">
        <v>42087.0</v>
      </c>
      <c r="H4" s="178">
        <v>0.3</v>
      </c>
      <c r="I4" s="175" t="s">
        <v>124</v>
      </c>
      <c r="J4" s="175" t="s">
        <v>125</v>
      </c>
      <c r="K4" s="174" t="s">
        <v>126</v>
      </c>
      <c r="L4" s="175" t="s">
        <v>127</v>
      </c>
      <c r="M4" s="126"/>
      <c r="N4" s="120"/>
      <c r="O4" s="120"/>
    </row>
    <row r="5" ht="22.5" customHeight="1">
      <c r="A5" s="155"/>
      <c r="B5" s="156" t="s">
        <v>126</v>
      </c>
      <c r="C5" s="159" t="s">
        <v>128</v>
      </c>
      <c r="D5" s="136" t="s">
        <v>66</v>
      </c>
      <c r="E5" s="130" t="s">
        <v>39</v>
      </c>
      <c r="F5" s="179">
        <v>3000.0</v>
      </c>
      <c r="G5" s="180">
        <v>42072.0</v>
      </c>
      <c r="H5" s="181">
        <v>0.2</v>
      </c>
      <c r="I5" s="130" t="s">
        <v>129</v>
      </c>
      <c r="J5" s="130" t="s">
        <v>130</v>
      </c>
      <c r="K5" s="159" t="s">
        <v>126</v>
      </c>
      <c r="L5" s="130" t="s">
        <v>131</v>
      </c>
      <c r="M5" s="126"/>
      <c r="N5" s="120"/>
      <c r="O5" s="120"/>
    </row>
    <row r="6" ht="22.5" customHeight="1">
      <c r="A6" s="155"/>
      <c r="B6" s="156" t="s">
        <v>132</v>
      </c>
      <c r="C6" s="159" t="s">
        <v>39</v>
      </c>
      <c r="D6" s="136" t="s">
        <v>74</v>
      </c>
      <c r="E6" s="130" t="s">
        <v>133</v>
      </c>
      <c r="F6" s="179">
        <v>2000.0</v>
      </c>
      <c r="G6" s="180">
        <v>42089.0</v>
      </c>
      <c r="H6" s="181">
        <v>0.5</v>
      </c>
      <c r="I6" s="130" t="s">
        <v>124</v>
      </c>
      <c r="J6" s="130" t="s">
        <v>125</v>
      </c>
      <c r="K6" s="159" t="s">
        <v>126</v>
      </c>
      <c r="L6" s="130" t="s">
        <v>127</v>
      </c>
      <c r="M6" s="126"/>
      <c r="N6" s="120"/>
      <c r="O6" s="120"/>
    </row>
    <row r="7" ht="22.5" customHeight="1">
      <c r="A7" s="155"/>
      <c r="B7" s="156" t="s">
        <v>134</v>
      </c>
      <c r="C7" s="159" t="s">
        <v>135</v>
      </c>
      <c r="D7" s="136" t="s">
        <v>66</v>
      </c>
      <c r="E7" s="130" t="s">
        <v>39</v>
      </c>
      <c r="F7" s="179">
        <v>29999.0</v>
      </c>
      <c r="G7" s="180">
        <v>42090.0</v>
      </c>
      <c r="H7" s="181">
        <v>0.3</v>
      </c>
      <c r="I7" s="130" t="s">
        <v>124</v>
      </c>
      <c r="J7" s="130" t="s">
        <v>125</v>
      </c>
      <c r="K7" s="159" t="s">
        <v>136</v>
      </c>
      <c r="L7" s="130" t="s">
        <v>137</v>
      </c>
      <c r="M7" s="126"/>
      <c r="N7" s="120"/>
      <c r="O7" s="120"/>
    </row>
    <row r="8" ht="22.5" customHeight="1">
      <c r="A8" s="155"/>
      <c r="B8" s="156" t="s">
        <v>39</v>
      </c>
      <c r="C8" s="159" t="s">
        <v>138</v>
      </c>
      <c r="D8" s="136" t="s">
        <v>58</v>
      </c>
      <c r="E8" s="130" t="s">
        <v>139</v>
      </c>
      <c r="F8" s="179">
        <v>10101.0</v>
      </c>
      <c r="G8" s="180">
        <v>42107.0</v>
      </c>
      <c r="H8" s="181">
        <v>0.6</v>
      </c>
      <c r="I8" s="130" t="s">
        <v>124</v>
      </c>
      <c r="J8" s="130" t="s">
        <v>130</v>
      </c>
      <c r="K8" s="159" t="s">
        <v>126</v>
      </c>
      <c r="L8" s="130" t="s">
        <v>131</v>
      </c>
      <c r="M8" s="126"/>
      <c r="N8" s="120"/>
      <c r="O8" s="120"/>
    </row>
    <row r="9" ht="22.5" customHeight="1">
      <c r="A9" s="155"/>
      <c r="B9" s="156" t="s">
        <v>138</v>
      </c>
      <c r="C9" s="159" t="s">
        <v>140</v>
      </c>
      <c r="D9" s="136" t="s">
        <v>81</v>
      </c>
      <c r="E9" s="130" t="s">
        <v>141</v>
      </c>
      <c r="F9" s="179">
        <v>100000.0</v>
      </c>
      <c r="G9" s="180">
        <v>42130.0</v>
      </c>
      <c r="H9" s="181">
        <v>0.5</v>
      </c>
      <c r="I9" s="130" t="s">
        <v>142</v>
      </c>
      <c r="J9" s="130" t="s">
        <v>125</v>
      </c>
      <c r="K9" s="159" t="s">
        <v>126</v>
      </c>
      <c r="L9" s="130" t="s">
        <v>127</v>
      </c>
      <c r="M9" s="126"/>
      <c r="N9" s="120"/>
      <c r="O9" s="120"/>
    </row>
    <row r="10" ht="22.5" customHeight="1">
      <c r="A10" s="155"/>
      <c r="B10" s="156" t="s">
        <v>140</v>
      </c>
      <c r="C10" s="159" t="s">
        <v>143</v>
      </c>
      <c r="D10" s="140" t="s">
        <v>89</v>
      </c>
      <c r="E10" s="130" t="s">
        <v>139</v>
      </c>
      <c r="F10" s="179">
        <v>98684.0</v>
      </c>
      <c r="G10" s="180">
        <v>42201.0</v>
      </c>
      <c r="H10" s="181">
        <v>0.7</v>
      </c>
      <c r="I10" s="130" t="s">
        <v>129</v>
      </c>
      <c r="J10" s="130" t="s">
        <v>130</v>
      </c>
      <c r="K10" s="159" t="s">
        <v>132</v>
      </c>
      <c r="L10" s="130" t="s">
        <v>68</v>
      </c>
      <c r="M10" s="146"/>
      <c r="N10" s="147"/>
      <c r="O10" s="147"/>
    </row>
    <row r="11" ht="22.5" customHeight="1">
      <c r="A11" s="155"/>
      <c r="B11" s="182" t="s">
        <v>144</v>
      </c>
      <c r="C11" s="165" t="s">
        <v>145</v>
      </c>
      <c r="D11" s="133" t="s">
        <v>50</v>
      </c>
      <c r="E11" s="165" t="s">
        <v>139</v>
      </c>
      <c r="F11" s="183">
        <v>25000.0</v>
      </c>
      <c r="G11" s="184">
        <v>42235.0</v>
      </c>
      <c r="H11" s="185">
        <v>0.3</v>
      </c>
      <c r="I11" s="145" t="s">
        <v>124</v>
      </c>
      <c r="J11" s="145" t="s">
        <v>146</v>
      </c>
      <c r="K11" s="165" t="s">
        <v>126</v>
      </c>
      <c r="L11" s="145" t="s">
        <v>131</v>
      </c>
      <c r="M11" s="186"/>
      <c r="N11" s="166"/>
      <c r="O11" s="166"/>
    </row>
    <row r="12" ht="22.5" customHeight="1">
      <c r="A12" s="155"/>
      <c r="B12" s="119"/>
      <c r="C12" s="119"/>
      <c r="D12" s="119"/>
      <c r="E12" s="119"/>
      <c r="F12" s="187"/>
      <c r="G12" s="188"/>
      <c r="H12" s="189"/>
      <c r="I12" s="150"/>
      <c r="J12" s="150"/>
      <c r="K12" s="119"/>
      <c r="L12" s="150"/>
      <c r="M12" s="147"/>
      <c r="N12" s="147"/>
      <c r="O12" s="147"/>
    </row>
  </sheetData>
  <autoFilter ref="$B$3:$L$12"/>
  <dataValidations>
    <dataValidation type="list" allowBlank="1" showErrorMessage="1" sqref="E4:E12">
      <formula1>'Paramètres'!$C$5:$C$11</formula1>
    </dataValidation>
    <dataValidation type="list" allowBlank="1" showErrorMessage="1" sqref="J4:J12">
      <formula1>'Paramètres'!$F$5:$F$11</formula1>
    </dataValidation>
    <dataValidation type="list" allowBlank="1" showErrorMessage="1" sqref="I4:I12">
      <formula1>'Paramètres'!$D$5:$D$11</formula1>
    </dataValidation>
    <dataValidation type="list" allowBlank="1" showErrorMessage="1" sqref="L4:L12">
      <formula1>'Paramètres'!$E$5:$E$11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22.13"/>
    <col customWidth="1" min="3" max="3" width="25.13"/>
    <col customWidth="1" min="4" max="6" width="20.5"/>
    <col customWidth="1" min="7" max="7" width="3.88"/>
  </cols>
  <sheetData>
    <row r="1" ht="51.0" customHeight="1">
      <c r="A1" s="113"/>
      <c r="B1" s="190" t="s">
        <v>147</v>
      </c>
      <c r="C1" s="191"/>
      <c r="D1" s="191"/>
      <c r="E1" s="191"/>
      <c r="F1" s="191"/>
      <c r="G1" s="191"/>
    </row>
    <row r="2" ht="22.5" customHeight="1">
      <c r="A2" s="192"/>
      <c r="B2" s="192"/>
      <c r="C2" s="192"/>
      <c r="D2" s="192"/>
      <c r="E2" s="192"/>
      <c r="F2" s="192"/>
      <c r="G2" s="192"/>
    </row>
    <row r="3" ht="22.5" customHeight="1">
      <c r="A3" s="192"/>
      <c r="B3" s="193" t="s">
        <v>148</v>
      </c>
      <c r="C3" s="194" t="s">
        <v>149</v>
      </c>
      <c r="D3" s="195"/>
      <c r="E3" s="195"/>
      <c r="F3" s="196"/>
      <c r="G3" s="192"/>
    </row>
    <row r="4" ht="22.5" customHeight="1">
      <c r="A4" s="192"/>
      <c r="B4" s="197" t="s">
        <v>150</v>
      </c>
      <c r="C4" s="197" t="s">
        <v>151</v>
      </c>
      <c r="D4" s="197" t="s">
        <v>152</v>
      </c>
      <c r="E4" s="197" t="s">
        <v>153</v>
      </c>
      <c r="F4" s="197" t="s">
        <v>154</v>
      </c>
      <c r="G4" s="192"/>
    </row>
    <row r="5" ht="22.5" customHeight="1">
      <c r="A5" s="192"/>
      <c r="B5" s="198" t="s">
        <v>155</v>
      </c>
      <c r="C5" s="198" t="s">
        <v>155</v>
      </c>
      <c r="D5" s="198" t="s">
        <v>155</v>
      </c>
      <c r="E5" s="198" t="s">
        <v>155</v>
      </c>
      <c r="F5" s="198" t="s">
        <v>155</v>
      </c>
      <c r="G5" s="192"/>
    </row>
    <row r="6" ht="22.5" customHeight="1">
      <c r="A6" s="192"/>
      <c r="B6" s="198" t="s">
        <v>43</v>
      </c>
      <c r="C6" s="198" t="s">
        <v>123</v>
      </c>
      <c r="D6" s="198" t="s">
        <v>124</v>
      </c>
      <c r="E6" s="198" t="s">
        <v>127</v>
      </c>
      <c r="F6" s="198" t="s">
        <v>130</v>
      </c>
      <c r="G6" s="192"/>
    </row>
    <row r="7" ht="22.5" customHeight="1">
      <c r="A7" s="192"/>
      <c r="B7" s="198" t="s">
        <v>60</v>
      </c>
      <c r="C7" s="198" t="s">
        <v>39</v>
      </c>
      <c r="D7" s="198" t="s">
        <v>142</v>
      </c>
      <c r="E7" s="198" t="s">
        <v>131</v>
      </c>
      <c r="F7" s="198" t="s">
        <v>146</v>
      </c>
      <c r="G7" s="192"/>
    </row>
    <row r="8" ht="22.5" customHeight="1">
      <c r="A8" s="192"/>
      <c r="B8" s="198" t="s">
        <v>68</v>
      </c>
      <c r="C8" s="198" t="s">
        <v>141</v>
      </c>
      <c r="D8" s="198" t="s">
        <v>129</v>
      </c>
      <c r="E8" s="198" t="s">
        <v>137</v>
      </c>
      <c r="F8" s="198" t="s">
        <v>156</v>
      </c>
      <c r="G8" s="192"/>
    </row>
    <row r="9" ht="22.5" customHeight="1">
      <c r="A9" s="192"/>
      <c r="B9" s="199"/>
      <c r="C9" s="198" t="s">
        <v>133</v>
      </c>
      <c r="D9" s="198" t="s">
        <v>157</v>
      </c>
      <c r="E9" s="198" t="s">
        <v>68</v>
      </c>
      <c r="F9" s="198" t="s">
        <v>125</v>
      </c>
      <c r="G9" s="192"/>
    </row>
    <row r="10" ht="22.5" customHeight="1">
      <c r="A10" s="192"/>
      <c r="B10" s="199"/>
      <c r="C10" s="198" t="s">
        <v>139</v>
      </c>
      <c r="D10" s="198" t="s">
        <v>158</v>
      </c>
      <c r="E10" s="199"/>
      <c r="F10" s="199"/>
      <c r="G10" s="192"/>
    </row>
    <row r="11" ht="22.5" customHeight="1">
      <c r="A11" s="192"/>
      <c r="B11" s="192"/>
      <c r="C11" s="192"/>
      <c r="D11" s="192"/>
      <c r="E11" s="192"/>
      <c r="F11" s="192"/>
      <c r="G11" s="192"/>
    </row>
  </sheetData>
  <drawing r:id="rId1"/>
</worksheet>
</file>