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ra/Documents/GitHub/Baleen whales/"/>
    </mc:Choice>
  </mc:AlternateContent>
  <xr:revisionPtr revIDLastSave="0" documentId="13_ncr:1_{4F44F47C-6A67-3B4E-B8D0-3B1DB195C9AF}" xr6:coauthVersionLast="45" xr6:coauthVersionMax="45" xr10:uidLastSave="{00000000-0000-0000-0000-000000000000}"/>
  <bookViews>
    <workbookView xWindow="100" yWindow="460" windowWidth="28040" windowHeight="16040" activeTab="2" xr2:uid="{488574B7-0350-0544-8528-1FDDB31E2421}"/>
  </bookViews>
  <sheets>
    <sheet name="Baleen" sheetId="2" r:id="rId1"/>
    <sheet name="Toothed" sheetId="1" r:id="rId2"/>
    <sheet name="Sheet2" sheetId="4" r:id="rId3"/>
    <sheet name="Number of publications for each" sheetId="3" r:id="rId4"/>
  </sheets>
  <definedNames>
    <definedName name="_xlchart.v1.0" hidden="1">Sheet2!$A$2:$A$5</definedName>
    <definedName name="_xlchart.v1.1" hidden="1">Sheet2!$B$2:$B$5</definedName>
    <definedName name="_xlchart.v1.2" hidden="1">Sheet2!$C$2:$C$5</definedName>
    <definedName name="_xlchart.v1.3" hidden="1">Sheet2!$A$2:$A$5</definedName>
    <definedName name="_xlchart.v1.4" hidden="1">Sheet2!$B$2:$B$5</definedName>
    <definedName name="_xlchart.v1.5" hidden="1">Sheet2!$C$2:$C$5</definedName>
    <definedName name="_xlchart.v1.6" hidden="1">Sheet2!$A$2:$A$5</definedName>
    <definedName name="_xlchart.v1.7" hidden="1">Sheet2!$B$2:$B$5</definedName>
    <definedName name="_xlchart.v1.8" hidden="1">Sheet2!$C$2:$C$5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2" i="4"/>
  <c r="C3" i="4"/>
  <c r="C4" i="4"/>
  <c r="C5" i="4"/>
  <c r="C2" i="4"/>
  <c r="B2" i="4"/>
  <c r="H8" i="2"/>
  <c r="G8" i="2"/>
  <c r="H7" i="2"/>
  <c r="G7" i="2"/>
  <c r="H6" i="2"/>
  <c r="G6" i="2"/>
  <c r="H2" i="2"/>
  <c r="G2" i="2"/>
  <c r="M15" i="2" l="1"/>
  <c r="L14" i="2"/>
  <c r="M13" i="2"/>
  <c r="L12" i="2"/>
  <c r="M7" i="2"/>
  <c r="L5" i="2"/>
  <c r="L3" i="2"/>
  <c r="L2" i="2"/>
  <c r="F2" i="2" l="1"/>
  <c r="F3" i="2"/>
  <c r="F9" i="2"/>
  <c r="F10" i="2"/>
  <c r="F11" i="2"/>
  <c r="F12" i="2"/>
  <c r="F13" i="2"/>
  <c r="F14" i="2"/>
  <c r="F15" i="2"/>
  <c r="F8" i="2"/>
  <c r="F5" i="2"/>
  <c r="F6" i="2"/>
  <c r="F7" i="2"/>
  <c r="F4" i="2"/>
</calcChain>
</file>

<file path=xl/sharedStrings.xml><?xml version="1.0" encoding="utf-8"?>
<sst xmlns="http://schemas.openxmlformats.org/spreadsheetml/2006/main" count="121" uniqueCount="77">
  <si>
    <t>Balaenoptera musculus</t>
  </si>
  <si>
    <t>scientific name</t>
  </si>
  <si>
    <t>other name</t>
  </si>
  <si>
    <t>Blue whale</t>
  </si>
  <si>
    <t>Family</t>
  </si>
  <si>
    <t>North Atlantic right whale</t>
  </si>
  <si>
    <t>North Pacific right whale </t>
  </si>
  <si>
    <t>Eubalaena australis</t>
  </si>
  <si>
    <t>LC</t>
  </si>
  <si>
    <t>Eubalaena glacialis</t>
  </si>
  <si>
    <t>EN</t>
  </si>
  <si>
    <t>Conservation status</t>
  </si>
  <si>
    <t>Eubalaena japonica</t>
  </si>
  <si>
    <t>Balaenidae</t>
  </si>
  <si>
    <t>Right &amp; Bowhead</t>
  </si>
  <si>
    <t>Southern right whale</t>
  </si>
  <si>
    <t>Balaena mysticetus</t>
  </si>
  <si>
    <t>Bowhead whale</t>
  </si>
  <si>
    <t>Gray whale</t>
  </si>
  <si>
    <t>Pygmy right</t>
  </si>
  <si>
    <t>Gray</t>
  </si>
  <si>
    <t>Pygmy right whale</t>
  </si>
  <si>
    <t>Cetotheriidae</t>
  </si>
  <si>
    <t>Caperea marginata</t>
  </si>
  <si>
    <t>Eschrichtius robustus</t>
  </si>
  <si>
    <t>Eschrichtiidae</t>
  </si>
  <si>
    <t>Rorqual</t>
  </si>
  <si>
    <t>Balaenopteridae</t>
  </si>
  <si>
    <t>Balaenoptera physalus</t>
  </si>
  <si>
    <t>VU</t>
  </si>
  <si>
    <t>Megaptera novaeangliae</t>
  </si>
  <si>
    <t>humpback</t>
  </si>
  <si>
    <t>Balaenoptera edeni</t>
  </si>
  <si>
    <t>Sei whale</t>
  </si>
  <si>
    <t>Balaenoptera borealis</t>
  </si>
  <si>
    <t>Balaenoptera acutorostrata</t>
  </si>
  <si>
    <t>common minke whale</t>
  </si>
  <si>
    <t>Antarctic minke whale</t>
  </si>
  <si>
    <t>Balaenoptera bonaerensis</t>
  </si>
  <si>
    <t>sperm whale</t>
  </si>
  <si>
    <t>drawf &amp; pygmy whale</t>
  </si>
  <si>
    <t>beaked Whale</t>
  </si>
  <si>
    <t>oceanic dolphin</t>
  </si>
  <si>
    <t>river dolphin</t>
  </si>
  <si>
    <t xml:space="preserve">porpoise </t>
  </si>
  <si>
    <t>Physeter macrocephalus</t>
  </si>
  <si>
    <t>sperm whale, cachalot</t>
  </si>
  <si>
    <t>Physeteridae</t>
  </si>
  <si>
    <t>VU/EN</t>
  </si>
  <si>
    <t>Kogiidae</t>
  </si>
  <si>
    <t>pigmy sperm whale</t>
  </si>
  <si>
    <t>Kogia breviceps</t>
  </si>
  <si>
    <t>data defficient</t>
  </si>
  <si>
    <t>drawf sperm whale</t>
  </si>
  <si>
    <t>Kogia sima</t>
  </si>
  <si>
    <t>Delphinapterus leucas</t>
  </si>
  <si>
    <t>Monodontidae</t>
  </si>
  <si>
    <t>Beluga, white whale, sea canar,melonhead</t>
  </si>
  <si>
    <t>Monodon monoceros</t>
  </si>
  <si>
    <t>Narwhal</t>
  </si>
  <si>
    <t>beluga and narwhal (White whale)</t>
  </si>
  <si>
    <t>n/a</t>
  </si>
  <si>
    <t>5000-15000</t>
  </si>
  <si>
    <t>Bryde's whale</t>
  </si>
  <si>
    <t>total records</t>
  </si>
  <si>
    <t>NT</t>
  </si>
  <si>
    <t>fin whale</t>
  </si>
  <si>
    <t>Balaenoptera omurai</t>
  </si>
  <si>
    <t>Omura's whale</t>
  </si>
  <si>
    <t>DD</t>
  </si>
  <si>
    <t>Mature Individuals</t>
  </si>
  <si>
    <t>Average Mass(kg)</t>
  </si>
  <si>
    <t>Average Length(m)</t>
  </si>
  <si>
    <t>records 2000-2009</t>
  </si>
  <si>
    <t>records 2010-2019</t>
  </si>
  <si>
    <t>2010-2019</t>
  </si>
  <si>
    <t>2000-2009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</si>
</sst>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7"/>
      <color rgb="FF253846"/>
      <name val="Helvetica"/>
      <family val="2"/>
    </font>
    <font>
      <i/>
      <sz val="14"/>
      <color rgb="FF202122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Fill="1"/>
    <xf numFmtId="0" fontId="4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Proportion</a:t>
            </a:r>
            <a:r>
              <a:rPr lang="en-GB" sz="2000" b="1" baseline="0"/>
              <a:t> of studies of famlies </a:t>
            </a:r>
            <a:r>
              <a:rPr lang="en-US" altLang="zh-CN" sz="2000" b="1"/>
              <a:t>2010</a:t>
            </a:r>
            <a:r>
              <a:rPr lang="en-GB" sz="2000" b="1" baseline="0"/>
              <a:t> - 20</a:t>
            </a:r>
            <a:r>
              <a:rPr lang="en-US" altLang="zh-CN" sz="2000" b="1" baseline="0"/>
              <a:t>1</a:t>
            </a:r>
            <a:r>
              <a:rPr lang="en-GB" sz="2000" b="1" baseline="0"/>
              <a:t>9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7308217184932"/>
          <c:y val="0.1204525677106658"/>
          <c:w val="0.54597600865999141"/>
          <c:h val="0.874353148398054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1E-C14F-BD51-CDA452C2F1D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E-C14F-BD51-CDA452C2F1D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1E-C14F-BD51-CDA452C2F1D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1E-C14F-BD51-CDA452C2F1D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EB1E-C14F-BD51-CDA452C2F1D0}"/>
                </c:ext>
              </c:extLst>
            </c:dLbl>
            <c:dLbl>
              <c:idx val="1"/>
              <c:layout>
                <c:manualLayout>
                  <c:x val="0.16114929755018234"/>
                  <c:y val="-1.56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1E-C14F-BD51-CDA452C2F1D0}"/>
                </c:ext>
              </c:extLst>
            </c:dLbl>
            <c:dLbl>
              <c:idx val="2"/>
              <c:layout>
                <c:manualLayout>
                  <c:x val="9.3691452064059572E-3"/>
                  <c:y val="2.1874999999999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EB1E-C14F-BD51-CDA452C2F1D0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D6A5A0-6A02-3C46-80D9-B63E03E0001B}" type="CATEGORYNAME">
                      <a:rPr lang="en-US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fld id="{485091CE-F888-9543-B093-9552E6B976C7}" type="VALUE">
                      <a:rPr lang="en-US" baseline="0"/>
                      <a:pPr>
                        <a:defRPr sz="16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158652531011867"/>
                      <c:h val="0.320390748031496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B1E-C14F-BD51-CDA452C2F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Sheet2!$A$2:$A$5</c:f>
              <c:strCache>
                <c:ptCount val="4"/>
                <c:pt idx="0">
                  <c:v>Right &amp; Bowhead</c:v>
                </c:pt>
                <c:pt idx="1">
                  <c:v>Pygmy right</c:v>
                </c:pt>
                <c:pt idx="2">
                  <c:v>Gray</c:v>
                </c:pt>
                <c:pt idx="3">
                  <c:v>Rorqual</c:v>
                </c:pt>
              </c:strCache>
            </c:strRef>
          </c:cat>
          <c:val>
            <c:numRef>
              <c:f>Sheet2!$E$2:$E$5</c:f>
              <c:numCache>
                <c:formatCode>0%</c:formatCode>
                <c:ptCount val="4"/>
                <c:pt idx="0">
                  <c:v>0.24015748031496062</c:v>
                </c:pt>
                <c:pt idx="1">
                  <c:v>1.0498687664041995E-2</c:v>
                </c:pt>
                <c:pt idx="2">
                  <c:v>5.6867891513560802E-2</c:v>
                </c:pt>
                <c:pt idx="3">
                  <c:v>0.69247594050743655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1E-C14F-BD51-CDA452C2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400" b="1"/>
              <a:t>Number of publications</a:t>
            </a:r>
            <a:r>
              <a:rPr lang="en-GB" sz="4400" b="1" baseline="0"/>
              <a:t> for each species</a:t>
            </a:r>
            <a:endParaRPr lang="en-GB" sz="4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Baleen!$C$1</c:f>
              <c:strCache>
                <c:ptCount val="1"/>
                <c:pt idx="0">
                  <c:v>scientific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E-A244-928E-2E0081C1B64D}"/>
            </c:ext>
          </c:extLst>
        </c:ser>
        <c:ser>
          <c:idx val="1"/>
          <c:order val="1"/>
          <c:tx>
            <c:strRef>
              <c:f>Baleen!$D$1</c:f>
              <c:strCache>
                <c:ptCount val="1"/>
                <c:pt idx="0">
                  <c:v>records 2000-2009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Baleen!$D$2:$D$15</c:f>
              <c:numCache>
                <c:formatCode>General</c:formatCode>
                <c:ptCount val="14"/>
                <c:pt idx="0">
                  <c:v>115</c:v>
                </c:pt>
                <c:pt idx="1">
                  <c:v>14</c:v>
                </c:pt>
                <c:pt idx="2">
                  <c:v>43</c:v>
                </c:pt>
                <c:pt idx="3">
                  <c:v>130</c:v>
                </c:pt>
                <c:pt idx="4">
                  <c:v>4</c:v>
                </c:pt>
                <c:pt idx="5">
                  <c:v>87</c:v>
                </c:pt>
                <c:pt idx="6">
                  <c:v>91</c:v>
                </c:pt>
                <c:pt idx="7">
                  <c:v>139</c:v>
                </c:pt>
                <c:pt idx="8">
                  <c:v>229</c:v>
                </c:pt>
                <c:pt idx="9">
                  <c:v>3</c:v>
                </c:pt>
                <c:pt idx="10">
                  <c:v>27</c:v>
                </c:pt>
                <c:pt idx="11">
                  <c:v>30</c:v>
                </c:pt>
                <c:pt idx="12">
                  <c:v>205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E-A244-928E-2E0081C1B64D}"/>
            </c:ext>
          </c:extLst>
        </c:ser>
        <c:ser>
          <c:idx val="2"/>
          <c:order val="2"/>
          <c:tx>
            <c:strRef>
              <c:f>Baleen!$E$1</c:f>
              <c:strCache>
                <c:ptCount val="1"/>
                <c:pt idx="0">
                  <c:v>records 2010-2019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Baleen!$E$2:$E$15</c:f>
              <c:numCache>
                <c:formatCode>General</c:formatCode>
                <c:ptCount val="14"/>
                <c:pt idx="0">
                  <c:v>184</c:v>
                </c:pt>
                <c:pt idx="1">
                  <c:v>36</c:v>
                </c:pt>
                <c:pt idx="2">
                  <c:v>140</c:v>
                </c:pt>
                <c:pt idx="3">
                  <c:v>189</c:v>
                </c:pt>
                <c:pt idx="4">
                  <c:v>24</c:v>
                </c:pt>
                <c:pt idx="5">
                  <c:v>130</c:v>
                </c:pt>
                <c:pt idx="6">
                  <c:v>232</c:v>
                </c:pt>
                <c:pt idx="7">
                  <c:v>298</c:v>
                </c:pt>
                <c:pt idx="8">
                  <c:v>566</c:v>
                </c:pt>
                <c:pt idx="9">
                  <c:v>14</c:v>
                </c:pt>
                <c:pt idx="10">
                  <c:v>71</c:v>
                </c:pt>
                <c:pt idx="11">
                  <c:v>72</c:v>
                </c:pt>
                <c:pt idx="12">
                  <c:v>270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E-A244-928E-2E0081C1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5136"/>
        <c:axId val="13422096"/>
      </c:barChart>
      <c:catAx>
        <c:axId val="127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6"/>
        <c:crosses val="autoZero"/>
        <c:auto val="1"/>
        <c:lblAlgn val="ctr"/>
        <c:lblOffset val="100"/>
        <c:noMultiLvlLbl val="0"/>
      </c:catAx>
      <c:valAx>
        <c:axId val="13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Number</a:t>
                </a:r>
                <a:r>
                  <a:rPr lang="en-GB" sz="2800" baseline="0"/>
                  <a:t> of publications</a:t>
                </a:r>
                <a:endParaRPr lang="en-GB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72824004313673607"/>
          <c:y val="8.652872469299272E-2"/>
          <c:w val="0.24385862689350069"/>
          <c:h val="0.175405881026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20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Proportion of studies of famlies 2000 - 2009</a:t>
            </a:r>
            <a:endParaRPr lang="en-GB" sz="2000" b="1"/>
          </a:p>
        </cx:rich>
      </cx:tx>
    </cx:title>
    <cx:plotArea>
      <cx:plotAreaRegion>
        <cx:series layoutId="sunburst" uniqueId="{6FEA127D-CE83-104D-9FFF-B1A691E6F09B}">
          <cx:dataPt idx="0"/>
          <cx:dataPt idx="3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n-GB" sz="1600" b="0" i="0" u="none" strike="noStrike" kern="1200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14</xdr:row>
      <xdr:rowOff>14816</xdr:rowOff>
    </xdr:from>
    <xdr:to>
      <xdr:col>10</xdr:col>
      <xdr:colOff>16934</xdr:colOff>
      <xdr:row>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B20F38-9C36-9D43-A4F5-AA171913A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2859616"/>
              <a:ext cx="7488767" cy="4658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355600</xdr:colOff>
      <xdr:row>14</xdr:row>
      <xdr:rowOff>67733</xdr:rowOff>
    </xdr:from>
    <xdr:to>
      <xdr:col>19</xdr:col>
      <xdr:colOff>372534</xdr:colOff>
      <xdr:row>37</xdr:row>
      <xdr:rowOff>67732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52019-4115-644B-828F-9677AAF70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406400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2F5B3-090C-FF45-9FF4-85143943E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orqual" TargetMode="External"/><Relationship Id="rId13" Type="http://schemas.openxmlformats.org/officeDocument/2006/relationships/hyperlink" Target="https://en.wikipedia.org/wiki/Balaenidae" TargetMode="External"/><Relationship Id="rId3" Type="http://schemas.openxmlformats.org/officeDocument/2006/relationships/hyperlink" Target="https://en.wikipedia.org/wiki/Balaenoptera_acutorostrata" TargetMode="External"/><Relationship Id="rId7" Type="http://schemas.openxmlformats.org/officeDocument/2006/relationships/hyperlink" Target="https://en.wikipedia.org/wiki/Rorqual" TargetMode="External"/><Relationship Id="rId12" Type="http://schemas.openxmlformats.org/officeDocument/2006/relationships/hyperlink" Target="https://en.wikipedia.org/wiki/Cetotheriidae" TargetMode="External"/><Relationship Id="rId17" Type="http://schemas.openxmlformats.org/officeDocument/2006/relationships/hyperlink" Target="https://en.wikipedia.org/wiki/Rorqual" TargetMode="External"/><Relationship Id="rId2" Type="http://schemas.openxmlformats.org/officeDocument/2006/relationships/hyperlink" Target="http://au.whales.org/whales-dolphins/species-guide/north-pacific-right-whale/" TargetMode="External"/><Relationship Id="rId16" Type="http://schemas.openxmlformats.org/officeDocument/2006/relationships/hyperlink" Target="https://en.wikipedia.org/wiki/Balaenidae" TargetMode="External"/><Relationship Id="rId1" Type="http://schemas.openxmlformats.org/officeDocument/2006/relationships/hyperlink" Target="http://au.whales.org/whales-dolphins/species-guide/north-atlantic-right-whale/" TargetMode="External"/><Relationship Id="rId6" Type="http://schemas.openxmlformats.org/officeDocument/2006/relationships/hyperlink" Target="https://en.wikipedia.org/wiki/Rorqual" TargetMode="External"/><Relationship Id="rId11" Type="http://schemas.openxmlformats.org/officeDocument/2006/relationships/hyperlink" Target="https://en.wikipedia.org/wiki/Eschrichtiidae" TargetMode="External"/><Relationship Id="rId5" Type="http://schemas.openxmlformats.org/officeDocument/2006/relationships/hyperlink" Target="https://en.wikipedia.org/wiki/Rorqual" TargetMode="External"/><Relationship Id="rId15" Type="http://schemas.openxmlformats.org/officeDocument/2006/relationships/hyperlink" Target="https://en.wikipedia.org/wiki/Balaenidae" TargetMode="External"/><Relationship Id="rId10" Type="http://schemas.openxmlformats.org/officeDocument/2006/relationships/hyperlink" Target="https://en.wikipedia.org/wiki/Rorqual" TargetMode="External"/><Relationship Id="rId4" Type="http://schemas.openxmlformats.org/officeDocument/2006/relationships/hyperlink" Target="https://en.wikipedia.org/wiki/Rorqual" TargetMode="External"/><Relationship Id="rId9" Type="http://schemas.openxmlformats.org/officeDocument/2006/relationships/hyperlink" Target="https://en.wikipedia.org/wiki/Rorqual" TargetMode="External"/><Relationship Id="rId14" Type="http://schemas.openxmlformats.org/officeDocument/2006/relationships/hyperlink" Target="https://en.wikipedia.org/wiki/Balaenida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ogiidae" TargetMode="External"/><Relationship Id="rId2" Type="http://schemas.openxmlformats.org/officeDocument/2006/relationships/hyperlink" Target="https://en.wikipedia.org/wiki/Kogiidae" TargetMode="External"/><Relationship Id="rId1" Type="http://schemas.openxmlformats.org/officeDocument/2006/relationships/hyperlink" Target="https://en.wikipedia.org/wiki/Physeteridae" TargetMode="External"/><Relationship Id="rId5" Type="http://schemas.openxmlformats.org/officeDocument/2006/relationships/hyperlink" Target="https://en.wikipedia.org/wiki/Monodontidae" TargetMode="External"/><Relationship Id="rId4" Type="http://schemas.openxmlformats.org/officeDocument/2006/relationships/hyperlink" Target="https://en.wikipedia.org/wiki/Monodontida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A31C-1B9C-7140-9FE3-2F0B01AE4EBF}">
  <dimension ref="A1:M16"/>
  <sheetViews>
    <sheetView zoomScale="86" zoomScaleNormal="150" workbookViewId="0">
      <selection activeCell="A2" sqref="A2:A8"/>
    </sheetView>
  </sheetViews>
  <sheetFormatPr baseColWidth="10" defaultRowHeight="16" x14ac:dyDescent="0.2"/>
  <cols>
    <col min="1" max="1" width="22.33203125" bestFit="1" customWidth="1"/>
    <col min="2" max="2" width="34.33203125" bestFit="1" customWidth="1"/>
    <col min="3" max="3" width="32.83203125" customWidth="1"/>
    <col min="4" max="5" width="20.6640625" bestFit="1" customWidth="1"/>
    <col min="6" max="8" width="20.6640625" customWidth="1"/>
    <col min="9" max="9" width="17.33203125" bestFit="1" customWidth="1"/>
    <col min="10" max="10" width="16.6640625" bestFit="1" customWidth="1"/>
    <col min="11" max="11" width="23" bestFit="1" customWidth="1"/>
    <col min="12" max="12" width="18.1640625" bestFit="1" customWidth="1"/>
    <col min="13" max="13" width="17" bestFit="1" customWidth="1"/>
    <col min="14" max="14" width="17.5" bestFit="1" customWidth="1"/>
  </cols>
  <sheetData>
    <row r="1" spans="1:13" x14ac:dyDescent="0.2">
      <c r="B1" t="s">
        <v>4</v>
      </c>
      <c r="C1" t="s">
        <v>1</v>
      </c>
      <c r="D1" t="s">
        <v>73</v>
      </c>
      <c r="E1" t="s">
        <v>74</v>
      </c>
      <c r="F1" t="s">
        <v>64</v>
      </c>
      <c r="G1" t="s">
        <v>76</v>
      </c>
      <c r="H1" t="s">
        <v>75</v>
      </c>
      <c r="I1" t="s">
        <v>11</v>
      </c>
      <c r="J1" t="s">
        <v>70</v>
      </c>
      <c r="K1" t="s">
        <v>2</v>
      </c>
      <c r="L1" t="s">
        <v>71</v>
      </c>
      <c r="M1" t="s">
        <v>72</v>
      </c>
    </row>
    <row r="2" spans="1:13" x14ac:dyDescent="0.2">
      <c r="A2" t="s">
        <v>14</v>
      </c>
      <c r="B2" s="1" t="s">
        <v>13</v>
      </c>
      <c r="C2" t="s">
        <v>9</v>
      </c>
      <c r="D2">
        <v>115</v>
      </c>
      <c r="E2">
        <v>184</v>
      </c>
      <c r="F2">
        <f t="shared" ref="F2:F3" si="0">D2+E2</f>
        <v>299</v>
      </c>
      <c r="G2">
        <f>SUM(D2:D5)</f>
        <v>302</v>
      </c>
      <c r="H2">
        <f>SUM(E2:E5)</f>
        <v>549</v>
      </c>
      <c r="I2" t="s">
        <v>10</v>
      </c>
      <c r="J2" t="s">
        <v>61</v>
      </c>
      <c r="K2" t="s">
        <v>5</v>
      </c>
      <c r="L2">
        <f xml:space="preserve"> (55000+ 95000)/2</f>
        <v>75000</v>
      </c>
      <c r="M2">
        <v>17</v>
      </c>
    </row>
    <row r="3" spans="1:13" x14ac:dyDescent="0.2">
      <c r="B3" s="1" t="s">
        <v>13</v>
      </c>
      <c r="C3" t="s">
        <v>12</v>
      </c>
      <c r="D3">
        <v>14</v>
      </c>
      <c r="E3">
        <v>36</v>
      </c>
      <c r="F3">
        <f t="shared" si="0"/>
        <v>50</v>
      </c>
      <c r="I3" t="s">
        <v>10</v>
      </c>
      <c r="J3" t="s">
        <v>61</v>
      </c>
      <c r="K3" t="s">
        <v>6</v>
      </c>
      <c r="L3">
        <f>(63500+72574)/2</f>
        <v>68037</v>
      </c>
      <c r="M3">
        <v>15</v>
      </c>
    </row>
    <row r="4" spans="1:13" x14ac:dyDescent="0.2">
      <c r="B4" s="1" t="s">
        <v>13</v>
      </c>
      <c r="C4" t="s">
        <v>7</v>
      </c>
      <c r="D4">
        <v>43</v>
      </c>
      <c r="E4">
        <v>140</v>
      </c>
      <c r="F4">
        <f>D4+E4</f>
        <v>183</v>
      </c>
      <c r="I4" t="s">
        <v>8</v>
      </c>
      <c r="J4" t="s">
        <v>61</v>
      </c>
      <c r="K4" t="s">
        <v>15</v>
      </c>
      <c r="L4">
        <v>49000</v>
      </c>
      <c r="M4">
        <v>17</v>
      </c>
    </row>
    <row r="5" spans="1:13" x14ac:dyDescent="0.2">
      <c r="B5" s="1" t="s">
        <v>13</v>
      </c>
      <c r="C5" t="s">
        <v>16</v>
      </c>
      <c r="D5">
        <v>130</v>
      </c>
      <c r="E5">
        <v>189</v>
      </c>
      <c r="F5">
        <f t="shared" ref="F5:F15" si="1">D5+E5</f>
        <v>319</v>
      </c>
      <c r="I5" t="s">
        <v>8</v>
      </c>
      <c r="J5">
        <v>10000</v>
      </c>
      <c r="K5" t="s">
        <v>17</v>
      </c>
      <c r="L5">
        <f>(75000+100000)/2</f>
        <v>87500</v>
      </c>
      <c r="M5">
        <v>16</v>
      </c>
    </row>
    <row r="6" spans="1:13" x14ac:dyDescent="0.2">
      <c r="A6" t="s">
        <v>19</v>
      </c>
      <c r="B6" s="1" t="s">
        <v>22</v>
      </c>
      <c r="C6" t="s">
        <v>23</v>
      </c>
      <c r="D6">
        <v>4</v>
      </c>
      <c r="E6">
        <v>24</v>
      </c>
      <c r="F6">
        <f t="shared" si="1"/>
        <v>28</v>
      </c>
      <c r="G6">
        <f>D6</f>
        <v>4</v>
      </c>
      <c r="H6">
        <f>E6</f>
        <v>24</v>
      </c>
      <c r="I6" t="s">
        <v>8</v>
      </c>
      <c r="J6" t="s">
        <v>61</v>
      </c>
      <c r="K6" t="s">
        <v>21</v>
      </c>
      <c r="L6">
        <v>4500</v>
      </c>
      <c r="M6">
        <v>5.5</v>
      </c>
    </row>
    <row r="7" spans="1:13" x14ac:dyDescent="0.2">
      <c r="A7" t="s">
        <v>20</v>
      </c>
      <c r="B7" s="1" t="s">
        <v>25</v>
      </c>
      <c r="C7" t="s">
        <v>24</v>
      </c>
      <c r="D7">
        <v>87</v>
      </c>
      <c r="E7">
        <v>130</v>
      </c>
      <c r="F7">
        <f t="shared" si="1"/>
        <v>217</v>
      </c>
      <c r="G7">
        <f>D7</f>
        <v>87</v>
      </c>
      <c r="H7">
        <f>E7</f>
        <v>130</v>
      </c>
      <c r="I7" t="s">
        <v>8</v>
      </c>
      <c r="J7" t="s">
        <v>61</v>
      </c>
      <c r="K7" t="s">
        <v>18</v>
      </c>
      <c r="L7">
        <v>36000</v>
      </c>
      <c r="M7" s="7">
        <f>(11.1+15.2)/2</f>
        <v>13.149999999999999</v>
      </c>
    </row>
    <row r="8" spans="1:13" x14ac:dyDescent="0.2">
      <c r="A8" t="s">
        <v>26</v>
      </c>
      <c r="B8" s="1" t="s">
        <v>27</v>
      </c>
      <c r="C8" t="s">
        <v>0</v>
      </c>
      <c r="D8">
        <v>91</v>
      </c>
      <c r="E8">
        <v>232</v>
      </c>
      <c r="F8">
        <f t="shared" si="1"/>
        <v>323</v>
      </c>
      <c r="G8">
        <f>SUM(D8:D15)</f>
        <v>756</v>
      </c>
      <c r="H8">
        <f>SUM(E8:E15)</f>
        <v>1583</v>
      </c>
      <c r="I8" t="s">
        <v>10</v>
      </c>
      <c r="J8" s="2" t="s">
        <v>62</v>
      </c>
      <c r="K8" s="2" t="s">
        <v>3</v>
      </c>
      <c r="L8">
        <v>190000</v>
      </c>
      <c r="M8">
        <v>26</v>
      </c>
    </row>
    <row r="9" spans="1:13" x14ac:dyDescent="0.2">
      <c r="B9" s="1" t="s">
        <v>27</v>
      </c>
      <c r="C9" t="s">
        <v>28</v>
      </c>
      <c r="D9">
        <v>139</v>
      </c>
      <c r="E9">
        <v>298</v>
      </c>
      <c r="F9">
        <f t="shared" si="1"/>
        <v>437</v>
      </c>
      <c r="I9" t="s">
        <v>29</v>
      </c>
      <c r="J9">
        <v>100000</v>
      </c>
      <c r="K9" t="s">
        <v>66</v>
      </c>
      <c r="L9">
        <v>70000</v>
      </c>
      <c r="M9">
        <v>24</v>
      </c>
    </row>
    <row r="10" spans="1:13" x14ac:dyDescent="0.2">
      <c r="B10" s="1" t="s">
        <v>27</v>
      </c>
      <c r="C10" t="s">
        <v>30</v>
      </c>
      <c r="D10">
        <v>229</v>
      </c>
      <c r="E10">
        <v>566</v>
      </c>
      <c r="F10">
        <f t="shared" si="1"/>
        <v>795</v>
      </c>
      <c r="I10" t="s">
        <v>8</v>
      </c>
      <c r="J10">
        <v>84000</v>
      </c>
      <c r="K10" t="s">
        <v>31</v>
      </c>
      <c r="L10">
        <v>30000</v>
      </c>
      <c r="M10">
        <v>14.5</v>
      </c>
    </row>
    <row r="11" spans="1:13" x14ac:dyDescent="0.2">
      <c r="B11" s="1" t="s">
        <v>27</v>
      </c>
      <c r="C11" t="s">
        <v>67</v>
      </c>
      <c r="D11">
        <v>3</v>
      </c>
      <c r="E11">
        <v>14</v>
      </c>
      <c r="F11">
        <f t="shared" si="1"/>
        <v>17</v>
      </c>
      <c r="I11" t="s">
        <v>69</v>
      </c>
      <c r="J11" t="s">
        <v>61</v>
      </c>
      <c r="K11" t="s">
        <v>68</v>
      </c>
      <c r="L11" t="s">
        <v>61</v>
      </c>
      <c r="M11" t="s">
        <v>61</v>
      </c>
    </row>
    <row r="12" spans="1:13" x14ac:dyDescent="0.2">
      <c r="B12" s="1" t="s">
        <v>27</v>
      </c>
      <c r="C12" t="s">
        <v>32</v>
      </c>
      <c r="D12">
        <v>27</v>
      </c>
      <c r="E12">
        <v>71</v>
      </c>
      <c r="F12">
        <f t="shared" si="1"/>
        <v>98</v>
      </c>
      <c r="I12" t="s">
        <v>8</v>
      </c>
      <c r="J12" t="s">
        <v>61</v>
      </c>
      <c r="K12" t="s">
        <v>63</v>
      </c>
      <c r="L12">
        <f>(13600+15000)/2</f>
        <v>14300</v>
      </c>
      <c r="M12">
        <v>13</v>
      </c>
    </row>
    <row r="13" spans="1:13" x14ac:dyDescent="0.2">
      <c r="B13" s="1" t="s">
        <v>27</v>
      </c>
      <c r="C13" t="s">
        <v>34</v>
      </c>
      <c r="D13">
        <v>30</v>
      </c>
      <c r="E13">
        <v>72</v>
      </c>
      <c r="F13">
        <f t="shared" si="1"/>
        <v>102</v>
      </c>
      <c r="I13" t="s">
        <v>10</v>
      </c>
      <c r="J13" t="s">
        <v>61</v>
      </c>
      <c r="K13" t="s">
        <v>33</v>
      </c>
      <c r="L13">
        <v>20000</v>
      </c>
      <c r="M13">
        <f>(12.2+15.2)/2</f>
        <v>13.7</v>
      </c>
    </row>
    <row r="14" spans="1:13" x14ac:dyDescent="0.2">
      <c r="B14" s="1" t="s">
        <v>27</v>
      </c>
      <c r="C14" t="s">
        <v>35</v>
      </c>
      <c r="D14">
        <v>205</v>
      </c>
      <c r="E14">
        <v>270</v>
      </c>
      <c r="F14">
        <f t="shared" si="1"/>
        <v>475</v>
      </c>
      <c r="I14" t="s">
        <v>8</v>
      </c>
      <c r="J14">
        <v>200000</v>
      </c>
      <c r="K14" t="s">
        <v>36</v>
      </c>
      <c r="L14">
        <f>(6000+9000)/2</f>
        <v>7500</v>
      </c>
      <c r="M14">
        <v>5.5</v>
      </c>
    </row>
    <row r="15" spans="1:13" x14ac:dyDescent="0.2">
      <c r="B15" s="1" t="s">
        <v>27</v>
      </c>
      <c r="C15" t="s">
        <v>38</v>
      </c>
      <c r="D15">
        <v>32</v>
      </c>
      <c r="E15">
        <v>60</v>
      </c>
      <c r="F15">
        <f t="shared" si="1"/>
        <v>92</v>
      </c>
      <c r="I15" t="s">
        <v>65</v>
      </c>
      <c r="J15" t="s">
        <v>61</v>
      </c>
      <c r="K15" t="s">
        <v>37</v>
      </c>
      <c r="L15">
        <v>6850</v>
      </c>
      <c r="M15">
        <f>(6.32+10.22)/2</f>
        <v>8.27</v>
      </c>
    </row>
    <row r="16" spans="1:13" x14ac:dyDescent="0.2">
      <c r="B16" s="1"/>
    </row>
  </sheetData>
  <hyperlinks>
    <hyperlink ref="K2" r:id="rId1" display="http://au.whales.org/whales-dolphins/species-guide/north-atlantic-right-whale/" xr:uid="{F3D39986-1451-9A4A-9DAF-51B7E0E53DB5}"/>
    <hyperlink ref="K3" r:id="rId2" display="http://au.whales.org/whales-dolphins/species-guide/north-pacific-right-whale/" xr:uid="{C6071610-1A8F-3645-81C7-70C3F055BF64}"/>
    <hyperlink ref="C14" r:id="rId3" display="https://en.wikipedia.org/wiki/Balaenoptera_acutorostrata" xr:uid="{E3D921A6-8CC8-4245-8EE7-B4FEBC2CBE53}"/>
    <hyperlink ref="B15" r:id="rId4" display="https://en.wikipedia.org/wiki/Rorqual" xr:uid="{CCB7419A-0A8E-E044-AE6A-B2557372498A}"/>
    <hyperlink ref="B14" r:id="rId5" display="https://en.wikipedia.org/wiki/Rorqual" xr:uid="{86B52565-002A-F740-97E4-FF1CB04CCEB6}"/>
    <hyperlink ref="B13" r:id="rId6" display="https://en.wikipedia.org/wiki/Rorqual" xr:uid="{B396415C-A2B3-1A4E-BEC3-150E9BD4CD20}"/>
    <hyperlink ref="B12" r:id="rId7" display="https://en.wikipedia.org/wiki/Rorqual" xr:uid="{776B2B7F-749F-C24B-B004-B3A71A376B60}"/>
    <hyperlink ref="B10" r:id="rId8" display="https://en.wikipedia.org/wiki/Rorqual" xr:uid="{FFB9B9D7-FACF-ED47-8FD8-237582EA4D4D}"/>
    <hyperlink ref="B9" r:id="rId9" tooltip="Rorqual" display="https://en.wikipedia.org/wiki/Rorqual" xr:uid="{8B9A50E6-A8A0-694F-BC2C-B4A3AA92F3EF}"/>
    <hyperlink ref="B8" r:id="rId10" tooltip="Rorqual" display="https://en.wikipedia.org/wiki/Rorqual" xr:uid="{94446EFE-AF76-DD46-AC20-8807D35AEDA8}"/>
    <hyperlink ref="B7" r:id="rId11" tooltip="Eschrichtiidae" display="https://en.wikipedia.org/wiki/Eschrichtiidae" xr:uid="{011102EB-4946-1943-9B5A-6EADFED174C7}"/>
    <hyperlink ref="B6" r:id="rId12" display="https://en.wikipedia.org/wiki/Cetotheriidae" xr:uid="{DFFDB963-D563-E749-9755-9CAD1F890436}"/>
    <hyperlink ref="B5" r:id="rId13" tooltip="Balaenidae" display="https://en.wikipedia.org/wiki/Balaenidae" xr:uid="{5752B01A-97AB-CD45-85DD-5CF1B2FF0219}"/>
    <hyperlink ref="B4" r:id="rId14" tooltip="Balaenidae" display="https://en.wikipedia.org/wiki/Balaenidae" xr:uid="{BFEEC532-543D-1F46-9FD8-79F65CE7971E}"/>
    <hyperlink ref="B3" r:id="rId15" tooltip="Balaenidae" display="https://en.wikipedia.org/wiki/Balaenidae" xr:uid="{FC36453C-2A38-264C-83A8-DC260EF41477}"/>
    <hyperlink ref="B2" r:id="rId16" tooltip="Balaenidae" display="https://en.wikipedia.org/wiki/Balaenidae" xr:uid="{19082F86-FA46-8947-B12B-517207471AD8}"/>
    <hyperlink ref="B11" r:id="rId17" display="https://en.wikipedia.org/wiki/Rorqual" xr:uid="{56BFB986-2E2C-9149-A12D-4B82150166B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5FD9-AA31-5440-B37E-56CCF5B252E3}">
  <dimension ref="A1:G10"/>
  <sheetViews>
    <sheetView zoomScale="138" workbookViewId="0">
      <selection activeCell="A9" sqref="A9:A10"/>
    </sheetView>
  </sheetViews>
  <sheetFormatPr baseColWidth="10" defaultRowHeight="16" x14ac:dyDescent="0.2"/>
  <cols>
    <col min="1" max="1" width="30.33203125" bestFit="1" customWidth="1"/>
    <col min="2" max="2" width="28.5" bestFit="1" customWidth="1"/>
    <col min="4" max="4" width="13.6640625" bestFit="1" customWidth="1"/>
    <col min="5" max="5" width="17.33203125" bestFit="1" customWidth="1"/>
    <col min="6" max="6" width="50.83203125" bestFit="1" customWidth="1"/>
  </cols>
  <sheetData>
    <row r="1" spans="1:7" x14ac:dyDescent="0.2">
      <c r="B1" t="s">
        <v>1</v>
      </c>
      <c r="D1" t="s">
        <v>4</v>
      </c>
      <c r="E1" t="s">
        <v>11</v>
      </c>
      <c r="F1" t="s">
        <v>2</v>
      </c>
    </row>
    <row r="2" spans="1:7" ht="18" x14ac:dyDescent="0.2">
      <c r="A2" s="4" t="s">
        <v>39</v>
      </c>
      <c r="B2" s="5" t="s">
        <v>45</v>
      </c>
      <c r="D2" s="1" t="s">
        <v>47</v>
      </c>
      <c r="E2" t="s">
        <v>48</v>
      </c>
      <c r="F2" t="s">
        <v>46</v>
      </c>
    </row>
    <row r="3" spans="1:7" ht="18" x14ac:dyDescent="0.2">
      <c r="A3" s="4" t="s">
        <v>40</v>
      </c>
      <c r="B3" s="5" t="s">
        <v>51</v>
      </c>
      <c r="D3" s="1" t="s">
        <v>49</v>
      </c>
      <c r="E3" t="s">
        <v>52</v>
      </c>
      <c r="F3" t="s">
        <v>50</v>
      </c>
    </row>
    <row r="4" spans="1:7" ht="18" x14ac:dyDescent="0.2">
      <c r="A4" s="6"/>
      <c r="B4" s="5" t="s">
        <v>54</v>
      </c>
      <c r="D4" s="1" t="s">
        <v>49</v>
      </c>
      <c r="E4" t="s">
        <v>52</v>
      </c>
      <c r="F4" t="s">
        <v>53</v>
      </c>
    </row>
    <row r="5" spans="1:7" ht="18" x14ac:dyDescent="0.2">
      <c r="A5" s="4" t="s">
        <v>60</v>
      </c>
      <c r="B5" s="5" t="s">
        <v>55</v>
      </c>
      <c r="D5" s="1" t="s">
        <v>56</v>
      </c>
      <c r="E5" t="s">
        <v>8</v>
      </c>
      <c r="F5" t="s">
        <v>57</v>
      </c>
    </row>
    <row r="6" spans="1:7" ht="18" x14ac:dyDescent="0.2">
      <c r="A6" s="6"/>
      <c r="B6" s="5" t="s">
        <v>58</v>
      </c>
      <c r="D6" s="1" t="s">
        <v>56</v>
      </c>
      <c r="E6" t="s">
        <v>8</v>
      </c>
      <c r="F6" t="s">
        <v>59</v>
      </c>
    </row>
    <row r="7" spans="1:7" x14ac:dyDescent="0.2">
      <c r="A7" s="4" t="s">
        <v>41</v>
      </c>
    </row>
    <row r="8" spans="1:7" x14ac:dyDescent="0.2">
      <c r="A8" t="s">
        <v>42</v>
      </c>
    </row>
    <row r="9" spans="1:7" x14ac:dyDescent="0.2">
      <c r="A9" t="s">
        <v>43</v>
      </c>
    </row>
    <row r="10" spans="1:7" ht="22" x14ac:dyDescent="0.25">
      <c r="A10" t="s">
        <v>44</v>
      </c>
      <c r="G10" s="3"/>
    </row>
  </sheetData>
  <hyperlinks>
    <hyperlink ref="D2" r:id="rId1" tooltip="Physeteridae" display="https://en.wikipedia.org/wiki/Physeteridae" xr:uid="{07398AE1-EFCB-0949-AC93-3DEBAC5A1A6A}"/>
    <hyperlink ref="D3" r:id="rId2" tooltip="Kogiidae" display="https://en.wikipedia.org/wiki/Kogiidae" xr:uid="{8F0B1D69-EE94-4041-BDA3-08F72BBCF378}"/>
    <hyperlink ref="D4" r:id="rId3" tooltip="Kogiidae" display="https://en.wikipedia.org/wiki/Kogiidae" xr:uid="{8DCA17E4-CEE8-FF46-8B28-3022C9B48BF9}"/>
    <hyperlink ref="D5" r:id="rId4" tooltip="Monodontidae" display="https://en.wikipedia.org/wiki/Monodontidae" xr:uid="{BE0B0FD0-3E76-874E-8393-00A08E95F996}"/>
    <hyperlink ref="D6" r:id="rId5" tooltip="Monodontidae" display="https://en.wikipedia.org/wiki/Monodontidae" xr:uid="{80DE2EB4-402C-6546-BD6E-7ADE9429B9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0927-71D9-984C-8534-891702B19623}">
  <dimension ref="A1:E5"/>
  <sheetViews>
    <sheetView tabSelected="1" zoomScale="75" zoomScaleNormal="100" workbookViewId="0">
      <selection activeCell="H40" sqref="H40"/>
    </sheetView>
  </sheetViews>
  <sheetFormatPr baseColWidth="10" defaultRowHeight="16" x14ac:dyDescent="0.2"/>
  <sheetData>
    <row r="1" spans="1:5" x14ac:dyDescent="0.2">
      <c r="B1" t="s">
        <v>76</v>
      </c>
      <c r="D1" t="s">
        <v>75</v>
      </c>
    </row>
    <row r="2" spans="1:5" x14ac:dyDescent="0.2">
      <c r="A2" t="s">
        <v>14</v>
      </c>
      <c r="B2">
        <f>302</f>
        <v>302</v>
      </c>
      <c r="C2" s="8">
        <f>B2/SUM($B$2:$B$5)</f>
        <v>0.26283724978241951</v>
      </c>
      <c r="D2">
        <v>549</v>
      </c>
      <c r="E2" s="8">
        <f>D2/SUM($D$2:$D$5)</f>
        <v>0.24015748031496062</v>
      </c>
    </row>
    <row r="3" spans="1:5" x14ac:dyDescent="0.2">
      <c r="A3" t="s">
        <v>19</v>
      </c>
      <c r="B3">
        <v>4</v>
      </c>
      <c r="C3" s="8">
        <f t="shared" ref="C3:C5" si="0">B3/SUM($B$2:$B$5)</f>
        <v>3.4812880765883376E-3</v>
      </c>
      <c r="D3">
        <v>24</v>
      </c>
      <c r="E3" s="8">
        <f t="shared" ref="E3:E5" si="1">D3/SUM($D$2:$D$5)</f>
        <v>1.0498687664041995E-2</v>
      </c>
    </row>
    <row r="4" spans="1:5" x14ac:dyDescent="0.2">
      <c r="A4" t="s">
        <v>20</v>
      </c>
      <c r="B4">
        <v>87</v>
      </c>
      <c r="C4" s="8">
        <f t="shared" si="0"/>
        <v>7.5718015665796348E-2</v>
      </c>
      <c r="D4">
        <v>130</v>
      </c>
      <c r="E4" s="8">
        <f t="shared" si="1"/>
        <v>5.6867891513560802E-2</v>
      </c>
    </row>
    <row r="5" spans="1:5" x14ac:dyDescent="0.2">
      <c r="A5" t="s">
        <v>26</v>
      </c>
      <c r="B5">
        <v>756</v>
      </c>
      <c r="C5" s="8">
        <f t="shared" si="0"/>
        <v>0.65796344647519578</v>
      </c>
      <c r="D5">
        <v>1583</v>
      </c>
      <c r="E5" s="8">
        <f t="shared" si="1"/>
        <v>0.69247594050743655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CDC-4C2F-1F4C-A169-70A032E5F308}">
  <dimension ref="A1"/>
  <sheetViews>
    <sheetView zoomScale="66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Baleen</vt:lpstr>
      <vt:lpstr>Toothed</vt:lpstr>
      <vt:lpstr>Sheet2</vt:lpstr>
      <vt:lpstr>Number of publications for each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2020-06-12T00:27:39Z</dcterms:created>
  <dcterms:modified xsi:type="dcterms:W3CDTF">2020-07-16T12:54:25Z</dcterms:modified>
</cp:coreProperties>
</file>