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J1069_BladonJets\Software\Bi-Directional Converter\NXP LPC15xx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H37" i="1"/>
  <c r="H36" i="1"/>
  <c r="H35" i="1"/>
  <c r="H34" i="1"/>
  <c r="H30" i="1"/>
  <c r="H27" i="1"/>
  <c r="H24" i="1"/>
  <c r="H23" i="1"/>
  <c r="H22" i="1"/>
  <c r="H21" i="1"/>
  <c r="G11" i="1"/>
  <c r="H28" i="1" s="1"/>
  <c r="H29" i="1"/>
  <c r="G5" i="1"/>
  <c r="H41" i="1" l="1"/>
  <c r="H40" i="1"/>
  <c r="H38" i="1"/>
  <c r="H26" i="1"/>
  <c r="H39" i="1"/>
  <c r="H25" i="1"/>
  <c r="P11" i="1"/>
  <c r="T14" i="1"/>
  <c r="T11" i="1"/>
  <c r="G6" i="1" l="1"/>
  <c r="H33" i="1" l="1"/>
  <c r="H20" i="1"/>
  <c r="G7" i="1"/>
</calcChain>
</file>

<file path=xl/sharedStrings.xml><?xml version="1.0" encoding="utf-8"?>
<sst xmlns="http://schemas.openxmlformats.org/spreadsheetml/2006/main" count="70" uniqueCount="42">
  <si>
    <t>RC_OSC_FREQUENCY</t>
  </si>
  <si>
    <t>RC_DEFAULT_FREQUENCY</t>
  </si>
  <si>
    <t>periodticks</t>
  </si>
  <si>
    <t xml:space="preserve">phaseshiftticks </t>
  </si>
  <si>
    <t>phaseshift</t>
  </si>
  <si>
    <t>%</t>
  </si>
  <si>
    <t>periodticks / 2</t>
  </si>
  <si>
    <t>old phaseshift</t>
  </si>
  <si>
    <t>SCT0</t>
  </si>
  <si>
    <t>SCT1</t>
  </si>
  <si>
    <t>Resets Counter</t>
  </si>
  <si>
    <t>rising edge of high side of phase A</t>
  </si>
  <si>
    <t>RC_DEADTIME_TICKS</t>
  </si>
  <si>
    <t>falling edge of high side of phase A</t>
  </si>
  <si>
    <t>rising edge of low side of phase A</t>
  </si>
  <si>
    <t>falling edge of low side of phase A</t>
  </si>
  <si>
    <t>rising edge of high side of phase A secondary</t>
  </si>
  <si>
    <t>falling edge of high side of phase A secondary</t>
  </si>
  <si>
    <t>rising edge of low side of phase A secondary</t>
  </si>
  <si>
    <t>falling edge of low side of phase A secondary</t>
  </si>
  <si>
    <t>mid point of high side of A, avoiding phase shift switching</t>
  </si>
  <si>
    <t>end of high side of A to reset interrupt</t>
  </si>
  <si>
    <t>UP</t>
  </si>
  <si>
    <t>DOWN</t>
  </si>
  <si>
    <t>resets counter</t>
  </si>
  <si>
    <t>falling edge of high side of phase B</t>
  </si>
  <si>
    <t>rising edge of high side of phase B</t>
  </si>
  <si>
    <t>falling edge of low side of phase B</t>
  </si>
  <si>
    <t>rising edge of low side of phase B</t>
  </si>
  <si>
    <t>falling edge of high side of phase B secondary</t>
  </si>
  <si>
    <t>rising edge of high side of phase B secondary</t>
  </si>
  <si>
    <t>falling edge of low side of phase B secondary</t>
  </si>
  <si>
    <t>rising edge of low side of phase B secondary</t>
  </si>
  <si>
    <t xml:space="preserve">RC_DEADTIME_TICKS + (periodticks/4) </t>
  </si>
  <si>
    <t>(periodticks/2) - (RC_DEADTIME_TICKS/2)</t>
  </si>
  <si>
    <t>(periodticks/2) + (RC_DEADTIME_TICKS/2) + phaseshiftticks</t>
  </si>
  <si>
    <t>(periodticks/2) - (RC_DEADTIME_TICKS/2) + phaseshiftticks</t>
  </si>
  <si>
    <t>periodticks - 10</t>
  </si>
  <si>
    <t>(periodticks/2) + (RC_DEADTIME_TICKS/2)</t>
  </si>
  <si>
    <t>(periodticks/2) + ( RC_DEADTIME_TICKS/2)</t>
  </si>
  <si>
    <t>(periodticks/2) + (RC_DEADTIME_TICKS/2) - phaseshiftticks</t>
  </si>
  <si>
    <t>(periodticks/2) - (RC_DEADTIME_TICKS/2) - phaseshiftticks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</si>
</sst>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41"/>
  <sheetViews>
    <sheetView tabSelected="1" topLeftCell="D1" zoomScale="140" zoomScaleNormal="140" workbookViewId="0">
      <pane ySplit="17" topLeftCell="A37" activePane="bottomLeft" state="frozen"/>
      <selection activeCell="D1" sqref="D1"/>
      <selection pane="bottomLeft" activeCell="F40" sqref="F40"/>
    </sheetView>
  </sheetViews>
  <sheetFormatPr defaultRowHeight="15" x14ac:dyDescent="0.25"/>
  <cols>
    <col min="5" max="5" width="53.28515625" bestFit="1" customWidth="1"/>
    <col min="6" max="6" width="52.28515625" bestFit="1" customWidth="1"/>
    <col min="7" max="7" width="10.5703125" bestFit="1" customWidth="1"/>
    <col min="8" max="8" width="9.5703125" bestFit="1" customWidth="1"/>
  </cols>
  <sheetData>
    <row r="2" spans="5:20" x14ac:dyDescent="0.25">
      <c r="E2" t="s">
        <v>0</v>
      </c>
      <c r="G2" s="1">
        <v>72000000</v>
      </c>
    </row>
    <row r="4" spans="5:20" x14ac:dyDescent="0.25">
      <c r="E4" t="s">
        <v>1</v>
      </c>
      <c r="G4" s="1">
        <v>55000</v>
      </c>
    </row>
    <row r="5" spans="5:20" x14ac:dyDescent="0.25">
      <c r="E5" t="s">
        <v>12</v>
      </c>
      <c r="G5">
        <f>((1000/(1000000000/72000000)))</f>
        <v>72</v>
      </c>
      <c r="M5" t="s">
        <v>7</v>
      </c>
      <c r="P5">
        <v>100</v>
      </c>
      <c r="T5">
        <v>100</v>
      </c>
    </row>
    <row r="6" spans="5:20" x14ac:dyDescent="0.25">
      <c r="E6" t="s">
        <v>2</v>
      </c>
      <c r="G6" s="2">
        <f>G2/(G4*2)</f>
        <v>654.5454545454545</v>
      </c>
    </row>
    <row r="7" spans="5:20" x14ac:dyDescent="0.25">
      <c r="E7" t="s">
        <v>6</v>
      </c>
      <c r="G7" s="2">
        <f>G6/2</f>
        <v>327.27272727272725</v>
      </c>
      <c r="M7" t="s">
        <v>4</v>
      </c>
      <c r="P7">
        <v>400</v>
      </c>
      <c r="T7">
        <v>400</v>
      </c>
    </row>
    <row r="10" spans="5:20" x14ac:dyDescent="0.25">
      <c r="E10" t="s">
        <v>4</v>
      </c>
      <c r="F10" t="s">
        <v>5</v>
      </c>
      <c r="G10">
        <v>0</v>
      </c>
    </row>
    <row r="11" spans="5:20" x14ac:dyDescent="0.25">
      <c r="E11" t="s">
        <v>3</v>
      </c>
      <c r="G11" s="2">
        <f>( (G6-1)*G10)/1000</f>
        <v>0</v>
      </c>
      <c r="P11">
        <f>P5-P7</f>
        <v>-300</v>
      </c>
      <c r="T11">
        <f>T7-T5</f>
        <v>300</v>
      </c>
    </row>
    <row r="13" spans="5:20" x14ac:dyDescent="0.25">
      <c r="G13" s="2">
        <f>-G7+G5/2</f>
        <v>-291.27272727272725</v>
      </c>
    </row>
    <row r="14" spans="5:20" x14ac:dyDescent="0.25">
      <c r="G14" s="2"/>
      <c r="T14">
        <f>T7-(T7-T5)</f>
        <v>100</v>
      </c>
    </row>
    <row r="19" spans="3:9" x14ac:dyDescent="0.25">
      <c r="C19" t="s">
        <v>8</v>
      </c>
    </row>
    <row r="20" spans="3:9" x14ac:dyDescent="0.25">
      <c r="D20">
        <v>0</v>
      </c>
      <c r="E20" t="s">
        <v>10</v>
      </c>
      <c r="F20" t="s">
        <v>2</v>
      </c>
      <c r="H20" s="2">
        <f>G6</f>
        <v>654.5454545454545</v>
      </c>
    </row>
    <row r="21" spans="3:9" x14ac:dyDescent="0.25">
      <c r="D21">
        <v>1</v>
      </c>
      <c r="E21" t="s">
        <v>11</v>
      </c>
      <c r="F21" t="s">
        <v>39</v>
      </c>
      <c r="H21" s="2">
        <f>G7+(G5/2)</f>
        <v>363.27272727272725</v>
      </c>
      <c r="I21" t="s">
        <v>22</v>
      </c>
    </row>
    <row r="22" spans="3:9" x14ac:dyDescent="0.25">
      <c r="D22">
        <v>2</v>
      </c>
      <c r="E22" t="s">
        <v>13</v>
      </c>
      <c r="F22" t="s">
        <v>39</v>
      </c>
      <c r="H22" s="2">
        <f>G7+(G5/2)</f>
        <v>363.27272727272725</v>
      </c>
      <c r="I22" t="s">
        <v>23</v>
      </c>
    </row>
    <row r="23" spans="3:9" x14ac:dyDescent="0.25">
      <c r="D23">
        <v>3</v>
      </c>
      <c r="E23" t="s">
        <v>14</v>
      </c>
      <c r="F23" t="s">
        <v>34</v>
      </c>
      <c r="H23" s="2">
        <f>G7-G5/2</f>
        <v>291.27272727272725</v>
      </c>
      <c r="I23" t="s">
        <v>23</v>
      </c>
    </row>
    <row r="24" spans="3:9" x14ac:dyDescent="0.25">
      <c r="D24">
        <v>4</v>
      </c>
      <c r="E24" t="s">
        <v>15</v>
      </c>
      <c r="F24" t="s">
        <v>34</v>
      </c>
      <c r="H24" s="2">
        <f>G7 +G5/2</f>
        <v>363.27272727272725</v>
      </c>
      <c r="I24" t="s">
        <v>22</v>
      </c>
    </row>
    <row r="25" spans="3:9" x14ac:dyDescent="0.25">
      <c r="D25">
        <v>5</v>
      </c>
      <c r="E25" t="s">
        <v>16</v>
      </c>
      <c r="F25" t="s">
        <v>35</v>
      </c>
      <c r="H25" s="2">
        <f>G7+G5/2+G11</f>
        <v>363.27272727272725</v>
      </c>
      <c r="I25" t="s">
        <v>22</v>
      </c>
    </row>
    <row r="26" spans="3:9" x14ac:dyDescent="0.25">
      <c r="D26">
        <v>6</v>
      </c>
      <c r="E26" t="s">
        <v>17</v>
      </c>
      <c r="F26" t="s">
        <v>40</v>
      </c>
      <c r="H26" s="2">
        <f>G7++G5/2+ G11</f>
        <v>363.27272727272725</v>
      </c>
      <c r="I26" t="s">
        <v>23</v>
      </c>
    </row>
    <row r="27" spans="3:9" x14ac:dyDescent="0.25">
      <c r="D27">
        <v>7</v>
      </c>
      <c r="E27" t="s">
        <v>18</v>
      </c>
      <c r="F27" t="s">
        <v>41</v>
      </c>
      <c r="H27" s="2">
        <f>G7-G5/2+G11</f>
        <v>291.27272727272725</v>
      </c>
      <c r="I27" t="s">
        <v>23</v>
      </c>
    </row>
    <row r="28" spans="3:9" x14ac:dyDescent="0.25">
      <c r="D28">
        <v>8</v>
      </c>
      <c r="E28" t="s">
        <v>19</v>
      </c>
      <c r="F28" t="s">
        <v>36</v>
      </c>
      <c r="H28" s="2">
        <f>G7-G5/2+G11</f>
        <v>291.27272727272725</v>
      </c>
      <c r="I28" t="s">
        <v>22</v>
      </c>
    </row>
    <row r="29" spans="3:9" x14ac:dyDescent="0.25">
      <c r="D29">
        <v>9</v>
      </c>
      <c r="E29" t="s">
        <v>20</v>
      </c>
      <c r="F29" t="s">
        <v>33</v>
      </c>
      <c r="H29" s="2">
        <f>G5+(G6/4)</f>
        <v>235.63636363636363</v>
      </c>
      <c r="I29" t="s">
        <v>22</v>
      </c>
    </row>
    <row r="30" spans="3:9" x14ac:dyDescent="0.25">
      <c r="D30">
        <v>10</v>
      </c>
      <c r="E30" t="s">
        <v>21</v>
      </c>
      <c r="F30" t="s">
        <v>37</v>
      </c>
      <c r="H30" s="2">
        <f>G6-10</f>
        <v>644.5454545454545</v>
      </c>
      <c r="I30" t="s">
        <v>23</v>
      </c>
    </row>
    <row r="32" spans="3:9" x14ac:dyDescent="0.25">
      <c r="C32" t="s">
        <v>9</v>
      </c>
    </row>
    <row r="33" spans="4:9" x14ac:dyDescent="0.25">
      <c r="D33">
        <v>0</v>
      </c>
      <c r="E33" t="s">
        <v>24</v>
      </c>
      <c r="F33" t="s">
        <v>2</v>
      </c>
      <c r="H33" s="2">
        <f>G6</f>
        <v>654.5454545454545</v>
      </c>
    </row>
    <row r="34" spans="4:9" x14ac:dyDescent="0.25">
      <c r="D34">
        <v>1</v>
      </c>
      <c r="E34" t="s">
        <v>25</v>
      </c>
      <c r="F34" t="s">
        <v>34</v>
      </c>
      <c r="H34" s="2">
        <f>G7-G5/2</f>
        <v>291.27272727272725</v>
      </c>
      <c r="I34" t="s">
        <v>22</v>
      </c>
    </row>
    <row r="35" spans="4:9" x14ac:dyDescent="0.25">
      <c r="D35">
        <v>2</v>
      </c>
      <c r="E35" t="s">
        <v>26</v>
      </c>
      <c r="F35" t="s">
        <v>34</v>
      </c>
      <c r="H35" s="2">
        <f>G7-G5/2</f>
        <v>291.27272727272725</v>
      </c>
      <c r="I35" t="s">
        <v>23</v>
      </c>
    </row>
    <row r="36" spans="4:9" x14ac:dyDescent="0.25">
      <c r="D36">
        <v>3</v>
      </c>
      <c r="E36" t="s">
        <v>27</v>
      </c>
      <c r="F36" t="s">
        <v>38</v>
      </c>
      <c r="H36" s="2">
        <f>G7+G5/2</f>
        <v>363.27272727272725</v>
      </c>
      <c r="I36" t="s">
        <v>23</v>
      </c>
    </row>
    <row r="37" spans="4:9" x14ac:dyDescent="0.25">
      <c r="D37">
        <v>4</v>
      </c>
      <c r="E37" t="s">
        <v>28</v>
      </c>
      <c r="F37" t="s">
        <v>38</v>
      </c>
      <c r="H37" s="2">
        <f>G7+G5/2</f>
        <v>363.27272727272725</v>
      </c>
      <c r="I37" t="s">
        <v>22</v>
      </c>
    </row>
    <row r="38" spans="4:9" x14ac:dyDescent="0.25">
      <c r="D38">
        <v>5</v>
      </c>
      <c r="E38" t="s">
        <v>29</v>
      </c>
      <c r="F38" t="s">
        <v>36</v>
      </c>
      <c r="H38" s="2">
        <f>G7 -G5/2+G11</f>
        <v>291.27272727272725</v>
      </c>
      <c r="I38" t="s">
        <v>22</v>
      </c>
    </row>
    <row r="39" spans="4:9" x14ac:dyDescent="0.25">
      <c r="D39">
        <v>6</v>
      </c>
      <c r="E39" t="s">
        <v>30</v>
      </c>
      <c r="F39" t="s">
        <v>41</v>
      </c>
      <c r="H39" s="2">
        <f>G7-G5/2+G11</f>
        <v>291.27272727272725</v>
      </c>
      <c r="I39" t="s">
        <v>23</v>
      </c>
    </row>
    <row r="40" spans="4:9" x14ac:dyDescent="0.25">
      <c r="D40">
        <v>7</v>
      </c>
      <c r="E40" t="s">
        <v>31</v>
      </c>
      <c r="F40" t="s">
        <v>40</v>
      </c>
      <c r="H40" s="2">
        <f>G7+G5/2+G11</f>
        <v>363.27272727272725</v>
      </c>
      <c r="I40" t="s">
        <v>23</v>
      </c>
    </row>
    <row r="41" spans="4:9" x14ac:dyDescent="0.25">
      <c r="D41">
        <v>8</v>
      </c>
      <c r="E41" t="s">
        <v>32</v>
      </c>
      <c r="F41" t="s">
        <v>35</v>
      </c>
      <c r="H41" s="2">
        <f>G7+G5/2+G11</f>
        <v>363.27272727272725</v>
      </c>
      <c r="I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2016-12-06T14:27:42Z</dcterms:created>
  <dcterms:modified xsi:type="dcterms:W3CDTF">2016-12-08T11:29:32Z</dcterms:modified>
</cp:coreProperties>
</file>