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https://tamucs.sharepoint.com/teams/Team-403Team60SolarLightingSystem/Shared Documents/General/"/>
    </mc:Choice>
  </mc:AlternateContent>
  <xr:revisionPtr revIDLastSave="513" documentId="11_4E214472E902BBFF2471FC629ADE7E0D421F44C4" xr6:coauthVersionLast="47" xr6:coauthVersionMax="47" xr10:uidLastSave="{5CA357E7-FFFA-43F7-9A86-76B795E3A59C}"/>
  <bookViews>
    <workbookView xWindow="-7110" yWindow="-16297" windowWidth="28995" windowHeight="15675" tabRatio="252" xr2:uid="{00000000-000D-0000-FFFF-FFFF00000000}"/>
  </bookViews>
  <sheets>
    <sheet name="BUDGET" sheetId="1" r:id="rId1"/>
    <sheet name="INVERTE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53" i="1" l="1"/>
  <c r="F26" i="1"/>
  <c r="F51" i="2"/>
  <c r="F50" i="2"/>
  <c r="F49" i="2"/>
  <c r="F48" i="2"/>
  <c r="F47" i="2"/>
  <c r="F46" i="2"/>
  <c r="F45" i="2"/>
  <c r="F44" i="2"/>
  <c r="F43" i="2"/>
  <c r="F42" i="2"/>
  <c r="F41" i="2"/>
  <c r="F40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52" i="2" s="1"/>
  <c r="F56" i="1" l="1"/>
  <c r="F57" i="1" s="1"/>
</calcChain>
</file>

<file path=xl/sharedStrings.xml><?xml version="1.0" encoding="utf-8"?>
<sst xmlns="http://schemas.openxmlformats.org/spreadsheetml/2006/main" count="303" uniqueCount="289">
  <si>
    <t>Designator</t>
  </si>
  <si>
    <t>Part Number</t>
  </si>
  <si>
    <t>Item Description</t>
  </si>
  <si>
    <t>Quantity</t>
  </si>
  <si>
    <t>Cost Per Part</t>
  </si>
  <si>
    <t>Total Cost</t>
  </si>
  <si>
    <t>SOLAR / CHARGE CONTROLLER</t>
  </si>
  <si>
    <t>C1</t>
  </si>
  <si>
    <t>399-C1210C225K1RAC7800CT-ND</t>
  </si>
  <si>
    <t>General Purpose Ceramic Capacitor, 1210, 2.2uF, 10%, X7R, 15%, 100V</t>
  </si>
  <si>
    <t>C2, C3, C4</t>
  </si>
  <si>
    <t>399-C0805C105K3RAC7800CT-ND</t>
  </si>
  <si>
    <t>C0805C105K3RACTU</t>
  </si>
  <si>
    <t>C5, C7</t>
  </si>
  <si>
    <t>399-C0805C104K5RAC7800CT-ND</t>
  </si>
  <si>
    <t>CAP CER 0.1UF 50V X7R 0805</t>
  </si>
  <si>
    <t>C6, C8</t>
  </si>
  <si>
    <t>399-C1210C106M6PAC7800CT-ND</t>
  </si>
  <si>
    <t>CAP CER 10UF 35V X5R 1210</t>
  </si>
  <si>
    <t>C9</t>
  </si>
  <si>
    <t>399-C1210C475M5RAC7800CT-ND</t>
  </si>
  <si>
    <t>CAP 4.7uF 50V ±20% 1210 (3225 Metric) Thickness 2.8mm SMD</t>
  </si>
  <si>
    <t>C10</t>
  </si>
  <si>
    <t>399-C0805C220K5GAC7800CT-ND</t>
  </si>
  <si>
    <t>CAP CER 22PF 50V 10% NP0 0805</t>
  </si>
  <si>
    <t>D1</t>
  </si>
  <si>
    <t>PDS1040LDICT-ND</t>
  </si>
  <si>
    <t>DIODE SCHOTTKY 40V 10A POWERDI5</t>
  </si>
  <si>
    <t>D2</t>
  </si>
  <si>
    <t>4878-BAT54CCT-ND</t>
  </si>
  <si>
    <t>DIODE ARRAY SCHOTTKY 30V SOT23-3</t>
  </si>
  <si>
    <t>D3, D4</t>
  </si>
  <si>
    <t>160-1183-1-ND</t>
  </si>
  <si>
    <t>LED GREEN CLEAR CHIP SMD</t>
  </si>
  <si>
    <t>J1, J2</t>
  </si>
  <si>
    <t>277-1247-ND</t>
  </si>
  <si>
    <t>PCB Terminal Block, 13.5 A, 400 V, 2-Pin THD, RoHS, Bulk</t>
  </si>
  <si>
    <t>L</t>
  </si>
  <si>
    <t>541-1024-1-ND</t>
  </si>
  <si>
    <t>Commercial Inductors, High Saturation Series 10uH 7A 34mΩ 20%</t>
  </si>
  <si>
    <t>Q1, Q2</t>
  </si>
  <si>
    <t>SI7288DP-T1-GE3CT-ND</t>
  </si>
  <si>
    <t>Dual N-Channel (D-S) MOSFET, 40 V, 20 A, -55 to 150 degC, 8-Pin POWERPAKSO-8, RoHS, Tape and Reel</t>
  </si>
  <si>
    <t>R1</t>
  </si>
  <si>
    <t>P100KDACT-ND</t>
  </si>
  <si>
    <t>RES 100K OHM 0.1% 1/8W 0805</t>
  </si>
  <si>
    <t>R2, R3</t>
  </si>
  <si>
    <t>541-3028-1-ND</t>
  </si>
  <si>
    <t>RES SMD 499K OHM 1% 1/8W 0805</t>
  </si>
  <si>
    <t>R4</t>
  </si>
  <si>
    <t>P36KBNCT-ND</t>
  </si>
  <si>
    <t>RES SMD 36K OHM 0.5% 1/8W 0805</t>
  </si>
  <si>
    <t>R5</t>
  </si>
  <si>
    <t>P2.2ACT-ND</t>
  </si>
  <si>
    <t>RES SMD 2.2 OHM 5% 1/8W 0805</t>
  </si>
  <si>
    <t>R6</t>
  </si>
  <si>
    <t>P10ECT-ND</t>
  </si>
  <si>
    <t>RES SMD 10 OHM 5% 1/4W 1206</t>
  </si>
  <si>
    <t>R7, R8</t>
  </si>
  <si>
    <t>311-10.0KCRCT-ND</t>
  </si>
  <si>
    <t>Chip Resistor, 10 KOhm, +/- 1%, 0.125 W, -55 to 155 degC, 0805 (2012 Metric), RoHS, Tape and Reel</t>
  </si>
  <si>
    <t>R9</t>
  </si>
  <si>
    <t>541-5.23KCCT-ND</t>
  </si>
  <si>
    <t>RES Thick Film, 5.23kΩ, 1%, 0.125W, 100ppm/°C, 0805</t>
  </si>
  <si>
    <t>R10</t>
  </si>
  <si>
    <t>541-30.1KCCT-ND</t>
  </si>
  <si>
    <t>RES Thick Film, 30.1kΩ, 1%, 0.125W, 100ppm/°C, 0805</t>
  </si>
  <si>
    <t>RSR</t>
  </si>
  <si>
    <t>WSLP-.02CT-ND</t>
  </si>
  <si>
    <t>RES 0.02 OHM 1% 1W 1206</t>
  </si>
  <si>
    <t>RTH</t>
  </si>
  <si>
    <t> </t>
  </si>
  <si>
    <t>Thermistor NTC 10KOhm 1% 2-Pin</t>
  </si>
  <si>
    <t>U</t>
  </si>
  <si>
    <t>296-27699-1-ND</t>
  </si>
  <si>
    <t>IC SYNC SW-MODE BAT CHRGR 16VQFN</t>
  </si>
  <si>
    <t>INVERTER</t>
  </si>
  <si>
    <t>HMK316B7105KL-T</t>
  </si>
  <si>
    <t>1 µF ±10% 100V Ceramic Capacitor X7R 1206 (3216 Metric)</t>
  </si>
  <si>
    <t>C2</t>
  </si>
  <si>
    <t>C1210C104K1RACAUTO</t>
  </si>
  <si>
    <t>0.1 µF ±10% 100V Ceramic Capacitor X7R 1210 (3225 Metric)</t>
  </si>
  <si>
    <t>C3,C10,C11,C12,C13,C14,C16,</t>
  </si>
  <si>
    <t>CC1210KKX7R9BB103</t>
  </si>
  <si>
    <t>0.01 uF 10000 pF ±10% 50V Ceramic Capacitor X7R 1210 (3225 Metric)</t>
  </si>
  <si>
    <t>C4,C7,C8,  C44,51,64</t>
  </si>
  <si>
    <t>CC1206KRX7R9BB104</t>
  </si>
  <si>
    <t>0.1 µF ±10% 50V Ceramic Capacitor X7R 1206 (3216 Metric)</t>
  </si>
  <si>
    <t>C5, C20, C25, C29, C39,C60</t>
  </si>
  <si>
    <t>CC1210KKX7R7BB105</t>
  </si>
  <si>
    <t>1 µF ±10% 16V Ceramic Capacitor X7R 1210 (3225 Metric)</t>
  </si>
  <si>
    <t>C6</t>
  </si>
  <si>
    <t>TAJD107K016RNJ</t>
  </si>
  <si>
    <t>100 µF ±20% 16\V Ceramic Capacitor X5R 1210 (3225 Metric)</t>
  </si>
  <si>
    <t>C25, C26, C27,C28,  C29</t>
  </si>
  <si>
    <t>UPW1J222MHD</t>
  </si>
  <si>
    <t>2200 µF 63 V Aluminum Electrolytic Capacitors Radial, Can 8000 Hrs @ 105°C</t>
  </si>
  <si>
    <t>C31</t>
  </si>
  <si>
    <t>CC1206KRX7R9BB822</t>
  </si>
  <si>
    <t>10 µF ±10% 100V Ceramic Capacitor X7S 1210 (3225 Metric)</t>
  </si>
  <si>
    <t>C43, C44</t>
  </si>
  <si>
    <t>BFC233920104</t>
  </si>
  <si>
    <t>0.1 µF Film Capacitor 310V 630V Polypropylene (PP), Metallized Radial</t>
  </si>
  <si>
    <t>C45</t>
  </si>
  <si>
    <t>GA343DR7GD472KW01L</t>
  </si>
  <si>
    <t>4700 pF ±10% 250VAC Ceramic Capacitor X7R 1812 (4532 Metric)</t>
  </si>
  <si>
    <t>C46,C47,C50, C54,C55,C61,C62</t>
  </si>
  <si>
    <t>CL31A106KOHNNNE</t>
  </si>
  <si>
    <t>10 µF ±10% 16V Ceramic Capacitor X5R 1206 (3216 Metric)</t>
  </si>
  <si>
    <t>C65</t>
  </si>
  <si>
    <t>BFC238330153</t>
  </si>
  <si>
    <t>0.015 µF Film Capacitor 350V 1000V (1kV) Polypropylene (PP), Metallized Radial</t>
  </si>
  <si>
    <t>DSS16U</t>
  </si>
  <si>
    <t>Diode 60 V 1A Surface Mount SOD-123FL</t>
  </si>
  <si>
    <t>NSR05T40P2T5G</t>
  </si>
  <si>
    <t>DIODE SCHOTTKY 40V 500MA SOD923</t>
  </si>
  <si>
    <t>D3</t>
  </si>
  <si>
    <t>B0520WS-7-F</t>
  </si>
  <si>
    <t>Diode 20 V 500mA Surface Mount SOD-323</t>
  </si>
  <si>
    <t>D10</t>
  </si>
  <si>
    <t>1N4148WX-TP</t>
  </si>
  <si>
    <t>Diode 75 V 150mA Surface Mount SOD-323</t>
  </si>
  <si>
    <t>J1</t>
  </si>
  <si>
    <t>PPTC051LFBN-RC</t>
  </si>
  <si>
    <t>Vertical 0.100" (2.54mm) Through Hole Tin</t>
  </si>
  <si>
    <t>J4</t>
  </si>
  <si>
    <t>3 Circuit 0.375" (9.53mm) Barrier Block Connector Screws</t>
  </si>
  <si>
    <t>L1</t>
  </si>
  <si>
    <t>SRR7045-221M</t>
  </si>
  <si>
    <t>220 µH Shielded Drum Core, Wirewound Inductor 640 mA 700mOhm Max Nonstandard</t>
  </si>
  <si>
    <t>L2</t>
  </si>
  <si>
    <t>HC1-R22-R</t>
  </si>
  <si>
    <t>220 nH Unshielded Drum Core, Wirewound Inductor 51.42 A 0.36mOhm Max Nonstandard</t>
  </si>
  <si>
    <t>L3,L4</t>
  </si>
  <si>
    <t>BLM41PG600SN1L</t>
  </si>
  <si>
    <t>60 Ohms @ 100 MHz 1 Power Line Ferrite Bead 1806 (4516 Metric) 6A 9mOhm</t>
  </si>
  <si>
    <t>L5,L6</t>
  </si>
  <si>
    <t>BRL3225T100K</t>
  </si>
  <si>
    <t>10 µH Unshielded Drum Core, Wirewound Inductor 700 mA 420mOhm Max 1210 (3225 Metric)</t>
  </si>
  <si>
    <t>MH1, MH2, MH3, MH4</t>
  </si>
  <si>
    <t>PMSSS 440 0025 PH</t>
  </si>
  <si>
    <t>#4-40 Pan Head Machine Screw Phillips Drive Stainless Steel</t>
  </si>
  <si>
    <t>MOV1, MOV2</t>
  </si>
  <si>
    <t>B72214P2271K101</t>
  </si>
  <si>
    <t>VARISTOR 430V 6KA DISC 14MM</t>
  </si>
  <si>
    <t>Q2, Q3, Q4, Q5</t>
  </si>
  <si>
    <t>IPB60R190C6ATMA1‎</t>
  </si>
  <si>
    <t>N-Channel 600 V 20.2A (Tc) 151W (Tc) Surface Mount PG-TO263-3</t>
  </si>
  <si>
    <t>Q6, Q8</t>
  </si>
  <si>
    <t>SI7115DN-T1-GE3</t>
  </si>
  <si>
    <t>MOSFET P-CH 150V 8.9A D2PAK1212-8</t>
  </si>
  <si>
    <t>R1,R16,R20,R24,R28,R51</t>
  </si>
  <si>
    <t>ERJ-14YJ332UU</t>
  </si>
  <si>
    <t>10 kOhms ±1% 0.25W, 1/4W Chip Resistor 1206 (3216 Metric) Automotive AEC-Q200 Thick Film RES SMD 10KOHM 0.01% 0.6W J LEAD</t>
  </si>
  <si>
    <t>R2</t>
  </si>
  <si>
    <t>RK73B2ETTD332J</t>
  </si>
  <si>
    <t>3.3 kOhms ±5% 0.5W, 1/2W Chip Resistor 1210 (3225 Metric) Automotive AEC-Q200 Thick Film</t>
  </si>
  <si>
    <t>R3</t>
  </si>
  <si>
    <t>ERJ-14NF1653U</t>
  </si>
  <si>
    <t>165 kOhms ±1% 0.5W, 1/2W Chip Resistor 1210 (3225 Metric) Automotive AEC-Q200 Thick Film</t>
  </si>
  <si>
    <t>ERA-8ARW1022V</t>
  </si>
  <si>
    <t>10.2 kOhms ±0.05% 0.25W, 1/4W Chip Resistor 1206 (3216 Metric) Automotive AEC-Q200 Thin Film</t>
  </si>
  <si>
    <t>ERJ-14BQF1R5U</t>
  </si>
  <si>
    <t xml:space="preserve"> 1.5 Ohms ±1% 0.5W, 1/2W Chip Resistor 1210 (3225 Metric) Automotive AEC-Q200, Current Sense Thick Film</t>
  </si>
  <si>
    <t>ERJ-14NF1693U</t>
  </si>
  <si>
    <t>169 kOhms ±1% 0.5W, 1/2W Chip Resistor 1210 (3225 Metric) Automotive AEC-Q200 Thick Film</t>
  </si>
  <si>
    <t>R7</t>
  </si>
  <si>
    <t>CRCW12062K70FKEAHP</t>
  </si>
  <si>
    <t>2.7 kOhms ±1% 0.75W, 3/4W Chip Resistor 1206 (3216 Metric) Automotive AEC-Q200, Pulse Withstanding Thick Film</t>
  </si>
  <si>
    <t>R8, R9, R30,R31</t>
  </si>
  <si>
    <t>RC1206FR-071KL</t>
  </si>
  <si>
    <t>1 kOhms ±1% 0.25W, 1/4W Chip Resistor 1206 (3216 Metric) Moisture Resistant Thick Film</t>
  </si>
  <si>
    <t>R10,11</t>
  </si>
  <si>
    <t>RM2012A-103/103-PBVW10</t>
  </si>
  <si>
    <t>10k Ohm ±0.1% 50mW Power Per Element Voltage Divider 2 Resistor Network/Array ±25ppm/°C 0805 (2012 Metric), Long Side Terminals</t>
  </si>
  <si>
    <t>R12,R13, R14, R18, R22, R26</t>
  </si>
  <si>
    <t>RC1206FR-0711RL</t>
  </si>
  <si>
    <t>11 Ohms ±1% 0.25W, 1/4W Chip Resistor 1206 (3216 Metric) Moisture Resistant Thick Film</t>
  </si>
  <si>
    <t>R15,R19,R23,R27</t>
  </si>
  <si>
    <t>ERJ-P14J1R0U</t>
  </si>
  <si>
    <t>1 Ohms ±5% 0.5W, 1/2W Chip Resistor 1210 (3225 Metric) Automotive AEC-Q200, Pulse Withstanding Thick Film</t>
  </si>
  <si>
    <t>R17, R21, R25, R29</t>
  </si>
  <si>
    <t>CRGP1210F270R</t>
  </si>
  <si>
    <t>270 Ohms ±1% 0.75W, 3/4W Chip Resistor 1210 (3225 Metric) Pulse Withstanding Thick Film</t>
  </si>
  <si>
    <t>R34,R37</t>
  </si>
  <si>
    <t>ERJ-S140R00U</t>
  </si>
  <si>
    <t>0 Ohms Jumper Chip Resistor 1210 (3225 Metric) Anti-Sulfur, Automotive AEC-Q200 Thick Film</t>
  </si>
  <si>
    <t>R52</t>
  </si>
  <si>
    <t>ERJ-14NF5232U</t>
  </si>
  <si>
    <t>52.3 kOhms ±1% 0.5W, 1/2W Chip Resistor 1210 (3225 Metric) Automotive AEC-Q200 Thick Film</t>
  </si>
  <si>
    <t>TR1 TR2</t>
  </si>
  <si>
    <t>DA2320-ALB</t>
  </si>
  <si>
    <t>Gate Drive Transformer</t>
  </si>
  <si>
    <t>TR3, TR4</t>
  </si>
  <si>
    <t>NA5919-AL</t>
  </si>
  <si>
    <t>Inductance is for the primary, measured at 150 kHz, 0.1 Vrms, 0 Adc,0A Inductance : 55uH(Tolerance: ±10%) Inductance min at 13.6A Pri 0.048 Sec 0.110 Leakage Inductance max 1.58 uH Pri Turns 1:4 Isolation Voltage</t>
  </si>
  <si>
    <t>U1</t>
  </si>
  <si>
    <t>DSPIC33FJ16GS504-I/PT</t>
  </si>
  <si>
    <t xml:space="preserve">dsPIC33F Microcontroller IC 16-Bit 40 MIPs 16KB (16K x 8) FLASH </t>
  </si>
  <si>
    <t>U2</t>
  </si>
  <si>
    <t>LM5008AMM/NOPB</t>
  </si>
  <si>
    <t>Buck Switching Regulator IC Positive Adjustable 2.5V 1 Output 350mA 8-TSSOP, 8-MSOP (0.118", 3.00mm Width)</t>
  </si>
  <si>
    <t xml:space="preserve">U3 </t>
  </si>
  <si>
    <t>MCP14E4T-E/SN</t>
  </si>
  <si>
    <t>4 A Dual High Speed Power MOSFET Driver IC</t>
  </si>
  <si>
    <t>U4, U5</t>
  </si>
  <si>
    <t>FOD817ASD</t>
  </si>
  <si>
    <t>Optoisolatior Transistor 5kV 4SMD</t>
  </si>
  <si>
    <t>U6</t>
  </si>
  <si>
    <t>MCP16301T-I/CHY</t>
  </si>
  <si>
    <t>Buck Switching Regulator IC Positive Adjustable 2V 1 Output 600mA SOT-23-6</t>
  </si>
  <si>
    <t>U7</t>
  </si>
  <si>
    <t>MCP1700T-3302E/MB</t>
  </si>
  <si>
    <t>Linear Voltage Regulator IC Positive Fixed 1 Output 250mA SOT-89-3</t>
  </si>
  <si>
    <t>PCB Board</t>
  </si>
  <si>
    <t>PCB1</t>
  </si>
  <si>
    <t>Printed Circuit Board, Manufactured by Advanced Circuits, Denver, CO</t>
  </si>
  <si>
    <t xml:space="preserve"> Order Total Cost:</t>
  </si>
  <si>
    <t>LIGHTING</t>
  </si>
  <si>
    <t>Spent To Date:</t>
  </si>
  <si>
    <t>RMCF1206FT10K0</t>
  </si>
  <si>
    <t>R16, R20, R24, R28, R32, R33, R40, R41, R47, R48, R49, R50, R51</t>
  </si>
  <si>
    <t>10 kOhms ±0.05% 0.25W, 1/4W Chip Resistor 1206</t>
  </si>
  <si>
    <t>4 pcs DC 5V 1 Channel Relay Module Board Shield High/Low Level Trigger with Optocoupler</t>
  </si>
  <si>
    <t>B081NHZHSD</t>
  </si>
  <si>
    <t>https://www.amazon.com/Extension-Hanging-Lantern-Pendant-Lighting/dp/B081NHZHSD/ref=asc_df_B081NHZHSD/?tag=&amp;linkCode=df0&amp;hvadid=416713541504&amp;hvpos=&amp;hvnetw=g&amp;hvrand=4840992336210183672&amp;hvpone=&amp;hvptwo=&amp;hvqmt=&amp;hvdev=c&amp;hvdvcmdl=&amp;hvlocint=&amp;hvlocphy=9027902&amp;hvtargid=pla-896688116630&amp;mcid=8c8dd04f8fd539e888cc6b1866c08374&amp;ref=&amp;adgrpid=93604203773&amp;gclid=Cj0KCQiAwbitBhDIARIsABfFYIKNUmXV0jZbPkrjcpNIQMvzwN3pLyGUQZ3TWA27PDcsO6qm4ZuaxnsaAjy_EALw_wcB&amp;th=1</t>
  </si>
  <si>
    <t>2-Pack Extension Hanging Lantern Cord Cable UL 375W with E26 E27 Socket On/Off Button Pendant Lighting - 6 Feet</t>
  </si>
  <si>
    <t>MSB1G</t>
  </si>
  <si>
    <t>Southwire Southwire MSB1G One Gang Device Box with Depth Adjustable; Heavy Duty 42lb; Gray - Amazon.com</t>
  </si>
  <si>
    <t>Southwire Southwire MSB1G One Gang Device Box with Depth Adjustable; Heavy Duty 42lb; Gray</t>
  </si>
  <si>
    <t>B0CJ9F8PBP</t>
  </si>
  <si>
    <t>ELEGRP GFCI Outlet Outdoor, 20 Amp Self-Test GFI Electrical Outlet with Thinner Design, Weather &amp; Tamper Resistant GFCI Receptacle, Ground Fault Receptacle w/Wall Plate, UL Listed, Matte White, 2 Pack - Amazon.com</t>
  </si>
  <si>
    <t>ELEGRP GFCI Outlet Outdoor, 20 Amp Self-Test GFI Electrical Outlet with Thinner Design, Weather &amp; Tamper Resistant GFCI Receptacle, Ground Fault Receptacle w/Wall Plate, UL Listed, Matte White, 2 Pack</t>
  </si>
  <si>
    <t>HC-SR501</t>
  </si>
  <si>
    <t>Amazon.com: DIYmall 5 Pack HC-SR501 Pir Motion IR Sensor Body Module Infrared for Arduino : Electronics</t>
  </si>
  <si>
    <t>DIYmall 5 Pack HC-SR501 Pir Motion IR Sensor Body Module Infrared for Arduino</t>
  </si>
  <si>
    <t>B079FJSYGY</t>
  </si>
  <si>
    <t>Amazon.com: 4 pcs DC 5V 1 Channel Relay Module Board Shield High/Low Level Trigger with Optocoupler : Industrial &amp; Scientific</t>
  </si>
  <si>
    <t>Primary Wire Connector Kit 600 Piece | Remy Battery</t>
  </si>
  <si>
    <t>600 Piece PVC Primary Wire Connector Kit</t>
  </si>
  <si>
    <t>-</t>
  </si>
  <si>
    <t>Budget Remainer</t>
  </si>
  <si>
    <t>Cboot</t>
  </si>
  <si>
    <t>CAP CER 0.1UF 50V X7R 1210</t>
  </si>
  <si>
    <t>https://www.digikey.com/en/products/detail/yageo/CC1210KKX7R9BB104/5884736</t>
  </si>
  <si>
    <t>Ccomp</t>
  </si>
  <si>
    <t>CAP CER 1000PF 100V X7R 1210</t>
  </si>
  <si>
    <t>https://www.digikey.com/en/products/detail/kyocera-avx/KGM32RR72A102KU/563710</t>
  </si>
  <si>
    <t>Ccomp2</t>
  </si>
  <si>
    <t>CAP CER 10PF 50V C0G/NPO 0805</t>
  </si>
  <si>
    <t>https://www.digikey.com/en/products/detail/yageo/CC0805JRNPO9BN100/302833?s=N4IgTCBcDaIMJwAwA5EFYBSAlAcgBQHkBOAIRwEZFEQBdAXyA</t>
  </si>
  <si>
    <t>Cin</t>
  </si>
  <si>
    <t>CAP CER 22UF 25V X5R 1210</t>
  </si>
  <si>
    <t>https://www.digikey.com/en/products/detail/samsung-electro-mechanics/CL32A226KAJNNNE/3886759</t>
  </si>
  <si>
    <t>Cout</t>
  </si>
  <si>
    <t>CAP CER 47UF 16V X6S 1210</t>
  </si>
  <si>
    <t>https://www.digikey.com/en/products/detail/murata-electronics/GRM32EC81C476KE15K/7363053</t>
  </si>
  <si>
    <t>Css</t>
  </si>
  <si>
    <t>CAP CER 8200PF 50V C0G/NP0 1210</t>
  </si>
  <si>
    <t>https://www.digikey.com/en/products/detail/vishay-vitramon/VJ1210A822JXAAT/8320960</t>
  </si>
  <si>
    <t>DIODE SCHOTTKY 40V 0.5A SMA</t>
  </si>
  <si>
    <t>https://www.digikey.com/en/products/detail/rohm-semiconductor/RB400VYM-50FHTR/8028520</t>
  </si>
  <si>
    <t>Rcomp</t>
  </si>
  <si>
    <t>RES SMD 56.2K OHM 1% 1/2W 1210</t>
  </si>
  <si>
    <t>https://www.digikey.com/en/mylists/list/SW46HQUBVC</t>
  </si>
  <si>
    <t>Rfbt</t>
  </si>
  <si>
    <t>RES SMD 10.2K OHM 1% 1/2W 1210</t>
  </si>
  <si>
    <t>https://www.digikey.com/en/products/detail/panasonic-electronic-components/ERJ-14NF1022U/383823?s=N4IgjCBcpgbFoDGUBmBDANgZwKYBoQB7KAbRAA4AWS2ABhAF0CAHAFyhAGVWAnASwB2AcxABfAgCZa5AKwIQbDgFUBfVgHkUAWRxosAVx44QBfRwDW6gBYBbLCZA3BHMLQB0EhzbQAPF%2B89xEABaT2gQZEhefXwiUhA5BiDg%2BHDI6NjiSDJPJNFRIA</t>
  </si>
  <si>
    <t>Rfbb</t>
  </si>
  <si>
    <t>RES SMD 1.96K OHM 1% 1/2W 1210</t>
  </si>
  <si>
    <t>https://www.digikey.com/en/products/detail/panasonic-electronic-components/ERJ-14NF1961U/383938</t>
  </si>
  <si>
    <t>RenB</t>
  </si>
  <si>
    <t>RES SMD 39.2K OHM 1% 1/2W 1210</t>
  </si>
  <si>
    <t>https://www.digikey.com/en/products/detail/panasonic-electronic-components/ERJ-14NF3922U/384079</t>
  </si>
  <si>
    <t>RenT</t>
  </si>
  <si>
    <t>RES SMD 169K OHM 1% 1/2W 1210</t>
  </si>
  <si>
    <t>https://www.digikey.com/en/products/detail/panasonic-electronic-components/ERJ-14NF1693U/383911</t>
  </si>
  <si>
    <t>TERM BLK 2POS SIDE ENTRY 5MM PCB</t>
  </si>
  <si>
    <t>https://www.digikey.com/en/products/detail/w%C3%BCrth-elektronik/691137710002/6644051</t>
  </si>
  <si>
    <t>IND 22UH 3A 80 MOHM SMD</t>
  </si>
  <si>
    <t>https://www.digikey.com/en/products/detail/bourns-inc/SDR1105-220ML/2561904</t>
  </si>
  <si>
    <t>TPS54233DR Buck Switching Regulator IC Positive Adjustable 0.8V 1 Output 2A 8-SOIC</t>
  </si>
  <si>
    <t>https://www.digikey.com/en/products/detail/texas-instruments/TPS54233DR/1967861</t>
  </si>
  <si>
    <t>https://www.amazon.com/dp/B08PFB4HDT?smid=A2N7NRZ9X3BHHN&amp;ref_=chk_typ_imgToDp&amp;th=1</t>
  </si>
  <si>
    <t>Wihte Cord Mesh Organizer</t>
  </si>
  <si>
    <t>S1</t>
  </si>
  <si>
    <t>S2</t>
  </si>
  <si>
    <t>Steel Tubing for Structure</t>
  </si>
  <si>
    <t>Power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</si>
</sst>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0_);_([$$-409]* \(#,##0.000\);_([$$-409]* &quot;-&quot;??_);_(@_)"/>
    <numFmt numFmtId="165" formatCode="&quot;$&quot;#,##0.00"/>
  </numFmts>
  <fonts count="11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333333"/>
      <name val="Arial"/>
      <family val="2"/>
    </font>
    <font>
      <sz val="11"/>
      <color rgb="FF1C1E1E"/>
      <name val="Arial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F1111"/>
      <name val="Arial"/>
      <family val="2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horizontal="left" wrapText="1"/>
    </xf>
    <xf numFmtId="0" fontId="5" fillId="0" borderId="0" xfId="0" applyFon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 vertical="center"/>
    </xf>
    <xf numFmtId="164" fontId="2" fillId="0" borderId="0" xfId="0" applyNumberFormat="1" applyFont="1"/>
    <xf numFmtId="164" fontId="0" fillId="0" borderId="0" xfId="0" applyNumberFormat="1" applyAlignment="1">
      <alignment vertical="center"/>
    </xf>
    <xf numFmtId="165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0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6" fillId="0" borderId="0" xfId="0" applyFont="1" applyBorder="1"/>
    <xf numFmtId="0" fontId="9" fillId="0" borderId="0" xfId="0" applyFont="1" applyBorder="1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44" fontId="0" fillId="0" borderId="0" xfId="1" applyFont="1" applyBorder="1" applyAlignment="1">
      <alignment horizontal="right"/>
    </xf>
    <xf numFmtId="14" fontId="0" fillId="0" borderId="0" xfId="0" applyNumberFormat="1" applyBorder="1"/>
    <xf numFmtId="0" fontId="0" fillId="0" borderId="0" xfId="0" applyBorder="1" applyAlignment="1">
      <alignment horizontal="center"/>
    </xf>
    <xf numFmtId="44" fontId="0" fillId="0" borderId="0" xfId="0" applyNumberFormat="1" applyBorder="1"/>
    <xf numFmtId="165" fontId="4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/>
    </xf>
    <xf numFmtId="0" fontId="0" fillId="0" borderId="0" xfId="0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5067300</xdr:colOff>
      <xdr:row>11</xdr:row>
      <xdr:rowOff>47625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1DEC51-BC88-86CE-A347-4A5AEA582E09}"/>
            </a:ext>
          </a:extLst>
        </xdr:cNvPr>
        <xdr:cNvSpPr txBox="1"/>
      </xdr:nvSpPr>
      <xdr:spPr>
        <a:xfrm>
          <a:off x="8206740" y="20593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w%C3%BCrth-elektronik/691137710002/6644051" TargetMode="External"/><Relationship Id="rId13" Type="http://schemas.openxmlformats.org/officeDocument/2006/relationships/hyperlink" Target="https://www.digikey.com/en/products/detail/panasonic-electronic-components/ERJ-14NF1693U/383911" TargetMode="External"/><Relationship Id="rId18" Type="http://schemas.openxmlformats.org/officeDocument/2006/relationships/hyperlink" Target="https://www.digikey.com/en/products/detail/yageo/CC1210KKX7R9BB104/5884736" TargetMode="External"/><Relationship Id="rId3" Type="http://schemas.openxmlformats.org/officeDocument/2006/relationships/hyperlink" Target="https://www.amazon.com/gp/product/B00H8NUVQK/ref=ox_sc_act_title_1?smid=ATVPDKIKX0DER&amp;psc=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bourns-inc/SDR1105-220ML/2561904" TargetMode="External"/><Relationship Id="rId12" Type="http://schemas.openxmlformats.org/officeDocument/2006/relationships/hyperlink" Target="https://www.digikey.com/en/products/detail/murata-electronics/GRM32EC81C476KE15K/7363053" TargetMode="External"/><Relationship Id="rId17" Type="http://schemas.openxmlformats.org/officeDocument/2006/relationships/hyperlink" Target="https://www.digikey.com/en/products/detail/samsung-electro-mechanics/CL32A226KAJNNNE/3886759" TargetMode="External"/><Relationship Id="rId2" Type="http://schemas.openxmlformats.org/officeDocument/2006/relationships/hyperlink" Target="https://www.amazon.com/Extension-Hanging-Lantern-Pendant-Lighting/dp/B081NHZHSD/ref=asc_df_B081NHZHSD/?tag=&amp;linkCode=df0&amp;hvadid=416713541504&amp;hvpos=&amp;hvnetw=g&amp;hvrand=4840992336210183672&amp;hvpone=&amp;hvptwo=&amp;hvqmt=&amp;hvdev=c&amp;hvdvcmdl=&amp;hvlocint=&amp;hvlocphy=9027902&amp;hvtargid=pla-896688116630&amp;mcid=8c8dd04f8fd539e888cc6b1866c08374&amp;ref=&amp;adgrpid=93604203773&amp;gclid=Cj0KCQiAwbitBhDIARIsABfFYIKNUmXV0jZbPkrjcpNIQMvzwN3pLyGUQZ3TWA27PDcsO6qm4ZuaxnsaAjy_EALw_wcB&amp;th=1" TargetMode="External"/><Relationship Id="rId16" Type="http://schemas.openxmlformats.org/officeDocument/2006/relationships/hyperlink" Target="https://www.digikey.com/en/products/detail/rohm-semiconductor/RB400VYM-50FHTR/8028520" TargetMode="External"/><Relationship Id="rId20" Type="http://schemas.openxmlformats.org/officeDocument/2006/relationships/hyperlink" Target="https://www.amazon.com/dp/B08PFB4HDT?smid=A2N7NRZ9X3BHHN&amp;ref_=chk_typ_imgToDp&amp;th=1" TargetMode="External"/><Relationship Id="rId1" Type="http://schemas.openxmlformats.org/officeDocument/2006/relationships/hyperlink" Target="https://www.amazon.com/ELEGRP-Self-Test-Electrical-Resistant-Receptacle/dp/B0CJ9F8PBP/ref=sr_1_7?crid=MQFCTWDSOJMY&amp;keywords=Leviton%2BCR020-W%2BDuplex%2BGFCI&amp;qid=1707752352&amp;s=industrial&amp;sprefix=leviton%2Bcr020-w%2Bduplex%2Bgfci%2Cindustrial%2C115&amp;sr=1-7&amp;th=1" TargetMode="External"/><Relationship Id="rId6" Type="http://schemas.openxmlformats.org/officeDocument/2006/relationships/hyperlink" Target="https://remybattery.com/160901-primary-wire-connector-kit-160901.html" TargetMode="External"/><Relationship Id="rId11" Type="http://schemas.openxmlformats.org/officeDocument/2006/relationships/hyperlink" Target="https://www.digikey.com/en/products/detail/kyocera-avx/KGM32RR72A102KU/563710" TargetMode="External"/><Relationship Id="rId5" Type="http://schemas.openxmlformats.org/officeDocument/2006/relationships/hyperlink" Target="https://www.amazon.com/gp/product/B079FJSYGY/ref=ewc_pr_img_5?smid=A11A70Q280RHPK&amp;th=1" TargetMode="External"/><Relationship Id="rId15" Type="http://schemas.openxmlformats.org/officeDocument/2006/relationships/hyperlink" Target="https://www.digikey.com/en/products/detail/panasonic-electronic-components/ERJ-14NF1961U/383938" TargetMode="External"/><Relationship Id="rId10" Type="http://schemas.openxmlformats.org/officeDocument/2006/relationships/hyperlink" Target="https://www.digikey.com/en/products/detail/vishay-vitramon/VJ1210A822JXAAT/8320960" TargetMode="External"/><Relationship Id="rId19" Type="http://schemas.openxmlformats.org/officeDocument/2006/relationships/hyperlink" Target="https://www.digikey.com/en/mylists/list/SW46HQUBVC" TargetMode="External"/><Relationship Id="rId4" Type="http://schemas.openxmlformats.org/officeDocument/2006/relationships/hyperlink" Target="https://www.amazon.com/gp/product/B012ZZ4LPM/ref=ewc_pr_img_4?smid=A28JUS3SJ1A0RV&amp;psc=1" TargetMode="External"/><Relationship Id="rId9" Type="http://schemas.openxmlformats.org/officeDocument/2006/relationships/hyperlink" Target="https://www.digikey.com/en/products/detail/panasonic-electronic-components/ERJ-14NF1022U/383823?s=N4IgjCBcpgbFoDGUBmBDANgZwKYBoQB7KAbRAA4AWS2ABhAF0CAHAFyhAGVWAnASwB2AcxABfAgCZa5AKwIQbDgFUBfVgHkUAWRxosAVx44QBfRwDW6gBYBbLCZA3BHMLQB0EhzbQAPF%2B89xEABaT2gQZEhefXwiUhA5BiDg%2BHDI6NjiSDJPJNFRIA" TargetMode="External"/><Relationship Id="rId14" Type="http://schemas.openxmlformats.org/officeDocument/2006/relationships/hyperlink" Target="https://www.digikey.com/en/products/detail/panasonic-electronic-components/ERJ-14NF3922U/384079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4" zoomScale="65" workbookViewId="0">
      <pane xSplit="2" topLeftCell="C1" activePane="topRight" state="frozen"/>
      <selection pane="topRight" activeCell="O48" sqref="O48"/>
    </sheetView>
  </sheetViews>
  <sheetFormatPr defaultColWidth="8.81640625" defaultRowHeight="14.5" x14ac:dyDescent="0.35"/>
  <cols>
    <col min="1" max="1" width="16.6328125" style="34" customWidth="1"/>
    <col min="2" max="2" width="131.36328125" style="34" customWidth="1"/>
    <col min="3" max="3" width="80" style="34" customWidth="1"/>
    <col min="4" max="4" width="11.36328125" style="34" customWidth="1"/>
    <col min="5" max="5" width="17.81640625" style="34" customWidth="1"/>
    <col min="6" max="6" width="11.453125" style="34" customWidth="1"/>
    <col min="7" max="16384" width="8.81640625" style="34"/>
  </cols>
  <sheetData>
    <row r="1" spans="1:6" x14ac:dyDescent="0.35">
      <c r="A1" s="35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</row>
    <row r="2" spans="1:6" x14ac:dyDescent="0.35">
      <c r="A2" s="36" t="s">
        <v>6</v>
      </c>
      <c r="B2" s="36"/>
      <c r="C2" s="36"/>
      <c r="D2" s="36"/>
      <c r="E2" s="36"/>
      <c r="F2" s="36"/>
    </row>
    <row r="3" spans="1:6" x14ac:dyDescent="0.35">
      <c r="A3" s="37" t="s">
        <v>7</v>
      </c>
      <c r="B3" s="37" t="s">
        <v>8</v>
      </c>
      <c r="C3" s="37" t="s">
        <v>9</v>
      </c>
      <c r="D3" s="34">
        <v>1</v>
      </c>
      <c r="E3" s="34">
        <v>0.69</v>
      </c>
      <c r="F3" s="34">
        <v>0.69</v>
      </c>
    </row>
    <row r="4" spans="1:6" x14ac:dyDescent="0.35">
      <c r="A4" s="33" t="s">
        <v>10</v>
      </c>
      <c r="B4" s="37" t="s">
        <v>11</v>
      </c>
      <c r="C4" s="37" t="s">
        <v>12</v>
      </c>
      <c r="D4" s="34">
        <v>3</v>
      </c>
      <c r="E4" s="34">
        <v>0.13</v>
      </c>
      <c r="F4" s="34">
        <v>0.69</v>
      </c>
    </row>
    <row r="5" spans="1:6" x14ac:dyDescent="0.35">
      <c r="A5" s="37" t="s">
        <v>13</v>
      </c>
      <c r="B5" s="37" t="s">
        <v>14</v>
      </c>
      <c r="C5" s="37" t="s">
        <v>15</v>
      </c>
      <c r="D5" s="34">
        <v>2</v>
      </c>
      <c r="E5" s="34">
        <v>0.13</v>
      </c>
      <c r="F5" s="34">
        <v>0.26</v>
      </c>
    </row>
    <row r="6" spans="1:6" x14ac:dyDescent="0.35">
      <c r="A6" s="33" t="s">
        <v>16</v>
      </c>
      <c r="B6" s="37" t="s">
        <v>17</v>
      </c>
      <c r="C6" s="37" t="s">
        <v>18</v>
      </c>
      <c r="D6" s="34">
        <v>2</v>
      </c>
      <c r="E6" s="34">
        <v>0.79</v>
      </c>
      <c r="F6" s="34">
        <v>1.58</v>
      </c>
    </row>
    <row r="7" spans="1:6" x14ac:dyDescent="0.35">
      <c r="A7" s="37" t="s">
        <v>19</v>
      </c>
      <c r="B7" s="37" t="s">
        <v>20</v>
      </c>
      <c r="C7" s="37" t="s">
        <v>21</v>
      </c>
      <c r="D7" s="34">
        <v>1</v>
      </c>
      <c r="E7" s="34">
        <v>1.5</v>
      </c>
      <c r="F7" s="34">
        <v>1.5</v>
      </c>
    </row>
    <row r="8" spans="1:6" x14ac:dyDescent="0.35">
      <c r="A8" s="33" t="s">
        <v>22</v>
      </c>
      <c r="B8" s="37" t="s">
        <v>23</v>
      </c>
      <c r="C8" s="37" t="s">
        <v>24</v>
      </c>
      <c r="D8" s="34">
        <v>1</v>
      </c>
      <c r="E8" s="34">
        <v>0.1</v>
      </c>
      <c r="F8" s="34">
        <v>0.1</v>
      </c>
    </row>
    <row r="9" spans="1:6" x14ac:dyDescent="0.35">
      <c r="A9" s="37" t="s">
        <v>25</v>
      </c>
      <c r="B9" s="37" t="s">
        <v>26</v>
      </c>
      <c r="C9" s="37" t="s">
        <v>27</v>
      </c>
      <c r="D9" s="34">
        <v>1</v>
      </c>
      <c r="E9" s="34">
        <v>1</v>
      </c>
      <c r="F9" s="34">
        <v>1</v>
      </c>
    </row>
    <row r="10" spans="1:6" x14ac:dyDescent="0.35">
      <c r="A10" s="33" t="s">
        <v>28</v>
      </c>
      <c r="B10" s="37" t="s">
        <v>29</v>
      </c>
      <c r="C10" s="37" t="s">
        <v>30</v>
      </c>
      <c r="D10" s="34">
        <v>1</v>
      </c>
      <c r="E10" s="34">
        <v>0.15</v>
      </c>
      <c r="F10" s="34">
        <v>0.15</v>
      </c>
    </row>
    <row r="11" spans="1:6" x14ac:dyDescent="0.35">
      <c r="A11" s="37" t="s">
        <v>31</v>
      </c>
      <c r="B11" s="37" t="s">
        <v>32</v>
      </c>
      <c r="C11" s="37" t="s">
        <v>33</v>
      </c>
      <c r="D11" s="34">
        <v>2</v>
      </c>
      <c r="E11" s="34">
        <v>0.23</v>
      </c>
      <c r="F11" s="34">
        <v>0.46</v>
      </c>
    </row>
    <row r="12" spans="1:6" x14ac:dyDescent="0.35">
      <c r="A12" s="33" t="s">
        <v>34</v>
      </c>
      <c r="B12" s="37" t="s">
        <v>35</v>
      </c>
      <c r="C12" s="37" t="s">
        <v>36</v>
      </c>
      <c r="D12" s="34">
        <v>2</v>
      </c>
      <c r="E12" s="34">
        <v>1.1000000000000001</v>
      </c>
      <c r="F12" s="34">
        <v>2.2000000000000002</v>
      </c>
    </row>
    <row r="13" spans="1:6" x14ac:dyDescent="0.35">
      <c r="A13" s="37" t="s">
        <v>37</v>
      </c>
      <c r="B13" s="37" t="s">
        <v>38</v>
      </c>
      <c r="C13" s="37" t="s">
        <v>39</v>
      </c>
      <c r="D13" s="34">
        <v>1</v>
      </c>
      <c r="E13" s="34">
        <v>1.52</v>
      </c>
      <c r="F13" s="34">
        <v>1.52</v>
      </c>
    </row>
    <row r="14" spans="1:6" x14ac:dyDescent="0.35">
      <c r="A14" s="33" t="s">
        <v>40</v>
      </c>
      <c r="B14" s="37" t="s">
        <v>41</v>
      </c>
      <c r="C14" s="37" t="s">
        <v>42</v>
      </c>
      <c r="D14" s="34">
        <v>2</v>
      </c>
      <c r="E14" s="34">
        <v>1.47</v>
      </c>
      <c r="F14" s="34">
        <v>2.94</v>
      </c>
    </row>
    <row r="15" spans="1:6" x14ac:dyDescent="0.35">
      <c r="A15" s="37" t="s">
        <v>43</v>
      </c>
      <c r="B15" s="37" t="s">
        <v>44</v>
      </c>
      <c r="C15" s="37" t="s">
        <v>45</v>
      </c>
      <c r="D15" s="34">
        <v>1</v>
      </c>
      <c r="E15" s="34">
        <v>0.31</v>
      </c>
      <c r="F15" s="34">
        <v>0.31</v>
      </c>
    </row>
    <row r="16" spans="1:6" x14ac:dyDescent="0.35">
      <c r="A16" s="33" t="s">
        <v>46</v>
      </c>
      <c r="B16" s="37" t="s">
        <v>47</v>
      </c>
      <c r="C16" s="37" t="s">
        <v>48</v>
      </c>
      <c r="D16" s="34">
        <v>2</v>
      </c>
      <c r="E16" s="34">
        <v>0.16</v>
      </c>
      <c r="F16" s="34">
        <v>0.32</v>
      </c>
    </row>
    <row r="17" spans="1:7" x14ac:dyDescent="0.35">
      <c r="A17" s="37" t="s">
        <v>49</v>
      </c>
      <c r="B17" s="37" t="s">
        <v>50</v>
      </c>
      <c r="C17" s="37" t="s">
        <v>51</v>
      </c>
      <c r="D17" s="34">
        <v>1</v>
      </c>
      <c r="E17" s="34">
        <v>0.42</v>
      </c>
      <c r="F17" s="34">
        <v>0.42</v>
      </c>
    </row>
    <row r="18" spans="1:7" x14ac:dyDescent="0.35">
      <c r="A18" s="33" t="s">
        <v>52</v>
      </c>
      <c r="B18" s="37" t="s">
        <v>53</v>
      </c>
      <c r="C18" s="37" t="s">
        <v>54</v>
      </c>
      <c r="D18" s="34">
        <v>1</v>
      </c>
      <c r="E18" s="34">
        <v>0.1</v>
      </c>
      <c r="F18" s="34">
        <v>0.1</v>
      </c>
    </row>
    <row r="19" spans="1:7" x14ac:dyDescent="0.35">
      <c r="A19" s="37" t="s">
        <v>55</v>
      </c>
      <c r="B19" s="37" t="s">
        <v>56</v>
      </c>
      <c r="C19" s="37" t="s">
        <v>57</v>
      </c>
      <c r="D19" s="34">
        <v>1</v>
      </c>
      <c r="E19" s="34">
        <v>0.15</v>
      </c>
      <c r="F19" s="34">
        <v>0.15</v>
      </c>
    </row>
    <row r="20" spans="1:7" x14ac:dyDescent="0.35">
      <c r="A20" s="33" t="s">
        <v>58</v>
      </c>
      <c r="B20" s="37" t="s">
        <v>59</v>
      </c>
      <c r="C20" s="37" t="s">
        <v>60</v>
      </c>
      <c r="D20" s="34">
        <v>2</v>
      </c>
      <c r="E20" s="34">
        <v>0.1</v>
      </c>
      <c r="F20" s="34">
        <v>0.2</v>
      </c>
    </row>
    <row r="21" spans="1:7" x14ac:dyDescent="0.35">
      <c r="A21" s="37" t="s">
        <v>61</v>
      </c>
      <c r="B21" s="37" t="s">
        <v>62</v>
      </c>
      <c r="C21" s="37" t="s">
        <v>63</v>
      </c>
      <c r="D21" s="34">
        <v>1</v>
      </c>
      <c r="E21" s="34">
        <v>0.1</v>
      </c>
      <c r="F21" s="34">
        <v>0.1</v>
      </c>
    </row>
    <row r="22" spans="1:7" x14ac:dyDescent="0.35">
      <c r="A22" s="33" t="s">
        <v>64</v>
      </c>
      <c r="B22" s="37" t="s">
        <v>65</v>
      </c>
      <c r="C22" s="37" t="s">
        <v>66</v>
      </c>
      <c r="D22" s="34">
        <v>1</v>
      </c>
      <c r="E22" s="34">
        <v>0.1</v>
      </c>
      <c r="F22" s="34">
        <v>0.1</v>
      </c>
    </row>
    <row r="23" spans="1:7" x14ac:dyDescent="0.35">
      <c r="A23" s="37" t="s">
        <v>67</v>
      </c>
      <c r="B23" s="37" t="s">
        <v>68</v>
      </c>
      <c r="C23" s="37" t="s">
        <v>69</v>
      </c>
      <c r="D23" s="34">
        <v>1</v>
      </c>
      <c r="E23" s="34">
        <v>0.6</v>
      </c>
      <c r="F23" s="34">
        <v>0.6</v>
      </c>
    </row>
    <row r="24" spans="1:7" x14ac:dyDescent="0.35">
      <c r="A24" s="33" t="s">
        <v>70</v>
      </c>
      <c r="B24" s="37" t="s">
        <v>71</v>
      </c>
      <c r="C24" s="37" t="s">
        <v>72</v>
      </c>
      <c r="D24" s="34">
        <v>1</v>
      </c>
    </row>
    <row r="25" spans="1:7" x14ac:dyDescent="0.35">
      <c r="A25" s="37" t="s">
        <v>73</v>
      </c>
      <c r="B25" s="37" t="s">
        <v>74</v>
      </c>
      <c r="C25" s="37" t="s">
        <v>75</v>
      </c>
      <c r="D25" s="34">
        <v>1</v>
      </c>
      <c r="E25" s="34">
        <v>5.94</v>
      </c>
      <c r="F25" s="34">
        <v>5.94</v>
      </c>
    </row>
    <row r="26" spans="1:7" x14ac:dyDescent="0.35">
      <c r="A26" s="33"/>
      <c r="B26" s="37"/>
      <c r="C26" s="37"/>
      <c r="D26" s="32"/>
      <c r="E26" s="38" t="s">
        <v>217</v>
      </c>
      <c r="F26" s="39">
        <f>SUM(F3:F25)</f>
        <v>21.33</v>
      </c>
    </row>
    <row r="27" spans="1:7" x14ac:dyDescent="0.35">
      <c r="A27" s="36" t="s">
        <v>218</v>
      </c>
      <c r="B27" s="36"/>
      <c r="C27" s="36"/>
      <c r="D27" s="36"/>
      <c r="E27" s="36"/>
      <c r="F27" s="36"/>
    </row>
    <row r="28" spans="1:7" x14ac:dyDescent="0.35">
      <c r="A28" s="37" t="s">
        <v>224</v>
      </c>
      <c r="B28" s="37" t="s">
        <v>225</v>
      </c>
      <c r="C28" s="37" t="s">
        <v>226</v>
      </c>
      <c r="D28" s="44">
        <v>2</v>
      </c>
      <c r="E28" s="34">
        <v>4.99</v>
      </c>
      <c r="F28" s="34">
        <v>9.99</v>
      </c>
      <c r="G28" s="40"/>
    </row>
    <row r="29" spans="1:7" x14ac:dyDescent="0.35">
      <c r="A29" s="37" t="s">
        <v>227</v>
      </c>
      <c r="B29" s="37" t="s">
        <v>228</v>
      </c>
      <c r="C29" s="37" t="s">
        <v>229</v>
      </c>
      <c r="D29" s="44">
        <v>2</v>
      </c>
      <c r="E29" s="34">
        <v>2.73</v>
      </c>
      <c r="F29" s="34">
        <v>5.46</v>
      </c>
      <c r="G29" s="40"/>
    </row>
    <row r="30" spans="1:7" x14ac:dyDescent="0.35">
      <c r="A30" s="37" t="s">
        <v>230</v>
      </c>
      <c r="B30" s="37" t="s">
        <v>231</v>
      </c>
      <c r="C30" s="37" t="s">
        <v>232</v>
      </c>
      <c r="D30" s="44">
        <v>2</v>
      </c>
      <c r="E30" s="34">
        <v>12.5</v>
      </c>
      <c r="F30" s="34">
        <v>24.99</v>
      </c>
      <c r="G30" s="40"/>
    </row>
    <row r="31" spans="1:7" x14ac:dyDescent="0.35">
      <c r="A31" s="37" t="s">
        <v>233</v>
      </c>
      <c r="B31" s="37" t="s">
        <v>234</v>
      </c>
      <c r="C31" s="37" t="s">
        <v>235</v>
      </c>
      <c r="D31" s="44">
        <v>5</v>
      </c>
      <c r="E31" s="34">
        <v>1.89</v>
      </c>
      <c r="F31" s="34">
        <v>9.49</v>
      </c>
      <c r="G31" s="40"/>
    </row>
    <row r="32" spans="1:7" x14ac:dyDescent="0.35">
      <c r="A32" s="37" t="s">
        <v>236</v>
      </c>
      <c r="B32" s="37" t="s">
        <v>237</v>
      </c>
      <c r="C32" s="37" t="s">
        <v>223</v>
      </c>
      <c r="D32" s="44">
        <v>4</v>
      </c>
      <c r="E32" s="34">
        <v>1.35</v>
      </c>
      <c r="F32" s="34">
        <v>5.4</v>
      </c>
      <c r="G32" s="40"/>
    </row>
    <row r="33" spans="1:7" x14ac:dyDescent="0.35">
      <c r="A33" s="45">
        <v>146248</v>
      </c>
      <c r="B33" s="37" t="s">
        <v>238</v>
      </c>
      <c r="C33" s="37" t="s">
        <v>239</v>
      </c>
      <c r="D33" s="44">
        <v>2</v>
      </c>
      <c r="E33" s="41" t="s">
        <v>240</v>
      </c>
      <c r="G33" s="40"/>
    </row>
    <row r="34" spans="1:7" x14ac:dyDescent="0.35">
      <c r="A34" s="37" t="s">
        <v>285</v>
      </c>
      <c r="B34" s="37" t="s">
        <v>283</v>
      </c>
      <c r="C34" s="37" t="s">
        <v>284</v>
      </c>
      <c r="D34" s="44">
        <v>1</v>
      </c>
      <c r="E34" s="34">
        <v>9.99</v>
      </c>
      <c r="F34" s="34">
        <v>9.99</v>
      </c>
      <c r="G34" s="40"/>
    </row>
    <row r="35" spans="1:7" x14ac:dyDescent="0.35">
      <c r="A35" s="37" t="s">
        <v>286</v>
      </c>
      <c r="B35" s="37" t="s">
        <v>287</v>
      </c>
      <c r="C35" s="37"/>
      <c r="D35" s="46">
        <v>1</v>
      </c>
      <c r="E35" s="41" t="s">
        <v>240</v>
      </c>
    </row>
    <row r="36" spans="1:7" x14ac:dyDescent="0.35">
      <c r="A36" s="37"/>
      <c r="B36" s="37"/>
      <c r="C36" s="37"/>
      <c r="E36" s="38" t="s">
        <v>217</v>
      </c>
      <c r="F36" s="39">
        <f>SUM(F28:F34)</f>
        <v>65.319999999999993</v>
      </c>
    </row>
    <row r="37" spans="1:7" x14ac:dyDescent="0.35">
      <c r="A37" s="36" t="s">
        <v>288</v>
      </c>
      <c r="B37" s="36"/>
      <c r="C37" s="36"/>
      <c r="D37" s="36"/>
      <c r="E37" s="36"/>
      <c r="F37" s="36"/>
    </row>
    <row r="38" spans="1:7" x14ac:dyDescent="0.35">
      <c r="A38" s="37" t="s">
        <v>242</v>
      </c>
      <c r="B38" s="37" t="s">
        <v>243</v>
      </c>
      <c r="C38" s="37" t="s">
        <v>244</v>
      </c>
      <c r="E38" s="34">
        <v>3</v>
      </c>
      <c r="F38" s="39">
        <f>3*0.43</f>
        <v>1.29</v>
      </c>
    </row>
    <row r="39" spans="1:7" x14ac:dyDescent="0.35">
      <c r="A39" s="37" t="s">
        <v>245</v>
      </c>
      <c r="B39" s="37" t="s">
        <v>246</v>
      </c>
      <c r="C39" s="37" t="s">
        <v>247</v>
      </c>
      <c r="E39" s="34">
        <v>3</v>
      </c>
      <c r="F39" s="39">
        <f>E39*0.62</f>
        <v>1.8599999999999999</v>
      </c>
    </row>
    <row r="40" spans="1:7" x14ac:dyDescent="0.35">
      <c r="A40" s="37" t="s">
        <v>248</v>
      </c>
      <c r="B40" s="37" t="s">
        <v>249</v>
      </c>
      <c r="C40" s="37" t="s">
        <v>250</v>
      </c>
      <c r="E40" s="34">
        <v>3</v>
      </c>
      <c r="F40" s="39">
        <f>3*0.1</f>
        <v>0.30000000000000004</v>
      </c>
    </row>
    <row r="41" spans="1:7" x14ac:dyDescent="0.35">
      <c r="A41" s="37" t="s">
        <v>251</v>
      </c>
      <c r="B41" s="37" t="s">
        <v>252</v>
      </c>
      <c r="C41" s="37" t="s">
        <v>253</v>
      </c>
      <c r="E41" s="34">
        <v>3</v>
      </c>
      <c r="F41" s="39">
        <f>E41*0.44</f>
        <v>1.32</v>
      </c>
    </row>
    <row r="42" spans="1:7" x14ac:dyDescent="0.35">
      <c r="A42" s="37" t="s">
        <v>254</v>
      </c>
      <c r="B42" s="37" t="s">
        <v>255</v>
      </c>
      <c r="C42" s="37" t="s">
        <v>256</v>
      </c>
      <c r="E42" s="34">
        <v>3</v>
      </c>
      <c r="F42" s="39">
        <f>E42*0.52</f>
        <v>1.56</v>
      </c>
    </row>
    <row r="43" spans="1:7" x14ac:dyDescent="0.35">
      <c r="A43" s="37" t="s">
        <v>257</v>
      </c>
      <c r="B43" s="37" t="s">
        <v>258</v>
      </c>
      <c r="C43" s="37" t="s">
        <v>259</v>
      </c>
      <c r="E43" s="34">
        <v>3</v>
      </c>
      <c r="F43" s="39">
        <f>E43*1.03</f>
        <v>3.09</v>
      </c>
    </row>
    <row r="44" spans="1:7" x14ac:dyDescent="0.35">
      <c r="A44" s="37" t="s">
        <v>25</v>
      </c>
      <c r="B44" s="37" t="s">
        <v>260</v>
      </c>
      <c r="C44" s="37" t="s">
        <v>261</v>
      </c>
      <c r="E44" s="34">
        <v>3</v>
      </c>
      <c r="F44" s="39">
        <f>3*0.42</f>
        <v>1.26</v>
      </c>
    </row>
    <row r="45" spans="1:7" x14ac:dyDescent="0.35">
      <c r="A45" s="37" t="s">
        <v>262</v>
      </c>
      <c r="B45" s="37" t="s">
        <v>263</v>
      </c>
      <c r="C45" s="37" t="s">
        <v>264</v>
      </c>
      <c r="E45" s="34">
        <v>3</v>
      </c>
      <c r="F45" s="39">
        <f>E45*0.37</f>
        <v>1.1099999999999999</v>
      </c>
    </row>
    <row r="46" spans="1:7" x14ac:dyDescent="0.35">
      <c r="A46" s="37" t="s">
        <v>265</v>
      </c>
      <c r="B46" s="37" t="s">
        <v>266</v>
      </c>
      <c r="C46" s="37" t="s">
        <v>267</v>
      </c>
      <c r="E46" s="34">
        <v>3</v>
      </c>
      <c r="F46" s="39">
        <f>E46*0.37</f>
        <v>1.1099999999999999</v>
      </c>
    </row>
    <row r="47" spans="1:7" x14ac:dyDescent="0.35">
      <c r="A47" s="37" t="s">
        <v>268</v>
      </c>
      <c r="B47" s="37" t="s">
        <v>269</v>
      </c>
      <c r="C47" s="37" t="s">
        <v>270</v>
      </c>
      <c r="E47" s="34">
        <v>3</v>
      </c>
      <c r="F47" s="39">
        <f>E47*0.37</f>
        <v>1.1099999999999999</v>
      </c>
    </row>
    <row r="48" spans="1:7" x14ac:dyDescent="0.35">
      <c r="A48" s="37" t="s">
        <v>271</v>
      </c>
      <c r="B48" s="37" t="s">
        <v>272</v>
      </c>
      <c r="C48" s="37" t="s">
        <v>273</v>
      </c>
      <c r="E48" s="34">
        <v>3</v>
      </c>
      <c r="F48" s="39">
        <f>E48*0.37</f>
        <v>1.1099999999999999</v>
      </c>
    </row>
    <row r="49" spans="1:6" x14ac:dyDescent="0.35">
      <c r="A49" s="37" t="s">
        <v>274</v>
      </c>
      <c r="B49" s="37" t="s">
        <v>275</v>
      </c>
      <c r="C49" s="37" t="s">
        <v>276</v>
      </c>
      <c r="E49" s="34">
        <v>3</v>
      </c>
      <c r="F49" s="39">
        <f>E49*0.37</f>
        <v>1.1099999999999999</v>
      </c>
    </row>
    <row r="50" spans="1:6" x14ac:dyDescent="0.35">
      <c r="A50" s="37" t="s">
        <v>34</v>
      </c>
      <c r="B50" s="37" t="s">
        <v>277</v>
      </c>
      <c r="C50" s="37" t="s">
        <v>278</v>
      </c>
      <c r="E50" s="34">
        <v>6</v>
      </c>
      <c r="F50" s="39">
        <f>E50*0.41</f>
        <v>2.46</v>
      </c>
    </row>
    <row r="51" spans="1:6" x14ac:dyDescent="0.35">
      <c r="A51" s="37" t="s">
        <v>127</v>
      </c>
      <c r="B51" s="37" t="s">
        <v>279</v>
      </c>
      <c r="C51" s="37" t="s">
        <v>280</v>
      </c>
      <c r="E51" s="34">
        <v>3</v>
      </c>
      <c r="F51" s="39">
        <f>E51*0.98</f>
        <v>2.94</v>
      </c>
    </row>
    <row r="52" spans="1:6" x14ac:dyDescent="0.35">
      <c r="A52" s="37" t="s">
        <v>196</v>
      </c>
      <c r="B52" s="37" t="s">
        <v>281</v>
      </c>
      <c r="C52" s="37" t="s">
        <v>282</v>
      </c>
      <c r="E52" s="34">
        <v>3</v>
      </c>
      <c r="F52" s="39">
        <f>E52*1.7</f>
        <v>5.0999999999999996</v>
      </c>
    </row>
    <row r="53" spans="1:6" x14ac:dyDescent="0.35">
      <c r="A53" s="37"/>
      <c r="B53" s="37"/>
      <c r="C53" s="37"/>
      <c r="E53" s="34" t="s">
        <v>5</v>
      </c>
      <c r="F53" s="42">
        <f>SUM(F38:F52)</f>
        <v>26.729999999999997</v>
      </c>
    </row>
    <row r="54" spans="1:6" x14ac:dyDescent="0.35">
      <c r="A54" s="37"/>
      <c r="B54" s="37"/>
      <c r="C54" s="37"/>
      <c r="F54" s="42">
        <v>34.14</v>
      </c>
    </row>
    <row r="55" spans="1:6" x14ac:dyDescent="0.35">
      <c r="A55" s="36"/>
      <c r="B55" s="36"/>
      <c r="C55" s="36"/>
      <c r="D55" s="36"/>
      <c r="E55" s="36"/>
      <c r="F55" s="36"/>
    </row>
    <row r="56" spans="1:6" x14ac:dyDescent="0.35">
      <c r="E56" s="38" t="s">
        <v>219</v>
      </c>
      <c r="F56" s="43">
        <f>SUM(F36,F26,F54)</f>
        <v>120.78999999999999</v>
      </c>
    </row>
    <row r="57" spans="1:6" x14ac:dyDescent="0.35">
      <c r="E57" s="38" t="s">
        <v>241</v>
      </c>
      <c r="F57" s="43">
        <f>400-F56</f>
        <v>279.21000000000004</v>
      </c>
    </row>
  </sheetData>
  <mergeCells count="4">
    <mergeCell ref="A2:F2"/>
    <mergeCell ref="A27:F27"/>
    <mergeCell ref="A55:F55"/>
    <mergeCell ref="A37:F37"/>
  </mergeCells>
  <phoneticPr fontId="7" type="noConversion"/>
  <hyperlinks>
    <hyperlink ref="B30" r:id="rId1" display="https://www.amazon.com/ELEGRP-Self-Test-Electrical-Resistant-Receptacle/dp/B0CJ9F8PBP/ref=sr_1_7?crid=MQFCTWDSOJMY&amp;keywords=Leviton%2BCR020-W%2BDuplex%2BGFCI&amp;qid=1707752352&amp;s=industrial&amp;sprefix=leviton%2Bcr020-w%2Bduplex%2Bgfci%2Cindustrial%2C115&amp;sr=1-7&amp;th=1" xr:uid="{C18FC00B-78AF-4779-A141-BE4E9AC19044}"/>
    <hyperlink ref="B28" r:id="rId2" display="https://www.amazon.com/Extension-Hanging-Lantern-Pendant-Lighting/dp/B081NHZHSD/ref=asc_df_B081NHZHSD/?tag=&amp;linkCode=df0&amp;hvadid=416713541504&amp;hvpos=&amp;hvnetw=g&amp;hvrand=4840992336210183672&amp;hvpone=&amp;hvptwo=&amp;hvqmt=&amp;hvdev=c&amp;hvdvcmdl=&amp;hvlocint=&amp;hvlocphy=9027902&amp;hvtargid=pla-896688116630&amp;mcid=8c8dd04f8fd539e888cc6b1866c08374&amp;ref=&amp;adgrpid=93604203773&amp;gclid=Cj0KCQiAwbitBhDIARIsABfFYIKNUmXV0jZbPkrjcpNIQMvzwN3pLyGUQZ3TWA27PDcsO6qm4ZuaxnsaAjy_EALw_wcB&amp;th=1" xr:uid="{22C29033-9C3A-411A-A018-8046E3A241A5}"/>
    <hyperlink ref="B29" r:id="rId3" display="https://www.amazon.com/gp/product/B00H8NUVQK/ref=ox_sc_act_title_1?smid=ATVPDKIKX0DER&amp;psc=1" xr:uid="{34D56901-E0F4-4C1E-94C5-CADF1436A7CB}"/>
    <hyperlink ref="B31" r:id="rId4" display="https://www.amazon.com/gp/product/B012ZZ4LPM/ref=ewc_pr_img_4?smid=A28JUS3SJ1A0RV&amp;psc=1" xr:uid="{308A9DCC-BF35-49A0-AE32-2A093083FF48}"/>
    <hyperlink ref="B32" r:id="rId5" display="https://www.amazon.com/gp/product/B079FJSYGY/ref=ewc_pr_img_5?smid=A11A70Q280RHPK&amp;th=1" xr:uid="{C6F5C209-6FF3-41B2-8CCC-08F0213BA070}"/>
    <hyperlink ref="B33" r:id="rId6" location="reviews" display="https://remybattery.com/160901-primary-wire-connector-kit-160901.html - reviews" xr:uid="{9B1195CB-860B-452A-B842-FF218F1E5977}"/>
    <hyperlink ref="C51" r:id="rId7" xr:uid="{4186C617-7A57-4359-972C-3A4050ACF9C9}"/>
    <hyperlink ref="C50" r:id="rId8" xr:uid="{3941769E-D185-4CC3-9472-FFC42FFE20AF}"/>
    <hyperlink ref="C46" r:id="rId9" display="https://www.digikey.com/en/products/detail/panasonic-electronic-components/ERJ-14NF1022U/383823?s=N4IgjCBcpgbFoDGUBmBDANgZwKYBoQB7KAbRAA4AWS2ABhAF0CAHAFyhAGVWAnASwB2AcxABfAgCZa5AKwIQbDgFUBfVgHkUAWRxosAVx44QBfRwDW6gBYBbLCZA3BHMLQB0EhzbQAPF%2B89xEABaT2gQZEhefXwiUhA5BiDg%2BHDI6NjiSDJPJNFRIA" xr:uid="{E7F0FA2E-8713-4813-A9E8-9E2B9DAEDA4D}"/>
    <hyperlink ref="C43" r:id="rId10" xr:uid="{12883226-0977-4D9C-9241-3043F3CB463A}"/>
    <hyperlink ref="C39" r:id="rId11" xr:uid="{88FCE292-7C1B-4C2B-9BDB-CE2A6F5792C1}"/>
    <hyperlink ref="C42" r:id="rId12" xr:uid="{67EDA1EB-1E33-4656-B1D2-986BA0556506}"/>
    <hyperlink ref="C49" r:id="rId13" xr:uid="{46BD5163-F93E-460A-B0E5-919628A119A6}"/>
    <hyperlink ref="C48" r:id="rId14" xr:uid="{1B685E6C-45F9-405E-940C-9C1DB3F612C5}"/>
    <hyperlink ref="C47" r:id="rId15" xr:uid="{B4AF6F64-37EE-4465-AD99-E0E29D264542}"/>
    <hyperlink ref="C44" r:id="rId16" xr:uid="{9B2E555C-794A-42D1-934C-E4BC01E403E0}"/>
    <hyperlink ref="C41" r:id="rId17" xr:uid="{6E6589ED-3AA6-45B5-BB2A-2E9E2AA6C9B5}"/>
    <hyperlink ref="C38" r:id="rId18" xr:uid="{9F9EE6AF-A8DB-491B-AE0D-596ABAC40F9D}"/>
    <hyperlink ref="C45" r:id="rId19" xr:uid="{43F13AA6-012D-4874-B422-953929FD8861}"/>
    <hyperlink ref="B34" r:id="rId20" xr:uid="{3BE6CF31-E5FA-4D2E-8A96-C387B81BD7C5}"/>
  </hyperlinks>
  <pageMargins left="0.7" right="0.7" top="0.75" bottom="0.75" header="0.3" footer="0.3"/>
  <pageSetup orientation="portrait" r:id="rId21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343B-B286-4CC9-8D38-AE24C9F92D35}">
  <dimension ref="A1:F52"/>
  <sheetViews>
    <sheetView workbookViewId="0">
      <selection activeCell="I3" sqref="I3"/>
    </sheetView>
  </sheetViews>
  <sheetFormatPr defaultRowHeight="14.5" x14ac:dyDescent="0.35"/>
  <sheetData>
    <row r="1" spans="1:6" x14ac:dyDescent="0.35">
      <c r="A1" s="30" t="s">
        <v>76</v>
      </c>
      <c r="B1" s="30"/>
      <c r="C1" s="30"/>
      <c r="D1" s="30"/>
      <c r="E1" s="30"/>
      <c r="F1" s="30"/>
    </row>
    <row r="2" spans="1:6" x14ac:dyDescent="0.35">
      <c r="A2" s="1" t="s">
        <v>7</v>
      </c>
      <c r="B2" s="11" t="s">
        <v>77</v>
      </c>
      <c r="C2" t="s">
        <v>78</v>
      </c>
      <c r="D2">
        <v>1</v>
      </c>
      <c r="E2" s="23">
        <v>0.23100000000000001</v>
      </c>
      <c r="F2" s="23">
        <f t="shared" ref="F2:F38" si="0">E2*D2</f>
        <v>0.23100000000000001</v>
      </c>
    </row>
    <row r="3" spans="1:6" ht="93" x14ac:dyDescent="0.35">
      <c r="A3" s="1" t="s">
        <v>79</v>
      </c>
      <c r="B3" s="11" t="s">
        <v>80</v>
      </c>
      <c r="C3" s="17" t="s">
        <v>81</v>
      </c>
      <c r="D3">
        <v>1</v>
      </c>
      <c r="E3" s="23">
        <v>0.23400000000000001</v>
      </c>
      <c r="F3" s="23">
        <f t="shared" si="0"/>
        <v>0.23400000000000001</v>
      </c>
    </row>
    <row r="4" spans="1:6" ht="58" x14ac:dyDescent="0.35">
      <c r="A4" s="1" t="s">
        <v>82</v>
      </c>
      <c r="B4" s="11" t="s">
        <v>83</v>
      </c>
      <c r="C4" s="11" t="s">
        <v>84</v>
      </c>
      <c r="D4">
        <v>7</v>
      </c>
      <c r="E4" s="23">
        <v>0.45</v>
      </c>
      <c r="F4" s="23">
        <f t="shared" si="0"/>
        <v>3.15</v>
      </c>
    </row>
    <row r="5" spans="1:6" ht="80.5" x14ac:dyDescent="0.35">
      <c r="A5" s="2" t="s">
        <v>85</v>
      </c>
      <c r="B5" s="12" t="s">
        <v>86</v>
      </c>
      <c r="C5" s="18" t="s">
        <v>87</v>
      </c>
      <c r="D5">
        <v>6</v>
      </c>
      <c r="E5" s="24">
        <v>0.13500000000000001</v>
      </c>
      <c r="F5" s="23">
        <f t="shared" si="0"/>
        <v>0.81</v>
      </c>
    </row>
    <row r="6" spans="1:6" ht="58" x14ac:dyDescent="0.35">
      <c r="A6" s="1" t="s">
        <v>88</v>
      </c>
      <c r="B6" s="13" t="s">
        <v>89</v>
      </c>
      <c r="C6" s="12" t="s">
        <v>90</v>
      </c>
      <c r="D6">
        <v>6</v>
      </c>
      <c r="E6" s="23">
        <v>0.29799999999999999</v>
      </c>
      <c r="F6" s="23">
        <f t="shared" si="0"/>
        <v>1.7879999999999998</v>
      </c>
    </row>
    <row r="7" spans="1:6" x14ac:dyDescent="0.35">
      <c r="A7" s="1" t="s">
        <v>91</v>
      </c>
      <c r="B7" s="13" t="s">
        <v>92</v>
      </c>
      <c r="C7" s="11" t="s">
        <v>93</v>
      </c>
      <c r="D7">
        <v>1</v>
      </c>
      <c r="E7" s="23">
        <v>0.63</v>
      </c>
      <c r="F7" s="23">
        <f t="shared" si="0"/>
        <v>0.63</v>
      </c>
    </row>
    <row r="8" spans="1:6" ht="58" x14ac:dyDescent="0.35">
      <c r="A8" s="1" t="s">
        <v>94</v>
      </c>
      <c r="B8" s="11" t="s">
        <v>95</v>
      </c>
      <c r="C8" s="11" t="s">
        <v>96</v>
      </c>
      <c r="D8">
        <v>5</v>
      </c>
      <c r="E8" s="23">
        <v>0.129</v>
      </c>
      <c r="F8" s="23">
        <f t="shared" si="0"/>
        <v>0.64500000000000002</v>
      </c>
    </row>
    <row r="9" spans="1:6" x14ac:dyDescent="0.35">
      <c r="A9" s="1" t="s">
        <v>97</v>
      </c>
      <c r="B9" s="11" t="s">
        <v>98</v>
      </c>
      <c r="C9" s="11" t="s">
        <v>99</v>
      </c>
      <c r="D9">
        <v>1</v>
      </c>
      <c r="E9" s="23">
        <v>0.24</v>
      </c>
      <c r="F9" s="23">
        <f t="shared" si="0"/>
        <v>0.24</v>
      </c>
    </row>
    <row r="10" spans="1:6" x14ac:dyDescent="0.35">
      <c r="A10" s="1" t="s">
        <v>100</v>
      </c>
      <c r="B10" t="s">
        <v>101</v>
      </c>
      <c r="C10" t="s">
        <v>102</v>
      </c>
      <c r="D10">
        <v>2</v>
      </c>
      <c r="E10" s="25">
        <v>0.23</v>
      </c>
      <c r="F10" s="23">
        <f t="shared" si="0"/>
        <v>0.46</v>
      </c>
    </row>
    <row r="11" spans="1:6" x14ac:dyDescent="0.35">
      <c r="A11" s="2" t="s">
        <v>103</v>
      </c>
      <c r="B11" s="11" t="s">
        <v>104</v>
      </c>
      <c r="C11" t="s">
        <v>105</v>
      </c>
      <c r="D11">
        <v>1</v>
      </c>
      <c r="E11" s="23">
        <v>0.21</v>
      </c>
      <c r="F11" s="23">
        <f t="shared" si="0"/>
        <v>0.21</v>
      </c>
    </row>
    <row r="12" spans="1:6" ht="58" x14ac:dyDescent="0.35">
      <c r="A12" s="1" t="s">
        <v>106</v>
      </c>
      <c r="B12" s="13" t="s">
        <v>107</v>
      </c>
      <c r="C12" t="s">
        <v>108</v>
      </c>
      <c r="D12">
        <v>7</v>
      </c>
      <c r="E12" s="23">
        <v>0.11</v>
      </c>
      <c r="F12" s="23">
        <f t="shared" si="0"/>
        <v>0.77</v>
      </c>
    </row>
    <row r="13" spans="1:6" x14ac:dyDescent="0.35">
      <c r="A13" s="1" t="s">
        <v>109</v>
      </c>
      <c r="B13" s="13" t="s">
        <v>110</v>
      </c>
      <c r="C13" t="s">
        <v>111</v>
      </c>
      <c r="D13">
        <v>1</v>
      </c>
      <c r="E13" s="23">
        <v>1.43</v>
      </c>
      <c r="F13" s="23">
        <f t="shared" si="0"/>
        <v>1.43</v>
      </c>
    </row>
    <row r="14" spans="1:6" x14ac:dyDescent="0.35">
      <c r="A14" s="3" t="s">
        <v>25</v>
      </c>
      <c r="B14" s="11" t="s">
        <v>112</v>
      </c>
      <c r="C14" s="11" t="s">
        <v>113</v>
      </c>
      <c r="D14">
        <v>1</v>
      </c>
      <c r="E14" s="23">
        <v>1.76</v>
      </c>
      <c r="F14" s="23">
        <f t="shared" si="0"/>
        <v>1.76</v>
      </c>
    </row>
    <row r="15" spans="1:6" x14ac:dyDescent="0.35">
      <c r="A15" s="3" t="s">
        <v>28</v>
      </c>
      <c r="B15" s="11" t="s">
        <v>114</v>
      </c>
      <c r="C15" s="11" t="s">
        <v>115</v>
      </c>
      <c r="D15">
        <v>1</v>
      </c>
      <c r="E15" s="23">
        <v>0.95</v>
      </c>
      <c r="F15" s="23">
        <f t="shared" si="0"/>
        <v>0.95</v>
      </c>
    </row>
    <row r="16" spans="1:6" x14ac:dyDescent="0.35">
      <c r="A16" s="4" t="s">
        <v>116</v>
      </c>
      <c r="B16" s="13" t="s">
        <v>117</v>
      </c>
      <c r="C16" t="s">
        <v>118</v>
      </c>
      <c r="D16">
        <v>1</v>
      </c>
      <c r="E16" s="23">
        <v>1.76</v>
      </c>
      <c r="F16" s="23">
        <f t="shared" si="0"/>
        <v>1.76</v>
      </c>
    </row>
    <row r="17" spans="1:6" x14ac:dyDescent="0.35">
      <c r="A17" s="4" t="s">
        <v>119</v>
      </c>
      <c r="B17" s="13" t="s">
        <v>120</v>
      </c>
      <c r="C17" t="s">
        <v>121</v>
      </c>
      <c r="D17">
        <v>1</v>
      </c>
      <c r="E17" s="23">
        <v>0.79</v>
      </c>
      <c r="F17" s="23">
        <f t="shared" si="0"/>
        <v>0.79</v>
      </c>
    </row>
    <row r="18" spans="1:6" x14ac:dyDescent="0.35">
      <c r="A18" s="5" t="s">
        <v>122</v>
      </c>
      <c r="B18" s="11" t="s">
        <v>123</v>
      </c>
      <c r="C18" s="11" t="s">
        <v>124</v>
      </c>
      <c r="D18">
        <v>1</v>
      </c>
      <c r="E18" s="23">
        <v>0.89</v>
      </c>
      <c r="F18" s="23">
        <f t="shared" si="0"/>
        <v>0.89</v>
      </c>
    </row>
    <row r="19" spans="1:6" x14ac:dyDescent="0.35">
      <c r="A19" s="5" t="s">
        <v>125</v>
      </c>
      <c r="B19" s="12">
        <v>387206303</v>
      </c>
      <c r="C19" t="s">
        <v>126</v>
      </c>
      <c r="D19">
        <v>1</v>
      </c>
      <c r="E19" s="26">
        <v>3.149</v>
      </c>
      <c r="F19" s="23">
        <f t="shared" si="0"/>
        <v>3.149</v>
      </c>
    </row>
    <row r="20" spans="1:6" x14ac:dyDescent="0.35">
      <c r="A20" t="s">
        <v>127</v>
      </c>
      <c r="B20" s="14" t="s">
        <v>128</v>
      </c>
      <c r="C20" s="19" t="s">
        <v>129</v>
      </c>
      <c r="D20">
        <v>1</v>
      </c>
      <c r="E20" s="23">
        <v>2.36</v>
      </c>
      <c r="F20" s="23">
        <f t="shared" si="0"/>
        <v>2.36</v>
      </c>
    </row>
    <row r="21" spans="1:6" x14ac:dyDescent="0.35">
      <c r="A21" t="s">
        <v>130</v>
      </c>
      <c r="B21" s="14" t="s">
        <v>131</v>
      </c>
      <c r="C21" s="11" t="s">
        <v>132</v>
      </c>
      <c r="D21">
        <v>1</v>
      </c>
      <c r="E21" s="23">
        <v>0.24</v>
      </c>
      <c r="F21" s="23">
        <f t="shared" si="0"/>
        <v>0.24</v>
      </c>
    </row>
    <row r="22" spans="1:6" x14ac:dyDescent="0.35">
      <c r="A22" t="s">
        <v>133</v>
      </c>
      <c r="B22" s="14" t="s">
        <v>134</v>
      </c>
      <c r="C22" s="19" t="s">
        <v>135</v>
      </c>
      <c r="D22">
        <v>2</v>
      </c>
      <c r="E22" s="23">
        <v>0.154</v>
      </c>
      <c r="F22" s="23">
        <f t="shared" si="0"/>
        <v>0.308</v>
      </c>
    </row>
    <row r="23" spans="1:6" x14ac:dyDescent="0.35">
      <c r="A23" t="s">
        <v>136</v>
      </c>
      <c r="B23" s="13" t="s">
        <v>137</v>
      </c>
      <c r="C23" s="19" t="s">
        <v>138</v>
      </c>
      <c r="D23">
        <v>2</v>
      </c>
      <c r="E23" s="23">
        <v>0.22</v>
      </c>
      <c r="F23" s="23">
        <f t="shared" si="0"/>
        <v>0.44</v>
      </c>
    </row>
    <row r="24" spans="1:6" ht="51" x14ac:dyDescent="0.35">
      <c r="A24" s="6" t="s">
        <v>139</v>
      </c>
      <c r="B24" s="12" t="s">
        <v>140</v>
      </c>
      <c r="C24" s="14" t="s">
        <v>141</v>
      </c>
      <c r="D24">
        <v>4</v>
      </c>
      <c r="E24" s="23">
        <v>0.1</v>
      </c>
      <c r="F24" s="23">
        <f t="shared" si="0"/>
        <v>0.4</v>
      </c>
    </row>
    <row r="25" spans="1:6" ht="26" x14ac:dyDescent="0.35">
      <c r="A25" s="6" t="s">
        <v>142</v>
      </c>
      <c r="B25" s="13" t="s">
        <v>143</v>
      </c>
      <c r="C25" s="14" t="s">
        <v>144</v>
      </c>
      <c r="D25">
        <v>2</v>
      </c>
      <c r="E25" s="23">
        <v>0.63</v>
      </c>
      <c r="F25" s="23">
        <f t="shared" si="0"/>
        <v>1.26</v>
      </c>
    </row>
    <row r="26" spans="1:6" ht="26" x14ac:dyDescent="0.35">
      <c r="A26" s="6" t="s">
        <v>145</v>
      </c>
      <c r="B26" t="s">
        <v>146</v>
      </c>
      <c r="C26" t="s">
        <v>147</v>
      </c>
      <c r="D26">
        <v>4</v>
      </c>
      <c r="E26" s="23">
        <v>3.25</v>
      </c>
      <c r="F26" s="23">
        <f t="shared" si="0"/>
        <v>13</v>
      </c>
    </row>
    <row r="27" spans="1:6" x14ac:dyDescent="0.35">
      <c r="A27" t="s">
        <v>148</v>
      </c>
      <c r="B27" t="s">
        <v>149</v>
      </c>
      <c r="C27" s="11" t="s">
        <v>150</v>
      </c>
      <c r="D27">
        <v>2</v>
      </c>
      <c r="E27" s="23">
        <v>2</v>
      </c>
      <c r="F27" s="23">
        <f t="shared" si="0"/>
        <v>4</v>
      </c>
    </row>
    <row r="28" spans="1:6" ht="195.5" x14ac:dyDescent="0.35">
      <c r="A28" s="6" t="s">
        <v>151</v>
      </c>
      <c r="B28" s="15" t="s">
        <v>152</v>
      </c>
      <c r="C28" s="18" t="s">
        <v>153</v>
      </c>
      <c r="D28">
        <v>6</v>
      </c>
      <c r="E28" s="23">
        <v>0.122</v>
      </c>
      <c r="F28" s="23">
        <f t="shared" si="0"/>
        <v>0.73199999999999998</v>
      </c>
    </row>
    <row r="29" spans="1:6" x14ac:dyDescent="0.35">
      <c r="A29" s="7" t="s">
        <v>154</v>
      </c>
      <c r="B29" s="11" t="s">
        <v>155</v>
      </c>
      <c r="C29" t="s">
        <v>156</v>
      </c>
      <c r="D29">
        <v>1</v>
      </c>
      <c r="E29" s="23">
        <v>0.12</v>
      </c>
      <c r="F29" s="23">
        <f t="shared" si="0"/>
        <v>0.12</v>
      </c>
    </row>
    <row r="30" spans="1:6" x14ac:dyDescent="0.35">
      <c r="A30" s="8" t="s">
        <v>157</v>
      </c>
      <c r="B30" s="11" t="s">
        <v>158</v>
      </c>
      <c r="C30" t="s">
        <v>159</v>
      </c>
      <c r="D30">
        <v>1</v>
      </c>
      <c r="E30" s="23">
        <v>0.36</v>
      </c>
      <c r="F30" s="23">
        <f t="shared" si="0"/>
        <v>0.36</v>
      </c>
    </row>
    <row r="31" spans="1:6" ht="150.5" x14ac:dyDescent="0.35">
      <c r="A31" s="8" t="s">
        <v>49</v>
      </c>
      <c r="B31" s="11" t="s">
        <v>160</v>
      </c>
      <c r="C31" s="20" t="s">
        <v>161</v>
      </c>
      <c r="D31">
        <v>1</v>
      </c>
      <c r="E31" s="23">
        <v>1.47</v>
      </c>
      <c r="F31" s="23">
        <f t="shared" si="0"/>
        <v>1.47</v>
      </c>
    </row>
    <row r="32" spans="1:6" x14ac:dyDescent="0.35">
      <c r="A32" s="8" t="s">
        <v>52</v>
      </c>
      <c r="B32" t="s">
        <v>162</v>
      </c>
      <c r="C32" s="11" t="s">
        <v>163</v>
      </c>
      <c r="D32">
        <v>1</v>
      </c>
      <c r="E32" s="23">
        <v>0.34300000000000003</v>
      </c>
      <c r="F32" s="23">
        <f t="shared" si="0"/>
        <v>0.34300000000000003</v>
      </c>
    </row>
    <row r="33" spans="1:6" x14ac:dyDescent="0.35">
      <c r="A33" s="8" t="s">
        <v>55</v>
      </c>
      <c r="B33" s="11" t="s">
        <v>164</v>
      </c>
      <c r="C33" t="s">
        <v>165</v>
      </c>
      <c r="D33">
        <v>1</v>
      </c>
      <c r="E33" s="23">
        <v>0.39300000000000002</v>
      </c>
      <c r="F33" s="23">
        <f t="shared" si="0"/>
        <v>0.39300000000000002</v>
      </c>
    </row>
    <row r="34" spans="1:6" x14ac:dyDescent="0.35">
      <c r="A34" s="8" t="s">
        <v>166</v>
      </c>
      <c r="B34" s="13" t="s">
        <v>167</v>
      </c>
      <c r="C34" s="11" t="s">
        <v>168</v>
      </c>
      <c r="D34">
        <v>1</v>
      </c>
      <c r="F34" s="23">
        <f t="shared" si="0"/>
        <v>0</v>
      </c>
    </row>
    <row r="35" spans="1:6" ht="29" x14ac:dyDescent="0.35">
      <c r="A35" s="8" t="s">
        <v>169</v>
      </c>
      <c r="B35" s="14" t="s">
        <v>170</v>
      </c>
      <c r="C35" s="14" t="s">
        <v>171</v>
      </c>
      <c r="D35">
        <v>4</v>
      </c>
      <c r="E35" s="23"/>
      <c r="F35" s="23">
        <f t="shared" si="0"/>
        <v>0</v>
      </c>
    </row>
    <row r="36" spans="1:6" ht="184" x14ac:dyDescent="0.35">
      <c r="A36" s="8" t="s">
        <v>172</v>
      </c>
      <c r="B36" s="15" t="s">
        <v>173</v>
      </c>
      <c r="C36" s="18" t="s">
        <v>174</v>
      </c>
      <c r="D36">
        <v>2</v>
      </c>
      <c r="E36" s="23">
        <v>1.48</v>
      </c>
      <c r="F36" s="23">
        <f t="shared" si="0"/>
        <v>2.96</v>
      </c>
    </row>
    <row r="37" spans="1:6" ht="43.5" x14ac:dyDescent="0.35">
      <c r="A37" s="8" t="s">
        <v>175</v>
      </c>
      <c r="B37" t="s">
        <v>176</v>
      </c>
      <c r="C37" t="s">
        <v>177</v>
      </c>
      <c r="D37">
        <v>6</v>
      </c>
      <c r="E37" s="23">
        <v>3.5999999999999997E-2</v>
      </c>
      <c r="F37" s="23">
        <f t="shared" si="0"/>
        <v>0.21599999999999997</v>
      </c>
    </row>
    <row r="38" spans="1:6" ht="29" x14ac:dyDescent="0.35">
      <c r="A38" s="9" t="s">
        <v>178</v>
      </c>
      <c r="B38" s="12" t="s">
        <v>179</v>
      </c>
      <c r="C38" s="5" t="s">
        <v>180</v>
      </c>
      <c r="D38">
        <v>4</v>
      </c>
      <c r="E38" s="23">
        <v>0.22</v>
      </c>
      <c r="F38" s="23">
        <f t="shared" si="0"/>
        <v>0.88</v>
      </c>
    </row>
    <row r="39" spans="1:6" ht="101.5" x14ac:dyDescent="0.35">
      <c r="A39" s="9" t="s">
        <v>221</v>
      </c>
      <c r="B39" s="12" t="s">
        <v>220</v>
      </c>
      <c r="C39" s="18" t="s">
        <v>222</v>
      </c>
      <c r="D39" s="13">
        <v>13</v>
      </c>
      <c r="E39" s="26">
        <v>0.1</v>
      </c>
      <c r="F39" s="23"/>
    </row>
    <row r="40" spans="1:6" ht="29" x14ac:dyDescent="0.35">
      <c r="A40" s="8" t="s">
        <v>181</v>
      </c>
      <c r="B40" s="11" t="s">
        <v>182</v>
      </c>
      <c r="C40" t="s">
        <v>183</v>
      </c>
      <c r="D40">
        <v>4</v>
      </c>
      <c r="E40" s="23">
        <v>0.14599999999999999</v>
      </c>
      <c r="F40" s="23">
        <f t="shared" ref="F40:F51" si="1">E40*D40</f>
        <v>0.58399999999999996</v>
      </c>
    </row>
    <row r="41" spans="1:6" x14ac:dyDescent="0.35">
      <c r="A41" s="8" t="s">
        <v>184</v>
      </c>
      <c r="B41" s="13" t="s">
        <v>185</v>
      </c>
      <c r="C41" s="13" t="s">
        <v>186</v>
      </c>
      <c r="D41">
        <v>2</v>
      </c>
      <c r="E41" s="23">
        <v>0.21</v>
      </c>
      <c r="F41" s="23">
        <f t="shared" si="1"/>
        <v>0.42</v>
      </c>
    </row>
    <row r="42" spans="1:6" x14ac:dyDescent="0.35">
      <c r="A42" s="8" t="s">
        <v>187</v>
      </c>
      <c r="B42" s="13" t="s">
        <v>188</v>
      </c>
      <c r="C42" s="29" t="s">
        <v>189</v>
      </c>
      <c r="D42">
        <v>2</v>
      </c>
      <c r="E42" s="23">
        <v>0.36</v>
      </c>
      <c r="F42" s="23">
        <f t="shared" si="1"/>
        <v>0.72</v>
      </c>
    </row>
    <row r="43" spans="1:6" x14ac:dyDescent="0.35">
      <c r="A43" s="6" t="s">
        <v>190</v>
      </c>
      <c r="B43" s="16" t="s">
        <v>191</v>
      </c>
      <c r="C43" s="11" t="s">
        <v>192</v>
      </c>
      <c r="D43">
        <v>2</v>
      </c>
      <c r="E43" s="23">
        <v>2.02</v>
      </c>
      <c r="F43" s="23">
        <f t="shared" si="1"/>
        <v>4.04</v>
      </c>
    </row>
    <row r="44" spans="1:6" x14ac:dyDescent="0.35">
      <c r="A44" s="8" t="s">
        <v>193</v>
      </c>
      <c r="B44" t="s">
        <v>194</v>
      </c>
      <c r="C44" s="21" t="s">
        <v>195</v>
      </c>
      <c r="D44">
        <v>2</v>
      </c>
      <c r="E44" s="23">
        <v>9.7899999999999991</v>
      </c>
      <c r="F44" s="23">
        <f t="shared" si="1"/>
        <v>19.579999999999998</v>
      </c>
    </row>
    <row r="45" spans="1:6" x14ac:dyDescent="0.35">
      <c r="A45" s="5" t="s">
        <v>196</v>
      </c>
      <c r="B45" s="11" t="s">
        <v>197</v>
      </c>
      <c r="C45" s="11" t="s">
        <v>198</v>
      </c>
      <c r="D45">
        <v>1</v>
      </c>
      <c r="E45" s="23">
        <v>6.36</v>
      </c>
      <c r="F45" s="23">
        <f t="shared" si="1"/>
        <v>6.36</v>
      </c>
    </row>
    <row r="46" spans="1:6" x14ac:dyDescent="0.35">
      <c r="A46" t="s">
        <v>199</v>
      </c>
      <c r="B46" s="11" t="s">
        <v>200</v>
      </c>
      <c r="C46" s="22" t="s">
        <v>201</v>
      </c>
      <c r="D46">
        <v>1</v>
      </c>
      <c r="E46" s="23">
        <v>3.73</v>
      </c>
      <c r="F46" s="23">
        <f t="shared" si="1"/>
        <v>3.73</v>
      </c>
    </row>
    <row r="47" spans="1:6" x14ac:dyDescent="0.35">
      <c r="A47" s="8" t="s">
        <v>202</v>
      </c>
      <c r="B47" t="s">
        <v>203</v>
      </c>
      <c r="C47" s="11" t="s">
        <v>204</v>
      </c>
      <c r="D47">
        <v>1</v>
      </c>
      <c r="E47" s="23">
        <v>2.4500000000000002</v>
      </c>
      <c r="F47" s="23">
        <f t="shared" si="1"/>
        <v>2.4500000000000002</v>
      </c>
    </row>
    <row r="48" spans="1:6" x14ac:dyDescent="0.35">
      <c r="A48" s="6" t="s">
        <v>205</v>
      </c>
      <c r="B48" t="s">
        <v>206</v>
      </c>
      <c r="C48" s="11" t="s">
        <v>207</v>
      </c>
      <c r="D48">
        <v>2</v>
      </c>
      <c r="E48" s="23">
        <v>0.39</v>
      </c>
      <c r="F48" s="23">
        <f t="shared" si="1"/>
        <v>0.78</v>
      </c>
    </row>
    <row r="49" spans="1:6" x14ac:dyDescent="0.35">
      <c r="A49" s="10" t="s">
        <v>208</v>
      </c>
      <c r="B49" t="s">
        <v>209</v>
      </c>
      <c r="C49" s="19" t="s">
        <v>210</v>
      </c>
      <c r="D49">
        <v>1</v>
      </c>
      <c r="E49" s="23">
        <v>1.36</v>
      </c>
      <c r="F49" s="23">
        <f t="shared" si="1"/>
        <v>1.36</v>
      </c>
    </row>
    <row r="50" spans="1:6" x14ac:dyDescent="0.35">
      <c r="A50" s="10" t="s">
        <v>211</v>
      </c>
      <c r="B50" t="s">
        <v>212</v>
      </c>
      <c r="C50" t="s">
        <v>213</v>
      </c>
      <c r="D50">
        <v>1</v>
      </c>
      <c r="E50" s="23">
        <v>0.5</v>
      </c>
      <c r="F50" s="23">
        <f t="shared" si="1"/>
        <v>0.5</v>
      </c>
    </row>
    <row r="51" spans="1:6" x14ac:dyDescent="0.35">
      <c r="A51" t="s">
        <v>214</v>
      </c>
      <c r="B51" t="s">
        <v>215</v>
      </c>
      <c r="C51" t="s">
        <v>216</v>
      </c>
      <c r="D51">
        <v>1</v>
      </c>
      <c r="E51" s="23">
        <v>66</v>
      </c>
      <c r="F51" s="23">
        <f t="shared" si="1"/>
        <v>66</v>
      </c>
    </row>
    <row r="52" spans="1:6" x14ac:dyDescent="0.35">
      <c r="E52" s="28" t="s">
        <v>217</v>
      </c>
      <c r="F52" s="27">
        <f>SUM(F2:F51)</f>
        <v>155.90300000000002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1B60D2A8DAD245BFF90DF54144CC7F" ma:contentTypeVersion="12" ma:contentTypeDescription="Create a new document." ma:contentTypeScope="" ma:versionID="7a52eac4cc73b65e9b6f8765658aac4f">
  <xsd:schema xmlns:xsd="http://www.w3.org/2001/XMLSchema" xmlns:xs="http://www.w3.org/2001/XMLSchema" xmlns:p="http://schemas.microsoft.com/office/2006/metadata/properties" xmlns:ns2="919f609d-0f72-41fa-aaee-0973b3077d0a" xmlns:ns3="2e030e0f-5245-4dbf-9373-620ab9e7a3b5" targetNamespace="http://schemas.microsoft.com/office/2006/metadata/properties" ma:root="true" ma:fieldsID="4bd5ada9723ecef035e7c2bbc20a3e79" ns2:_="" ns3:_="">
    <xsd:import namespace="919f609d-0f72-41fa-aaee-0973b3077d0a"/>
    <xsd:import namespace="2e030e0f-5245-4dbf-9373-620ab9e7a3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f609d-0f72-41fa-aaee-0973b3077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28e5b72-a11e-43e4-996b-2cb2b326d1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030e0f-5245-4dbf-9373-620ab9e7a3b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eeece73-c18a-4746-855e-cb39e9f45740}" ma:internalName="TaxCatchAll" ma:showField="CatchAllData" ma:web="2e030e0f-5245-4dbf-9373-620ab9e7a3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9f609d-0f72-41fa-aaee-0973b3077d0a">
      <Terms xmlns="http://schemas.microsoft.com/office/infopath/2007/PartnerControls"/>
    </lcf76f155ced4ddcb4097134ff3c332f>
    <TaxCatchAll xmlns="2e030e0f-5245-4dbf-9373-620ab9e7a3b5" xsi:nil="true"/>
  </documentManagement>
</p:properties>
</file>

<file path=customXml/itemProps1.xml><?xml version="1.0" encoding="utf-8"?>
<ds:datastoreItem xmlns:ds="http://schemas.openxmlformats.org/officeDocument/2006/customXml" ds:itemID="{CEC3A015-34D0-4541-A2EC-F0D6B3E415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198855-6AB6-4120-819C-36B66DB6D8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9f609d-0f72-41fa-aaee-0973b3077d0a"/>
    <ds:schemaRef ds:uri="2e030e0f-5245-4dbf-9373-620ab9e7a3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2A489F-EC7C-499C-9006-97BFA7CA2985}">
  <ds:schemaRefs>
    <ds:schemaRef ds:uri="http://purl.org/dc/elements/1.1/"/>
    <ds:schemaRef ds:uri="http://schemas.microsoft.com/office/2006/metadata/properties"/>
    <ds:schemaRef ds:uri="http://purl.org/dc/dcmitype/"/>
    <ds:schemaRef ds:uri="2e030e0f-5245-4dbf-9373-620ab9e7a3b5"/>
    <ds:schemaRef ds:uri="http://schemas.microsoft.com/office/2006/documentManagement/types"/>
    <ds:schemaRef ds:uri="919f609d-0f72-41fa-aaee-0973b3077d0a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INVERTER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Malek, Jeb</cp:lastModifiedBy>
  <cp:revision/>
  <dcterms:created xsi:type="dcterms:W3CDTF">2024-01-22T15:23:55Z</dcterms:created>
  <dcterms:modified xsi:type="dcterms:W3CDTF">2024-05-01T04:18:34Z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0x010100961B60D2A8DAD245BFF90DF54144CC7F</vt:lpwstr>
  </property>
  <property fmtid="{D5CDD505-2E9C-101B-9397-08002B2CF9AE}" pid="3" name="MediaServiceImageTags">
    <vt:lpwstr/>
  </property>
</Properties>
</file>