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sbethkoster/Documents/Universiteit/University of Hawai'i/MSc Thesis/Thesis/RQ2/nomilo-fishpond-analysis/data/raw/"/>
    </mc:Choice>
  </mc:AlternateContent>
  <xr:revisionPtr revIDLastSave="0" documentId="8_{8AE4567C-7FE9-314F-A26C-EDC56A541564}" xr6:coauthVersionLast="47" xr6:coauthVersionMax="47" xr10:uidLastSave="{00000000-0000-0000-0000-000000000000}"/>
  <bookViews>
    <workbookView xWindow="2940" yWindow="2200" windowWidth="23260" windowHeight="12460" xr2:uid="{CDA2A755-8867-47B2-8B5A-426C7245D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1" l="1"/>
  <c r="N32" i="1"/>
  <c r="L31" i="1"/>
  <c r="L30" i="1"/>
  <c r="L28" i="1"/>
  <c r="L26" i="1"/>
  <c r="L25" i="1"/>
  <c r="L22" i="1"/>
  <c r="L17" i="1"/>
  <c r="L16" i="1"/>
  <c r="L14" i="1"/>
  <c r="L13" i="1"/>
  <c r="L12" i="1"/>
  <c r="L11" i="1"/>
  <c r="L10" i="1"/>
  <c r="L3" i="1"/>
  <c r="L24" i="1"/>
  <c r="L4" i="1"/>
  <c r="L5" i="1"/>
  <c r="L6" i="1"/>
  <c r="L7" i="1"/>
  <c r="L8" i="1"/>
  <c r="L9" i="1"/>
  <c r="L15" i="1"/>
  <c r="L18" i="1"/>
  <c r="L19" i="1"/>
  <c r="L20" i="1"/>
  <c r="L21" i="1"/>
  <c r="L23" i="1"/>
  <c r="I30" i="1"/>
  <c r="I28" i="1"/>
  <c r="I26" i="1"/>
  <c r="I24" i="1"/>
  <c r="F31" i="1"/>
  <c r="C31" i="1"/>
  <c r="N31" i="1"/>
  <c r="N30" i="1"/>
  <c r="N29" i="1"/>
  <c r="N28" i="1"/>
  <c r="N27" i="1"/>
  <c r="N26" i="1"/>
  <c r="N25" i="1"/>
  <c r="N24" i="1"/>
  <c r="N3" i="1"/>
  <c r="N2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I20" i="1"/>
  <c r="I21" i="1"/>
  <c r="I23" i="1"/>
  <c r="E22" i="1"/>
  <c r="E1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0" i="1"/>
  <c r="E4" i="1"/>
  <c r="G20" i="1"/>
  <c r="F20" i="1" s="1"/>
  <c r="F17" i="1"/>
  <c r="F7" i="1"/>
  <c r="F3" i="1"/>
  <c r="L29" i="1" l="1"/>
  <c r="L27" i="1"/>
</calcChain>
</file>

<file path=xl/sharedStrings.xml><?xml version="1.0" encoding="utf-8"?>
<sst xmlns="http://schemas.openxmlformats.org/spreadsheetml/2006/main" count="19" uniqueCount="15">
  <si>
    <t>Date</t>
  </si>
  <si>
    <t>#</t>
  </si>
  <si>
    <t>#/g</t>
  </si>
  <si>
    <t>Large Oyster Cylinder</t>
  </si>
  <si>
    <t>Small Oyster Cylinder</t>
  </si>
  <si>
    <t>Weight (g)</t>
  </si>
  <si>
    <t>% gain</t>
  </si>
  <si>
    <t>Avg. Chlorophyll</t>
  </si>
  <si>
    <t>Week</t>
  </si>
  <si>
    <t>g added</t>
  </si>
  <si>
    <t>g removed</t>
  </si>
  <si>
    <t>week</t>
  </si>
  <si>
    <t>year</t>
  </si>
  <si>
    <t>chl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</si>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</sst>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1A0C9-2957-439A-AE82-0076F5804608}">
  <dimension ref="A1:R45"/>
  <sheetViews>
    <sheetView tabSelected="1" topLeftCell="A7" workbookViewId="0">
      <selection activeCell="M33" sqref="M33"/>
    </sheetView>
  </sheetViews>
  <sheetFormatPr baseColWidth="10" defaultColWidth="8.83203125" defaultRowHeight="15" x14ac:dyDescent="0.2"/>
  <cols>
    <col min="1" max="1" width="10.5" style="8" bestFit="1" customWidth="1"/>
    <col min="2" max="3" width="10.5" style="8" customWidth="1"/>
    <col min="4" max="4" width="9.1640625" style="8" bestFit="1" customWidth="1"/>
    <col min="5" max="5" width="9.1640625" style="8" customWidth="1"/>
    <col min="6" max="7" width="8.83203125" style="8"/>
    <col min="8" max="8" width="9.1640625" style="8" bestFit="1" customWidth="1"/>
    <col min="9" max="9" width="9.1640625" style="7" customWidth="1"/>
    <col min="10" max="11" width="8.83203125" style="8"/>
    <col min="12" max="12" width="14.1640625" bestFit="1" customWidth="1"/>
    <col min="13" max="13" width="14.1640625" customWidth="1"/>
  </cols>
  <sheetData>
    <row r="1" spans="1:18" x14ac:dyDescent="0.2">
      <c r="A1" s="9" t="s">
        <v>0</v>
      </c>
      <c r="B1" s="10" t="s">
        <v>3</v>
      </c>
      <c r="C1" s="11"/>
      <c r="D1" s="11"/>
      <c r="E1" s="11"/>
      <c r="F1" s="11"/>
      <c r="G1" s="12"/>
      <c r="H1" s="9" t="s">
        <v>4</v>
      </c>
      <c r="I1" s="9"/>
      <c r="J1" s="9"/>
      <c r="K1" s="9"/>
      <c r="L1" s="4" t="s">
        <v>7</v>
      </c>
      <c r="M1" s="4" t="s">
        <v>14</v>
      </c>
      <c r="N1" s="4" t="s">
        <v>8</v>
      </c>
    </row>
    <row r="2" spans="1:18" x14ac:dyDescent="0.2">
      <c r="A2" s="9"/>
      <c r="B2" s="1" t="s">
        <v>9</v>
      </c>
      <c r="C2" s="1" t="s">
        <v>10</v>
      </c>
      <c r="D2" s="1" t="s">
        <v>5</v>
      </c>
      <c r="E2" s="1" t="s">
        <v>6</v>
      </c>
      <c r="F2" s="1" t="s">
        <v>1</v>
      </c>
      <c r="G2" s="1" t="s">
        <v>2</v>
      </c>
      <c r="H2" s="1" t="s">
        <v>5</v>
      </c>
      <c r="I2" s="6" t="s">
        <v>6</v>
      </c>
      <c r="J2" s="1" t="s">
        <v>1</v>
      </c>
      <c r="K2" s="1" t="s">
        <v>2</v>
      </c>
      <c r="L2" s="4"/>
      <c r="M2" s="4"/>
      <c r="N2" s="4"/>
      <c r="P2" t="s">
        <v>11</v>
      </c>
      <c r="Q2" t="s">
        <v>12</v>
      </c>
      <c r="R2" t="s">
        <v>13</v>
      </c>
    </row>
    <row r="3" spans="1:18" x14ac:dyDescent="0.2">
      <c r="A3" s="3">
        <v>45078</v>
      </c>
      <c r="B3" s="3"/>
      <c r="C3" s="3"/>
      <c r="D3" s="2">
        <v>8300</v>
      </c>
      <c r="E3" s="2"/>
      <c r="F3" s="2">
        <f>D3*G3</f>
        <v>34860</v>
      </c>
      <c r="G3" s="1">
        <v>4.2</v>
      </c>
      <c r="H3" s="1"/>
      <c r="I3" s="6"/>
      <c r="J3" s="1"/>
      <c r="K3" s="1"/>
      <c r="L3" s="4" t="e">
        <f>AVERAGEIFS(R:R,Q:Q,M3,P:P,N3)</f>
        <v>#DIV/0!</v>
      </c>
      <c r="M3" s="4">
        <v>2023</v>
      </c>
      <c r="N3" s="4">
        <f t="shared" ref="N3:N32" si="0">WEEKNUM(A3)</f>
        <v>22</v>
      </c>
      <c r="P3">
        <v>22</v>
      </c>
      <c r="Q3">
        <v>2023</v>
      </c>
      <c r="R3" t="e">
        <v>#DIV/0!</v>
      </c>
    </row>
    <row r="4" spans="1:18" x14ac:dyDescent="0.2">
      <c r="A4" s="3">
        <v>45087</v>
      </c>
      <c r="B4" s="3"/>
      <c r="C4" s="3"/>
      <c r="D4" s="2">
        <v>10050</v>
      </c>
      <c r="E4" s="5">
        <f>(D4-D3)/D3</f>
        <v>0.21084337349397592</v>
      </c>
      <c r="F4" s="2"/>
      <c r="G4" s="1"/>
      <c r="H4" s="1"/>
      <c r="I4" s="6"/>
      <c r="J4" s="1"/>
      <c r="K4" s="1"/>
      <c r="L4" s="4" t="e">
        <f t="shared" ref="L4:L31" si="1">AVERAGEIFS(R:R,Q:Q,M4,P:P,N4)</f>
        <v>#DIV/0!</v>
      </c>
      <c r="M4" s="4">
        <v>2023</v>
      </c>
      <c r="N4" s="4">
        <f t="shared" si="0"/>
        <v>23</v>
      </c>
      <c r="P4">
        <v>23</v>
      </c>
      <c r="Q4">
        <v>2023</v>
      </c>
      <c r="R4" t="e">
        <v>#DIV/0!</v>
      </c>
    </row>
    <row r="5" spans="1:18" x14ac:dyDescent="0.2">
      <c r="A5" s="3">
        <v>45096</v>
      </c>
      <c r="B5" s="3"/>
      <c r="C5" s="3"/>
      <c r="D5" s="2">
        <v>10800</v>
      </c>
      <c r="E5" s="5">
        <f t="shared" ref="E5:E20" si="2">(D5-D4)/D4</f>
        <v>7.4626865671641784E-2</v>
      </c>
      <c r="F5" s="2"/>
      <c r="G5" s="1"/>
      <c r="H5" s="1"/>
      <c r="I5" s="6"/>
      <c r="J5" s="1"/>
      <c r="K5" s="1"/>
      <c r="L5" s="4" t="e">
        <f t="shared" si="1"/>
        <v>#DIV/0!</v>
      </c>
      <c r="M5" s="4">
        <v>2023</v>
      </c>
      <c r="N5" s="4">
        <f t="shared" si="0"/>
        <v>25</v>
      </c>
      <c r="P5">
        <v>24</v>
      </c>
      <c r="Q5">
        <v>2023</v>
      </c>
      <c r="R5" t="e">
        <v>#DIV/0!</v>
      </c>
    </row>
    <row r="6" spans="1:18" x14ac:dyDescent="0.2">
      <c r="A6" s="3">
        <v>45100</v>
      </c>
      <c r="B6" s="3"/>
      <c r="C6" s="3"/>
      <c r="D6" s="2">
        <v>11800</v>
      </c>
      <c r="E6" s="5">
        <f t="shared" si="2"/>
        <v>9.2592592592592587E-2</v>
      </c>
      <c r="F6" s="2"/>
      <c r="G6" s="1"/>
      <c r="H6" s="1"/>
      <c r="I6" s="6"/>
      <c r="J6" s="1"/>
      <c r="K6" s="1"/>
      <c r="L6" s="4" t="e">
        <f t="shared" si="1"/>
        <v>#DIV/0!</v>
      </c>
      <c r="M6" s="4">
        <v>2023</v>
      </c>
      <c r="N6" s="4">
        <f t="shared" si="0"/>
        <v>25</v>
      </c>
      <c r="P6">
        <v>25</v>
      </c>
      <c r="Q6">
        <v>2023</v>
      </c>
      <c r="R6" t="e">
        <v>#DIV/0!</v>
      </c>
    </row>
    <row r="7" spans="1:18" x14ac:dyDescent="0.2">
      <c r="A7" s="3">
        <v>45108</v>
      </c>
      <c r="B7" s="3"/>
      <c r="C7" s="3"/>
      <c r="D7" s="2">
        <v>11750</v>
      </c>
      <c r="E7" s="5">
        <f t="shared" si="2"/>
        <v>-4.2372881355932203E-3</v>
      </c>
      <c r="F7" s="2">
        <f>G7*D7</f>
        <v>31255</v>
      </c>
      <c r="G7" s="1">
        <v>2.66</v>
      </c>
      <c r="H7" s="1"/>
      <c r="I7" s="6"/>
      <c r="J7" s="1"/>
      <c r="K7" s="1"/>
      <c r="L7" s="4">
        <f t="shared" si="1"/>
        <v>5.654457513157892</v>
      </c>
      <c r="M7" s="4">
        <v>2023</v>
      </c>
      <c r="N7" s="4">
        <f t="shared" si="0"/>
        <v>26</v>
      </c>
      <c r="P7">
        <v>26</v>
      </c>
      <c r="Q7">
        <v>2023</v>
      </c>
      <c r="R7">
        <v>5.654457513157892</v>
      </c>
    </row>
    <row r="8" spans="1:18" x14ac:dyDescent="0.2">
      <c r="A8" s="3">
        <v>45114</v>
      </c>
      <c r="B8" s="3"/>
      <c r="C8" s="3"/>
      <c r="D8" s="2">
        <v>12500</v>
      </c>
      <c r="E8" s="5">
        <f t="shared" si="2"/>
        <v>6.3829787234042548E-2</v>
      </c>
      <c r="F8" s="2"/>
      <c r="G8" s="1"/>
      <c r="H8" s="1"/>
      <c r="I8" s="6"/>
      <c r="J8" s="1"/>
      <c r="K8" s="1"/>
      <c r="L8" s="4">
        <f t="shared" si="1"/>
        <v>5.5715919761904757</v>
      </c>
      <c r="M8" s="4">
        <v>2023</v>
      </c>
      <c r="N8" s="4">
        <f t="shared" si="0"/>
        <v>27</v>
      </c>
      <c r="P8">
        <v>27</v>
      </c>
      <c r="Q8">
        <v>2023</v>
      </c>
      <c r="R8">
        <v>5.5715919761904757</v>
      </c>
    </row>
    <row r="9" spans="1:18" x14ac:dyDescent="0.2">
      <c r="A9" s="3">
        <v>45120</v>
      </c>
      <c r="B9" s="3"/>
      <c r="C9" s="3"/>
      <c r="D9" s="2">
        <v>13550</v>
      </c>
      <c r="E9" s="5">
        <f t="shared" si="2"/>
        <v>8.4000000000000005E-2</v>
      </c>
      <c r="F9" s="2"/>
      <c r="G9" s="1"/>
      <c r="H9" s="1"/>
      <c r="I9" s="6"/>
      <c r="J9" s="1"/>
      <c r="K9" s="1"/>
      <c r="L9" s="4">
        <f t="shared" si="1"/>
        <v>5.0697937857142854</v>
      </c>
      <c r="M9" s="4">
        <v>2023</v>
      </c>
      <c r="N9" s="4">
        <f t="shared" si="0"/>
        <v>28</v>
      </c>
      <c r="P9">
        <v>28</v>
      </c>
      <c r="Q9">
        <v>2023</v>
      </c>
      <c r="R9">
        <v>5.0697937857142854</v>
      </c>
    </row>
    <row r="10" spans="1:18" x14ac:dyDescent="0.2">
      <c r="A10" s="3">
        <v>45127</v>
      </c>
      <c r="B10" s="3"/>
      <c r="C10" s="3"/>
      <c r="D10" s="2">
        <v>15800</v>
      </c>
      <c r="E10" s="5">
        <f t="shared" si="2"/>
        <v>0.16605166051660517</v>
      </c>
      <c r="F10" s="2"/>
      <c r="G10" s="1"/>
      <c r="H10" s="1"/>
      <c r="I10" s="6"/>
      <c r="J10" s="1"/>
      <c r="K10" s="1"/>
      <c r="L10" s="4">
        <f t="shared" si="1"/>
        <v>3.55461786861314</v>
      </c>
      <c r="M10" s="4">
        <v>2023</v>
      </c>
      <c r="N10" s="4">
        <f t="shared" si="0"/>
        <v>29</v>
      </c>
      <c r="P10">
        <v>29</v>
      </c>
      <c r="Q10">
        <v>2023</v>
      </c>
      <c r="R10">
        <v>3.55461786861314</v>
      </c>
    </row>
    <row r="11" spans="1:18" x14ac:dyDescent="0.2">
      <c r="A11" s="3">
        <v>45133</v>
      </c>
      <c r="B11" s="3"/>
      <c r="C11" s="3"/>
      <c r="D11" s="2">
        <v>17200</v>
      </c>
      <c r="E11" s="5">
        <f t="shared" si="2"/>
        <v>8.8607594936708861E-2</v>
      </c>
      <c r="F11" s="2"/>
      <c r="G11" s="1"/>
      <c r="H11" s="1"/>
      <c r="I11" s="6"/>
      <c r="J11" s="1"/>
      <c r="K11" s="1"/>
      <c r="L11" s="4">
        <f t="shared" si="1"/>
        <v>3.5358852857142851</v>
      </c>
      <c r="M11" s="4">
        <v>2023</v>
      </c>
      <c r="N11" s="4">
        <f t="shared" si="0"/>
        <v>30</v>
      </c>
      <c r="P11">
        <v>30</v>
      </c>
      <c r="Q11">
        <v>2023</v>
      </c>
      <c r="R11">
        <v>3.5358852857142851</v>
      </c>
    </row>
    <row r="12" spans="1:18" x14ac:dyDescent="0.2">
      <c r="A12" s="3">
        <v>45140</v>
      </c>
      <c r="B12" s="3"/>
      <c r="C12" s="3"/>
      <c r="D12" s="2">
        <v>17500</v>
      </c>
      <c r="E12" s="5">
        <f t="shared" si="2"/>
        <v>1.7441860465116279E-2</v>
      </c>
      <c r="F12" s="2"/>
      <c r="G12" s="1"/>
      <c r="H12" s="1"/>
      <c r="I12" s="6"/>
      <c r="J12" s="1"/>
      <c r="K12" s="1"/>
      <c r="L12" s="4">
        <f t="shared" si="1"/>
        <v>3.6464586229508202</v>
      </c>
      <c r="M12" s="4">
        <v>2023</v>
      </c>
      <c r="N12" s="4">
        <f t="shared" si="0"/>
        <v>31</v>
      </c>
      <c r="P12">
        <v>31</v>
      </c>
      <c r="Q12">
        <v>2023</v>
      </c>
      <c r="R12">
        <v>3.6464586229508202</v>
      </c>
    </row>
    <row r="13" spans="1:18" x14ac:dyDescent="0.2">
      <c r="A13" s="3">
        <v>45146</v>
      </c>
      <c r="B13" s="3"/>
      <c r="C13" s="3"/>
      <c r="D13" s="2">
        <v>18100</v>
      </c>
      <c r="E13" s="5">
        <f t="shared" si="2"/>
        <v>3.4285714285714287E-2</v>
      </c>
      <c r="F13" s="2"/>
      <c r="G13" s="1"/>
      <c r="H13" s="1"/>
      <c r="I13" s="6"/>
      <c r="J13" s="1"/>
      <c r="K13" s="1"/>
      <c r="L13" s="4">
        <f t="shared" si="1"/>
        <v>0.74994247307692308</v>
      </c>
      <c r="M13" s="4">
        <v>2023</v>
      </c>
      <c r="N13" s="4">
        <f t="shared" si="0"/>
        <v>32</v>
      </c>
      <c r="P13">
        <v>32</v>
      </c>
      <c r="Q13">
        <v>2023</v>
      </c>
      <c r="R13">
        <v>0.74994247307692308</v>
      </c>
    </row>
    <row r="14" spans="1:18" x14ac:dyDescent="0.2">
      <c r="A14" s="3">
        <v>45163</v>
      </c>
      <c r="B14" s="3"/>
      <c r="C14" s="3"/>
      <c r="D14" s="2">
        <v>19000</v>
      </c>
      <c r="E14" s="5">
        <f t="shared" si="2"/>
        <v>4.9723756906077346E-2</v>
      </c>
      <c r="F14" s="2"/>
      <c r="G14" s="1"/>
      <c r="H14" s="1"/>
      <c r="I14" s="6"/>
      <c r="J14" s="1"/>
      <c r="K14" s="1"/>
      <c r="L14" s="4">
        <f t="shared" si="1"/>
        <v>2.5729754851190472</v>
      </c>
      <c r="M14" s="4">
        <v>2023</v>
      </c>
      <c r="N14" s="4">
        <f t="shared" si="0"/>
        <v>34</v>
      </c>
      <c r="P14">
        <v>33</v>
      </c>
      <c r="Q14">
        <v>2023</v>
      </c>
      <c r="R14">
        <v>1.5716935097767848</v>
      </c>
    </row>
    <row r="15" spans="1:18" x14ac:dyDescent="0.2">
      <c r="A15" s="3">
        <v>45194</v>
      </c>
      <c r="B15" s="3"/>
      <c r="C15" s="3"/>
      <c r="D15" s="2">
        <v>22100</v>
      </c>
      <c r="E15" s="5">
        <f t="shared" si="2"/>
        <v>0.16315789473684211</v>
      </c>
      <c r="F15" s="2"/>
      <c r="G15" s="1"/>
      <c r="H15" s="1"/>
      <c r="I15" s="6"/>
      <c r="J15" s="1"/>
      <c r="K15" s="1"/>
      <c r="L15" s="4">
        <f t="shared" si="1"/>
        <v>1.2516819177083329</v>
      </c>
      <c r="M15" s="4">
        <v>2023</v>
      </c>
      <c r="N15" s="4">
        <f t="shared" si="0"/>
        <v>39</v>
      </c>
      <c r="P15">
        <v>34</v>
      </c>
      <c r="Q15">
        <v>2023</v>
      </c>
      <c r="R15">
        <v>2.5729754851190472</v>
      </c>
    </row>
    <row r="16" spans="1:18" x14ac:dyDescent="0.2">
      <c r="A16" s="3">
        <v>45211</v>
      </c>
      <c r="B16" s="3"/>
      <c r="C16" s="3"/>
      <c r="D16" s="2">
        <v>22200</v>
      </c>
      <c r="E16" s="5">
        <f t="shared" si="2"/>
        <v>4.5248868778280547E-3</v>
      </c>
      <c r="F16" s="2"/>
      <c r="G16" s="1"/>
      <c r="H16" s="1"/>
      <c r="I16" s="6"/>
      <c r="J16" s="1"/>
      <c r="K16" s="1"/>
      <c r="L16" s="4">
        <f t="shared" si="1"/>
        <v>4.0890574453869055</v>
      </c>
      <c r="M16" s="4">
        <v>2023</v>
      </c>
      <c r="N16" s="4">
        <f t="shared" si="0"/>
        <v>41</v>
      </c>
      <c r="P16">
        <v>35</v>
      </c>
      <c r="Q16">
        <v>2023</v>
      </c>
      <c r="R16">
        <v>3.401928181547619</v>
      </c>
    </row>
    <row r="17" spans="1:18" x14ac:dyDescent="0.2">
      <c r="A17" s="3">
        <v>45222</v>
      </c>
      <c r="B17" s="3"/>
      <c r="C17" s="3"/>
      <c r="D17" s="2">
        <v>22200</v>
      </c>
      <c r="E17" s="5">
        <f t="shared" si="2"/>
        <v>0</v>
      </c>
      <c r="F17" s="2">
        <f>D17*G17</f>
        <v>24420.000000000004</v>
      </c>
      <c r="G17" s="1">
        <v>1.1000000000000001</v>
      </c>
      <c r="H17" s="1"/>
      <c r="I17" s="6"/>
      <c r="J17" s="1"/>
      <c r="K17" s="1"/>
      <c r="L17" s="4">
        <f t="shared" si="1"/>
        <v>6.5248396556547599</v>
      </c>
      <c r="M17" s="4">
        <v>2023</v>
      </c>
      <c r="N17" s="4">
        <f t="shared" si="0"/>
        <v>43</v>
      </c>
      <c r="P17">
        <v>36</v>
      </c>
      <c r="Q17">
        <v>2023</v>
      </c>
      <c r="R17">
        <v>4.6889159910714255</v>
      </c>
    </row>
    <row r="18" spans="1:18" x14ac:dyDescent="0.2">
      <c r="A18" s="3">
        <v>45236</v>
      </c>
      <c r="B18" s="3"/>
      <c r="C18" s="3"/>
      <c r="D18" s="1"/>
      <c r="E18" s="5"/>
      <c r="F18" s="1"/>
      <c r="G18" s="1"/>
      <c r="H18" s="1">
        <v>468</v>
      </c>
      <c r="I18" s="6"/>
      <c r="J18" s="1"/>
      <c r="K18" s="1"/>
      <c r="L18" s="4">
        <f t="shared" si="1"/>
        <v>2.7461928867559533</v>
      </c>
      <c r="M18" s="4">
        <v>2023</v>
      </c>
      <c r="N18" s="4">
        <f t="shared" si="0"/>
        <v>45</v>
      </c>
      <c r="P18">
        <v>37</v>
      </c>
      <c r="Q18">
        <v>2023</v>
      </c>
      <c r="R18">
        <v>2.9254281160714277</v>
      </c>
    </row>
    <row r="19" spans="1:18" x14ac:dyDescent="0.2">
      <c r="A19" s="3">
        <v>45239</v>
      </c>
      <c r="B19" s="3"/>
      <c r="C19" s="3"/>
      <c r="D19" s="2">
        <v>22500</v>
      </c>
      <c r="E19" s="5">
        <f>(D19-D17)/D17</f>
        <v>1.3513513513513514E-2</v>
      </c>
      <c r="F19" s="1"/>
      <c r="G19" s="1"/>
      <c r="H19" s="1"/>
      <c r="I19" s="6"/>
      <c r="J19" s="1"/>
      <c r="K19" s="1"/>
      <c r="L19" s="4">
        <f t="shared" si="1"/>
        <v>2.7461928867559533</v>
      </c>
      <c r="M19" s="4">
        <v>2023</v>
      </c>
      <c r="N19" s="4">
        <f t="shared" si="0"/>
        <v>45</v>
      </c>
      <c r="P19">
        <v>38</v>
      </c>
      <c r="Q19">
        <v>2023</v>
      </c>
      <c r="R19">
        <v>2.1152617886904759</v>
      </c>
    </row>
    <row r="20" spans="1:18" x14ac:dyDescent="0.2">
      <c r="A20" s="3">
        <v>45250</v>
      </c>
      <c r="B20" s="3"/>
      <c r="C20" s="3"/>
      <c r="D20" s="2">
        <v>23050</v>
      </c>
      <c r="E20" s="5">
        <f t="shared" si="2"/>
        <v>2.4444444444444446E-2</v>
      </c>
      <c r="F20" s="2">
        <f>D20*G20</f>
        <v>21667</v>
      </c>
      <c r="G20" s="1">
        <f>47/50</f>
        <v>0.94</v>
      </c>
      <c r="H20" s="1">
        <v>480</v>
      </c>
      <c r="I20" s="6">
        <f>(H20-H18)/H18</f>
        <v>2.564102564102564E-2</v>
      </c>
      <c r="J20" s="1"/>
      <c r="K20" s="1"/>
      <c r="L20" s="4">
        <f t="shared" si="1"/>
        <v>1.704314074553573</v>
      </c>
      <c r="M20" s="4">
        <v>2023</v>
      </c>
      <c r="N20" s="4">
        <f t="shared" si="0"/>
        <v>47</v>
      </c>
      <c r="P20">
        <v>39</v>
      </c>
      <c r="Q20">
        <v>2023</v>
      </c>
      <c r="R20">
        <v>1.2516819177083329</v>
      </c>
    </row>
    <row r="21" spans="1:18" x14ac:dyDescent="0.2">
      <c r="A21" s="3">
        <v>45257</v>
      </c>
      <c r="B21" s="3"/>
      <c r="C21" s="3"/>
      <c r="D21" s="1"/>
      <c r="E21" s="5"/>
      <c r="F21" s="1"/>
      <c r="G21" s="1"/>
      <c r="H21" s="1">
        <v>530</v>
      </c>
      <c r="I21" s="6">
        <f t="shared" ref="I21" si="3">(H21-H20)/H20</f>
        <v>0.10416666666666667</v>
      </c>
      <c r="J21" s="1"/>
      <c r="K21" s="1"/>
      <c r="L21" s="4">
        <f t="shared" si="1"/>
        <v>0.59116542142857254</v>
      </c>
      <c r="M21" s="4">
        <v>2023</v>
      </c>
      <c r="N21" s="4">
        <f t="shared" si="0"/>
        <v>48</v>
      </c>
      <c r="P21">
        <v>40</v>
      </c>
      <c r="Q21">
        <v>2023</v>
      </c>
      <c r="R21">
        <v>1.2013228905654765</v>
      </c>
    </row>
    <row r="22" spans="1:18" x14ac:dyDescent="0.2">
      <c r="A22" s="3">
        <v>45268</v>
      </c>
      <c r="B22" s="3"/>
      <c r="C22" s="3"/>
      <c r="D22" s="2">
        <v>25640</v>
      </c>
      <c r="E22" s="5">
        <f>(D22-D20)/D20</f>
        <v>0.11236442516268981</v>
      </c>
      <c r="F22" s="1"/>
      <c r="G22" s="1"/>
      <c r="H22" s="1"/>
      <c r="I22" s="6"/>
      <c r="J22" s="1"/>
      <c r="K22" s="1"/>
      <c r="L22" s="4">
        <f t="shared" si="1"/>
        <v>1.102050497573221</v>
      </c>
      <c r="M22" s="4">
        <v>2023</v>
      </c>
      <c r="N22" s="4">
        <f t="shared" si="0"/>
        <v>49</v>
      </c>
      <c r="P22">
        <v>41</v>
      </c>
      <c r="Q22">
        <v>2023</v>
      </c>
      <c r="R22">
        <v>4.0890574453869055</v>
      </c>
    </row>
    <row r="23" spans="1:18" x14ac:dyDescent="0.2">
      <c r="A23" s="3">
        <v>45271</v>
      </c>
      <c r="B23" s="3"/>
      <c r="C23" s="3"/>
      <c r="D23" s="1"/>
      <c r="E23" s="5"/>
      <c r="F23" s="1"/>
      <c r="G23" s="1"/>
      <c r="H23" s="1">
        <v>571</v>
      </c>
      <c r="I23" s="6">
        <f>(H23-H21)/H21</f>
        <v>7.7358490566037733E-2</v>
      </c>
      <c r="J23" s="1"/>
      <c r="K23" s="1"/>
      <c r="L23" s="4">
        <f t="shared" si="1"/>
        <v>1.5433366433035713</v>
      </c>
      <c r="M23" s="4">
        <v>2023</v>
      </c>
      <c r="N23" s="4">
        <f t="shared" si="0"/>
        <v>50</v>
      </c>
      <c r="P23">
        <v>42</v>
      </c>
      <c r="Q23">
        <v>2023</v>
      </c>
      <c r="R23">
        <v>7.8536540797619052</v>
      </c>
    </row>
    <row r="24" spans="1:18" x14ac:dyDescent="0.2">
      <c r="A24" s="3">
        <v>45278</v>
      </c>
      <c r="B24" s="3"/>
      <c r="C24" s="3"/>
      <c r="D24" s="1"/>
      <c r="E24" s="1"/>
      <c r="F24" s="1"/>
      <c r="G24" s="1"/>
      <c r="H24" s="1">
        <v>660</v>
      </c>
      <c r="I24" s="6">
        <f>(H24-H23)/H23</f>
        <v>0.15586690017513136</v>
      </c>
      <c r="J24" s="1"/>
      <c r="K24" s="1"/>
      <c r="L24" s="4">
        <f>AVERAGEIFS(R:R,Q:Q,M24,P:P,N24)</f>
        <v>1.446222726380368</v>
      </c>
      <c r="M24" s="4">
        <v>2023</v>
      </c>
      <c r="N24" s="4">
        <f t="shared" si="0"/>
        <v>51</v>
      </c>
      <c r="P24">
        <v>43</v>
      </c>
      <c r="Q24">
        <v>2023</v>
      </c>
      <c r="R24">
        <v>6.5248396556547599</v>
      </c>
    </row>
    <row r="25" spans="1:18" x14ac:dyDescent="0.2">
      <c r="A25" s="3">
        <v>45288</v>
      </c>
      <c r="B25" s="3"/>
      <c r="C25" s="3"/>
      <c r="D25" s="1">
        <v>22100</v>
      </c>
      <c r="E25" s="1"/>
      <c r="F25" s="1"/>
      <c r="G25" s="1"/>
      <c r="H25" s="1"/>
      <c r="I25" s="6"/>
      <c r="J25" s="1"/>
      <c r="K25" s="1"/>
      <c r="L25" s="4">
        <f t="shared" si="1"/>
        <v>2.1080875220238102</v>
      </c>
      <c r="M25" s="4">
        <v>2023</v>
      </c>
      <c r="N25" s="4">
        <f t="shared" si="0"/>
        <v>52</v>
      </c>
      <c r="P25">
        <v>44</v>
      </c>
      <c r="Q25">
        <v>2023</v>
      </c>
      <c r="R25">
        <v>4.1256212321428603</v>
      </c>
    </row>
    <row r="26" spans="1:18" x14ac:dyDescent="0.2">
      <c r="A26" s="3">
        <v>45292</v>
      </c>
      <c r="B26" s="3"/>
      <c r="C26" s="3"/>
      <c r="D26" s="1"/>
      <c r="E26" s="1"/>
      <c r="F26" s="1"/>
      <c r="G26" s="1"/>
      <c r="H26" s="1">
        <v>846</v>
      </c>
      <c r="I26" s="6">
        <f>(H26-H24)/H24</f>
        <v>0.2818181818181818</v>
      </c>
      <c r="J26" s="1"/>
      <c r="K26" s="1"/>
      <c r="L26" s="4">
        <f t="shared" si="1"/>
        <v>2.6269799947916668</v>
      </c>
      <c r="M26" s="4">
        <v>2024</v>
      </c>
      <c r="N26" s="4">
        <f t="shared" si="0"/>
        <v>1</v>
      </c>
      <c r="P26">
        <v>45</v>
      </c>
      <c r="Q26">
        <v>2023</v>
      </c>
      <c r="R26">
        <v>2.7461928867559533</v>
      </c>
    </row>
    <row r="27" spans="1:18" x14ac:dyDescent="0.2">
      <c r="A27" s="3">
        <v>45296</v>
      </c>
      <c r="B27" s="3"/>
      <c r="C27" s="3"/>
      <c r="D27" s="1">
        <v>18100</v>
      </c>
      <c r="E27" s="1"/>
      <c r="F27" s="1"/>
      <c r="G27" s="1"/>
      <c r="H27" s="1"/>
      <c r="I27" s="6"/>
      <c r="J27" s="1"/>
      <c r="K27" s="1"/>
      <c r="L27" s="4">
        <f t="shared" si="1"/>
        <v>2.6269799947916668</v>
      </c>
      <c r="M27" s="4">
        <v>2024</v>
      </c>
      <c r="N27" s="4">
        <f t="shared" si="0"/>
        <v>1</v>
      </c>
      <c r="P27">
        <v>46</v>
      </c>
      <c r="Q27">
        <v>2023</v>
      </c>
      <c r="R27">
        <v>1.8935640029761931</v>
      </c>
    </row>
    <row r="28" spans="1:18" x14ac:dyDescent="0.2">
      <c r="A28" s="3">
        <v>45299</v>
      </c>
      <c r="B28" s="3"/>
      <c r="C28" s="3"/>
      <c r="D28" s="1"/>
      <c r="E28" s="1"/>
      <c r="F28" s="1"/>
      <c r="G28" s="1"/>
      <c r="H28" s="1">
        <v>869</v>
      </c>
      <c r="I28" s="6">
        <f>(H28-H26)/H26</f>
        <v>2.7186761229314422E-2</v>
      </c>
      <c r="J28" s="1"/>
      <c r="K28" s="1"/>
      <c r="L28" s="4">
        <f t="shared" si="1"/>
        <v>2.6027391651785741</v>
      </c>
      <c r="M28" s="4">
        <v>2024</v>
      </c>
      <c r="N28" s="4">
        <f t="shared" si="0"/>
        <v>2</v>
      </c>
      <c r="P28">
        <v>47</v>
      </c>
      <c r="Q28">
        <v>2023</v>
      </c>
      <c r="R28">
        <v>1.704314074553573</v>
      </c>
    </row>
    <row r="29" spans="1:18" x14ac:dyDescent="0.2">
      <c r="A29" s="3">
        <v>45303</v>
      </c>
      <c r="B29" s="1">
        <v>2300</v>
      </c>
      <c r="C29" s="1"/>
      <c r="D29" s="1"/>
      <c r="E29" s="1"/>
      <c r="F29" s="1"/>
      <c r="G29" s="1"/>
      <c r="H29" s="1"/>
      <c r="I29" s="6"/>
      <c r="J29" s="1"/>
      <c r="K29" s="1"/>
      <c r="L29" s="4">
        <f t="shared" si="1"/>
        <v>2.6027391651785741</v>
      </c>
      <c r="M29" s="4">
        <v>2024</v>
      </c>
      <c r="N29" s="4">
        <f t="shared" si="0"/>
        <v>2</v>
      </c>
      <c r="P29">
        <v>48</v>
      </c>
      <c r="Q29">
        <v>2023</v>
      </c>
      <c r="R29">
        <v>0.59116542142857254</v>
      </c>
    </row>
    <row r="30" spans="1:18" x14ac:dyDescent="0.2">
      <c r="A30" s="3">
        <v>45308</v>
      </c>
      <c r="B30" s="1"/>
      <c r="C30" s="1"/>
      <c r="D30" s="1">
        <v>21100</v>
      </c>
      <c r="E30" s="1"/>
      <c r="F30" s="1"/>
      <c r="G30" s="1"/>
      <c r="H30" s="1">
        <v>941</v>
      </c>
      <c r="I30" s="6">
        <f>(H30-H28)/H28</f>
        <v>8.2853855005753735E-2</v>
      </c>
      <c r="J30" s="1"/>
      <c r="K30" s="1"/>
      <c r="L30" s="4">
        <f t="shared" si="1"/>
        <v>2.9111403973214314</v>
      </c>
      <c r="M30" s="4">
        <v>2024</v>
      </c>
      <c r="N30" s="4">
        <f t="shared" si="0"/>
        <v>3</v>
      </c>
      <c r="P30">
        <v>49</v>
      </c>
      <c r="Q30">
        <v>2023</v>
      </c>
      <c r="R30">
        <v>1.102050497573221</v>
      </c>
    </row>
    <row r="31" spans="1:18" x14ac:dyDescent="0.2">
      <c r="A31" s="3">
        <v>45314</v>
      </c>
      <c r="B31" s="1"/>
      <c r="C31" s="1">
        <f>1900*3</f>
        <v>5700</v>
      </c>
      <c r="D31" s="1">
        <v>17000</v>
      </c>
      <c r="E31" s="1"/>
      <c r="F31" s="1">
        <f>G31*D31</f>
        <v>9010</v>
      </c>
      <c r="G31" s="1">
        <v>0.53</v>
      </c>
      <c r="H31" s="1">
        <v>995</v>
      </c>
      <c r="I31" s="6"/>
      <c r="J31" s="1"/>
      <c r="K31" s="1"/>
      <c r="L31" s="4">
        <f t="shared" si="1"/>
        <v>1.6261581206489677</v>
      </c>
      <c r="M31" s="4">
        <v>2024</v>
      </c>
      <c r="N31" s="4">
        <f t="shared" si="0"/>
        <v>4</v>
      </c>
      <c r="P31">
        <v>50</v>
      </c>
      <c r="Q31">
        <v>2023</v>
      </c>
      <c r="R31">
        <v>1.5433366433035713</v>
      </c>
    </row>
    <row r="32" spans="1:18" x14ac:dyDescent="0.2">
      <c r="A32" s="3">
        <v>45336</v>
      </c>
      <c r="B32" s="1"/>
      <c r="C32" s="1"/>
      <c r="D32" s="1"/>
      <c r="E32" s="1"/>
      <c r="F32" s="1"/>
      <c r="G32" s="1"/>
      <c r="H32" s="1">
        <v>1080</v>
      </c>
      <c r="I32" s="6"/>
      <c r="J32" s="1"/>
      <c r="K32" s="1"/>
      <c r="L32" s="4" t="e">
        <f t="shared" ref="L32" si="4">AVERAGEIFS(R:R,Q:Q,M32,P:P,N32)</f>
        <v>#DIV/0!</v>
      </c>
      <c r="M32" s="4">
        <v>2024</v>
      </c>
      <c r="N32" s="4">
        <f t="shared" si="0"/>
        <v>7</v>
      </c>
      <c r="P32">
        <v>51</v>
      </c>
      <c r="Q32">
        <v>2023</v>
      </c>
      <c r="R32">
        <v>1.446222726380368</v>
      </c>
    </row>
    <row r="33" spans="16:18" x14ac:dyDescent="0.2">
      <c r="P33">
        <v>52</v>
      </c>
      <c r="Q33">
        <v>2023</v>
      </c>
      <c r="R33">
        <v>2.1080875220238102</v>
      </c>
    </row>
    <row r="34" spans="16:18" x14ac:dyDescent="0.2">
      <c r="P34">
        <v>1</v>
      </c>
      <c r="Q34">
        <v>2024</v>
      </c>
      <c r="R34">
        <v>2.6269799947916668</v>
      </c>
    </row>
    <row r="35" spans="16:18" x14ac:dyDescent="0.2">
      <c r="P35">
        <v>2</v>
      </c>
      <c r="Q35">
        <v>2024</v>
      </c>
      <c r="R35">
        <v>2.6027391651785741</v>
      </c>
    </row>
    <row r="36" spans="16:18" x14ac:dyDescent="0.2">
      <c r="P36">
        <v>3</v>
      </c>
      <c r="Q36">
        <v>2024</v>
      </c>
      <c r="R36">
        <v>2.9111403973214314</v>
      </c>
    </row>
    <row r="37" spans="16:18" x14ac:dyDescent="0.2">
      <c r="P37">
        <v>4</v>
      </c>
      <c r="Q37">
        <v>2024</v>
      </c>
      <c r="R37">
        <v>1.6261581206489677</v>
      </c>
    </row>
    <row r="38" spans="16:18" x14ac:dyDescent="0.2">
      <c r="R38" t="e">
        <v>#DIV/0!</v>
      </c>
    </row>
    <row r="39" spans="16:18" x14ac:dyDescent="0.2">
      <c r="R39" t="e">
        <v>#DIV/0!</v>
      </c>
    </row>
    <row r="40" spans="16:18" x14ac:dyDescent="0.2">
      <c r="R40" t="e">
        <v>#DIV/0!</v>
      </c>
    </row>
    <row r="41" spans="16:18" x14ac:dyDescent="0.2">
      <c r="R41" t="e">
        <v>#DIV/0!</v>
      </c>
    </row>
    <row r="42" spans="16:18" x14ac:dyDescent="0.2">
      <c r="R42" t="e">
        <v>#DIV/0!</v>
      </c>
    </row>
    <row r="43" spans="16:18" x14ac:dyDescent="0.2">
      <c r="R43" t="e">
        <v>#DIV/0!</v>
      </c>
    </row>
    <row r="44" spans="16:18" x14ac:dyDescent="0.2">
      <c r="R44" t="e">
        <v>#DIV/0!</v>
      </c>
    </row>
    <row r="45" spans="16:18" x14ac:dyDescent="0.2">
      <c r="R45" t="e">
        <v>#DIV/0!</v>
      </c>
    </row>
  </sheetData>
  <mergeCells count="3">
    <mergeCell ref="H1:K1"/>
    <mergeCell ref="A1:A2"/>
    <mergeCell ref="B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Lysbeth Koster</cp:lastModifiedBy>
  <dcterms:created xsi:type="dcterms:W3CDTF">2023-10-27T01:22:21Z</dcterms:created>
  <dcterms:modified xsi:type="dcterms:W3CDTF">2024-02-29T00:36:57Z</dcterms:modified>
</cp:coreProperties>
</file>