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ate1904="1"/>
  <mc:AlternateContent xmlns:mc="http://schemas.openxmlformats.org/markup-compatibility/2006">
    <mc:Choice Requires="x15">
      <x15ac:absPath xmlns:x15ac="http://schemas.microsoft.com/office/spreadsheetml/2010/11/ac" url="https://hawaii0-my.sharepoint.com/personal/alemarie_hawaii_edu/Documents/Desktop/nomilo-fishpond-analysis/data/raw/"/>
    </mc:Choice>
  </mc:AlternateContent>
  <xr:revisionPtr revIDLastSave="1" documentId="13_ncr:1_{6285CBA7-10C2-2349-B276-B15624E1557C}" xr6:coauthVersionLast="47" xr6:coauthVersionMax="47" xr10:uidLastSave="{CA2C67D7-FA6C-4075-B7D0-0391861EDB75}"/>
  <bookViews>
    <workbookView minimized="1" xWindow="2295" yWindow="2070" windowWidth="12300" windowHeight="11235" tabRatio="500" xr2:uid="{00000000-000D-0000-FFFF-FFFF00000000}"/>
  </bookViews>
  <sheets>
    <sheet name="Data Overview" sheetId="14" r:id="rId1"/>
    <sheet name="Final Data" sheetId="12" r:id="rId2"/>
    <sheet name="Nutrient Final Data umoleL" sheetId="2" r:id="rId3"/>
    <sheet name="Nutrient Channels DATA" sheetId="11" r:id="rId4"/>
    <sheet name="Chlorophyll a" sheetId="1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2" l="1"/>
  <c r="G44" i="12"/>
  <c r="G45" i="12"/>
  <c r="G46" i="12"/>
  <c r="G47" i="12"/>
  <c r="G48" i="12"/>
  <c r="G49" i="12"/>
  <c r="G16" i="12"/>
  <c r="G17" i="12"/>
  <c r="G18" i="12"/>
  <c r="G19" i="12"/>
  <c r="G20" i="12"/>
  <c r="G21" i="12"/>
  <c r="G22" i="12"/>
  <c r="G23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15" i="12"/>
  <c r="E41" i="13"/>
  <c r="F41" i="13"/>
  <c r="H41" i="13"/>
  <c r="H47" i="12" s="1"/>
  <c r="E42" i="13"/>
  <c r="F42" i="13"/>
  <c r="H42" i="13"/>
  <c r="H48" i="12" s="1"/>
  <c r="E43" i="13"/>
  <c r="F43" i="13"/>
  <c r="H43" i="13"/>
  <c r="H49" i="12" s="1"/>
  <c r="E23" i="13"/>
  <c r="F23" i="13"/>
  <c r="H23" i="13"/>
  <c r="H29" i="12" s="1"/>
  <c r="E33" i="13"/>
  <c r="F33" i="13"/>
  <c r="H33" i="13"/>
  <c r="H39" i="12" s="1"/>
  <c r="E34" i="13"/>
  <c r="F34" i="13"/>
  <c r="H34" i="13"/>
  <c r="H40" i="12" s="1"/>
  <c r="E35" i="13"/>
  <c r="F35" i="13"/>
  <c r="H35" i="13"/>
  <c r="H41" i="12" s="1"/>
  <c r="E36" i="13"/>
  <c r="F36" i="13"/>
  <c r="H36" i="13"/>
  <c r="H42" i="12" s="1"/>
  <c r="E37" i="13"/>
  <c r="F37" i="13"/>
  <c r="H37" i="13"/>
  <c r="H43" i="12" s="1"/>
  <c r="E38" i="13"/>
  <c r="F38" i="13"/>
  <c r="H38" i="13"/>
  <c r="H44" i="12" s="1"/>
  <c r="E39" i="13"/>
  <c r="F39" i="13"/>
  <c r="H39" i="13"/>
  <c r="H45" i="12" s="1"/>
  <c r="E40" i="13"/>
  <c r="F40" i="13"/>
  <c r="H40" i="13"/>
  <c r="H46" i="12" s="1"/>
  <c r="E32" i="13"/>
  <c r="F32" i="13"/>
  <c r="H32" i="13"/>
  <c r="H38" i="12" s="1"/>
  <c r="E31" i="13"/>
  <c r="F31" i="13"/>
  <c r="H31" i="13"/>
  <c r="H37" i="12" s="1"/>
  <c r="E30" i="13"/>
  <c r="F30" i="13"/>
  <c r="H30" i="13"/>
  <c r="H36" i="12" s="1"/>
  <c r="E29" i="13"/>
  <c r="F29" i="13"/>
  <c r="H29" i="13"/>
  <c r="H35" i="12" s="1"/>
  <c r="E28" i="13"/>
  <c r="F28" i="13"/>
  <c r="H28" i="13"/>
  <c r="H34" i="12" s="1"/>
  <c r="E27" i="13"/>
  <c r="F27" i="13"/>
  <c r="H27" i="13"/>
  <c r="H33" i="12" s="1"/>
  <c r="E26" i="13"/>
  <c r="F26" i="13"/>
  <c r="H26" i="13"/>
  <c r="H32" i="12" s="1"/>
  <c r="E25" i="13"/>
  <c r="F25" i="13"/>
  <c r="H25" i="13"/>
  <c r="H31" i="12" s="1"/>
  <c r="E24" i="13"/>
  <c r="F24" i="13"/>
  <c r="H24" i="13"/>
  <c r="H30" i="12" s="1"/>
  <c r="E22" i="13"/>
  <c r="F22" i="13"/>
  <c r="H22" i="13"/>
  <c r="H28" i="12" s="1"/>
  <c r="E21" i="13"/>
  <c r="F21" i="13"/>
  <c r="H21" i="13"/>
  <c r="H27" i="12" s="1"/>
  <c r="E20" i="13"/>
  <c r="F20" i="13"/>
  <c r="H20" i="13"/>
  <c r="H26" i="12" s="1"/>
  <c r="E19" i="13"/>
  <c r="F19" i="13"/>
  <c r="H19" i="13"/>
  <c r="H25" i="12" s="1"/>
  <c r="E18" i="13"/>
  <c r="F18" i="13"/>
  <c r="H18" i="13"/>
  <c r="H23" i="12" s="1"/>
  <c r="E16" i="13"/>
  <c r="F16" i="13"/>
  <c r="H16" i="13"/>
  <c r="H21" i="12" s="1"/>
  <c r="E15" i="13"/>
  <c r="F15" i="13"/>
  <c r="H15" i="13"/>
  <c r="H20" i="12" s="1"/>
  <c r="E14" i="13"/>
  <c r="F14" i="13"/>
  <c r="H14" i="13"/>
  <c r="H19" i="12" s="1"/>
  <c r="E13" i="13"/>
  <c r="F13" i="13"/>
  <c r="H13" i="13"/>
  <c r="H18" i="12" s="1"/>
  <c r="E12" i="13"/>
  <c r="F12" i="13"/>
  <c r="H12" i="13"/>
  <c r="H17" i="12" s="1"/>
  <c r="E11" i="13"/>
  <c r="F11" i="13"/>
  <c r="H11" i="13"/>
  <c r="E10" i="13"/>
  <c r="F10" i="13"/>
  <c r="H10" i="13"/>
  <c r="H15" i="12" s="1"/>
  <c r="B15" i="12"/>
  <c r="C15" i="12"/>
  <c r="D15" i="12"/>
  <c r="E15" i="12"/>
  <c r="B16" i="12"/>
  <c r="C16" i="12"/>
  <c r="D16" i="12"/>
  <c r="E16" i="12"/>
  <c r="B17" i="12"/>
  <c r="C17" i="12"/>
  <c r="D17" i="12"/>
  <c r="E17" i="12"/>
  <c r="B18" i="12"/>
  <c r="C18" i="12"/>
  <c r="D18" i="12"/>
  <c r="E18" i="12"/>
  <c r="B19" i="12"/>
  <c r="C19" i="12"/>
  <c r="D19" i="12"/>
  <c r="E19" i="12"/>
  <c r="B20" i="12"/>
  <c r="C20" i="12"/>
  <c r="D20" i="12"/>
  <c r="E20" i="12"/>
  <c r="B21" i="12"/>
  <c r="C21" i="12"/>
  <c r="D21" i="12"/>
  <c r="E21" i="12"/>
  <c r="B22" i="12"/>
  <c r="C22" i="12"/>
  <c r="D22" i="12"/>
  <c r="E22" i="12"/>
  <c r="B23" i="12"/>
  <c r="C23" i="12"/>
  <c r="D23" i="12"/>
  <c r="E23" i="12"/>
  <c r="B24" i="12"/>
  <c r="C24" i="12"/>
  <c r="D24" i="12"/>
  <c r="E24" i="12"/>
  <c r="B25" i="12"/>
  <c r="C25" i="12"/>
  <c r="D25" i="12"/>
  <c r="E25" i="12"/>
  <c r="B26" i="12"/>
  <c r="C26" i="12"/>
  <c r="D26" i="12"/>
  <c r="E26" i="12"/>
  <c r="B27" i="12"/>
  <c r="C27" i="12"/>
  <c r="D27" i="12"/>
  <c r="E27" i="12"/>
  <c r="B28" i="12"/>
  <c r="C28" i="12"/>
  <c r="D28" i="12"/>
  <c r="E28" i="12"/>
  <c r="B29" i="12"/>
  <c r="C29" i="12"/>
  <c r="D29" i="12"/>
  <c r="E29" i="12"/>
  <c r="B30" i="12"/>
  <c r="C30" i="12"/>
  <c r="D30" i="12"/>
  <c r="E30" i="12"/>
  <c r="B31" i="12"/>
  <c r="C31" i="12"/>
  <c r="D31" i="12"/>
  <c r="E31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5" i="12"/>
  <c r="C35" i="12"/>
  <c r="D35" i="12"/>
  <c r="E35" i="12"/>
  <c r="B36" i="12"/>
  <c r="C36" i="12"/>
  <c r="D36" i="12"/>
  <c r="E36" i="12"/>
  <c r="B37" i="12"/>
  <c r="C37" i="12"/>
  <c r="D37" i="12"/>
  <c r="E37" i="12"/>
  <c r="B38" i="12"/>
  <c r="C38" i="12"/>
  <c r="D38" i="12"/>
  <c r="E38" i="12"/>
  <c r="B39" i="12"/>
  <c r="C39" i="12"/>
  <c r="D39" i="12"/>
  <c r="E39" i="12"/>
  <c r="B40" i="12"/>
  <c r="C40" i="12"/>
  <c r="D40" i="12"/>
  <c r="E40" i="12"/>
  <c r="B41" i="12"/>
  <c r="C41" i="12"/>
  <c r="D41" i="12"/>
  <c r="E41" i="12"/>
  <c r="B42" i="12"/>
  <c r="C42" i="12"/>
  <c r="D42" i="12"/>
  <c r="E42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G37" i="2"/>
  <c r="H37" i="2"/>
  <c r="I37" i="2"/>
  <c r="J37" i="2"/>
  <c r="K37" i="2"/>
  <c r="G38" i="2"/>
  <c r="H38" i="2"/>
  <c r="I38" i="2"/>
  <c r="J38" i="2"/>
  <c r="K38" i="2"/>
  <c r="B31" i="2"/>
  <c r="C31" i="2"/>
  <c r="D31" i="2"/>
  <c r="J31" i="2"/>
  <c r="E31" i="2"/>
  <c r="B32" i="2"/>
  <c r="C32" i="2"/>
  <c r="D32" i="2"/>
  <c r="J32" i="2"/>
  <c r="E32" i="2"/>
  <c r="K32" i="2"/>
  <c r="B33" i="2"/>
  <c r="C33" i="2"/>
  <c r="D33" i="2"/>
  <c r="E33" i="2"/>
  <c r="K33" i="2"/>
  <c r="B34" i="2"/>
  <c r="C34" i="2"/>
  <c r="D34" i="2"/>
  <c r="E34" i="2"/>
  <c r="K34" i="2"/>
  <c r="B35" i="2"/>
  <c r="C35" i="2"/>
  <c r="D35" i="2"/>
  <c r="J35" i="2"/>
  <c r="E35" i="2"/>
  <c r="K35" i="2"/>
  <c r="B36" i="2"/>
  <c r="C36" i="2"/>
  <c r="D36" i="2"/>
  <c r="J36" i="2"/>
  <c r="E36" i="2"/>
  <c r="B37" i="2"/>
  <c r="C37" i="2"/>
  <c r="D37" i="2"/>
  <c r="E37" i="2"/>
  <c r="B38" i="2"/>
  <c r="C38" i="2"/>
  <c r="D38" i="2"/>
  <c r="E38" i="2"/>
  <c r="A32" i="2"/>
  <c r="A33" i="2"/>
  <c r="A34" i="2"/>
  <c r="A35" i="2"/>
  <c r="G35" i="2"/>
  <c r="A36" i="2"/>
  <c r="A37" i="2"/>
  <c r="A38" i="2"/>
  <c r="A31" i="2"/>
  <c r="G31" i="2"/>
  <c r="H31" i="2"/>
  <c r="I31" i="2"/>
  <c r="K31" i="2"/>
  <c r="H32" i="2"/>
  <c r="G32" i="2"/>
  <c r="I32" i="2"/>
  <c r="H33" i="2"/>
  <c r="J33" i="2"/>
  <c r="G33" i="2"/>
  <c r="I33" i="2"/>
  <c r="H34" i="2"/>
  <c r="J34" i="2"/>
  <c r="G34" i="2"/>
  <c r="I34" i="2"/>
  <c r="H35" i="2"/>
  <c r="I35" i="2"/>
  <c r="H36" i="2"/>
  <c r="G36" i="2"/>
  <c r="I36" i="2"/>
  <c r="K36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A19" i="2"/>
  <c r="A20" i="2"/>
  <c r="A21" i="2"/>
  <c r="A22" i="2"/>
  <c r="A23" i="2"/>
  <c r="A24" i="2"/>
  <c r="A25" i="2"/>
  <c r="A26" i="2"/>
  <c r="A27" i="2"/>
  <c r="A28" i="2"/>
  <c r="A29" i="2"/>
  <c r="A30" i="2"/>
  <c r="A18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B4" i="2"/>
  <c r="C4" i="2"/>
  <c r="D4" i="2"/>
  <c r="E4" i="2"/>
  <c r="A4" i="2"/>
  <c r="H4" i="2"/>
  <c r="J4" i="2"/>
  <c r="K4" i="2"/>
  <c r="H5" i="2"/>
  <c r="J5" i="2"/>
  <c r="K5" i="2"/>
  <c r="H6" i="2"/>
  <c r="I6" i="2"/>
  <c r="K6" i="2"/>
  <c r="H7" i="2"/>
  <c r="J7" i="2"/>
  <c r="K7" i="2"/>
  <c r="H8" i="2"/>
  <c r="I8" i="2"/>
  <c r="J8" i="2"/>
  <c r="K8" i="2"/>
  <c r="H9" i="2"/>
  <c r="J9" i="2"/>
  <c r="K9" i="2"/>
  <c r="H10" i="2"/>
  <c r="J10" i="2"/>
  <c r="K10" i="2"/>
  <c r="H11" i="2"/>
  <c r="K11" i="2"/>
  <c r="H12" i="2"/>
  <c r="I12" i="2"/>
  <c r="J12" i="2"/>
  <c r="K12" i="2"/>
  <c r="H13" i="2"/>
  <c r="J13" i="2"/>
  <c r="K13" i="2"/>
  <c r="H14" i="2"/>
  <c r="J14" i="2"/>
  <c r="K14" i="2"/>
  <c r="H15" i="2"/>
  <c r="I15" i="2"/>
  <c r="K15" i="2"/>
  <c r="H16" i="2"/>
  <c r="J16" i="2"/>
  <c r="K16" i="2"/>
  <c r="H17" i="2"/>
  <c r="I17" i="2"/>
  <c r="J17" i="2"/>
  <c r="K17" i="2"/>
  <c r="H18" i="2"/>
  <c r="K18" i="2"/>
  <c r="H19" i="2"/>
  <c r="I19" i="2"/>
  <c r="H20" i="2"/>
  <c r="J20" i="2"/>
  <c r="K20" i="2"/>
  <c r="H21" i="2"/>
  <c r="J21" i="2"/>
  <c r="H22" i="2"/>
  <c r="J22" i="2"/>
  <c r="K22" i="2"/>
  <c r="H23" i="2"/>
  <c r="K23" i="2"/>
  <c r="H24" i="2"/>
  <c r="J24" i="2"/>
  <c r="H25" i="2"/>
  <c r="J25" i="2"/>
  <c r="K25" i="2"/>
  <c r="H26" i="2"/>
  <c r="H27" i="2"/>
  <c r="I27" i="2"/>
  <c r="J27" i="2"/>
  <c r="K27" i="2"/>
  <c r="H28" i="2"/>
  <c r="J28" i="2"/>
  <c r="K28" i="2"/>
  <c r="H29" i="2"/>
  <c r="J29" i="2"/>
  <c r="K29" i="2"/>
  <c r="H30" i="2"/>
  <c r="J30" i="2"/>
  <c r="K30" i="2"/>
  <c r="G20" i="2"/>
  <c r="G21" i="2"/>
  <c r="G23" i="2"/>
  <c r="G24" i="2"/>
  <c r="G25" i="2"/>
  <c r="G27" i="2"/>
  <c r="G28" i="2"/>
  <c r="G29" i="2"/>
  <c r="G30" i="2"/>
  <c r="G5" i="2"/>
  <c r="G6" i="2"/>
  <c r="G7" i="2"/>
  <c r="G9" i="2"/>
  <c r="G10" i="2"/>
  <c r="G11" i="2"/>
  <c r="G13" i="2"/>
  <c r="G14" i="2"/>
  <c r="G15" i="2"/>
  <c r="G18" i="2"/>
  <c r="G4" i="2"/>
  <c r="I5" i="2"/>
  <c r="J6" i="2"/>
  <c r="I7" i="2"/>
  <c r="I9" i="2"/>
  <c r="I10" i="2"/>
  <c r="I11" i="2"/>
  <c r="J11" i="2"/>
  <c r="I13" i="2"/>
  <c r="I14" i="2"/>
  <c r="J15" i="2"/>
  <c r="I16" i="2"/>
  <c r="I18" i="2"/>
  <c r="J18" i="2"/>
  <c r="J19" i="2"/>
  <c r="K19" i="2"/>
  <c r="I20" i="2"/>
  <c r="I21" i="2"/>
  <c r="K21" i="2"/>
  <c r="I22" i="2"/>
  <c r="I23" i="2"/>
  <c r="J23" i="2"/>
  <c r="I24" i="2"/>
  <c r="K24" i="2"/>
  <c r="I25" i="2"/>
  <c r="I26" i="2"/>
  <c r="J26" i="2"/>
  <c r="K26" i="2"/>
  <c r="I28" i="2"/>
  <c r="I29" i="2"/>
  <c r="I30" i="2"/>
  <c r="G16" i="2"/>
  <c r="G17" i="2"/>
  <c r="G19" i="2"/>
  <c r="G22" i="2"/>
  <c r="G26" i="2"/>
  <c r="G8" i="2"/>
  <c r="G12" i="2"/>
  <c r="I4" i="2"/>
</calcChain>
</file>

<file path=xl/sharedStrings.xml><?xml version="1.0" encoding="utf-8"?>
<sst xmlns="http://schemas.openxmlformats.org/spreadsheetml/2006/main" count="317" uniqueCount="160">
  <si>
    <t>S-LAB Value</t>
    <phoneticPr fontId="7" type="noConversion"/>
  </si>
  <si>
    <t>Data Provided by:</t>
    <phoneticPr fontId="7" type="noConversion"/>
  </si>
  <si>
    <t xml:space="preserve">SOEST Laboratory for </t>
    <phoneticPr fontId="7" type="noConversion"/>
  </si>
  <si>
    <t>Analtyical Biogeochemistry (S-LAB)</t>
    <phoneticPr fontId="7" type="noConversion"/>
  </si>
  <si>
    <t xml:space="preserve">University of Hawaii at Manoa </t>
    <phoneticPr fontId="7" type="noConversion"/>
  </si>
  <si>
    <t>1000 Pope Rd</t>
    <phoneticPr fontId="7" type="noConversion"/>
  </si>
  <si>
    <t>Honolulu, HI 96822</t>
    <phoneticPr fontId="7" type="noConversion"/>
  </si>
  <si>
    <t>808-956-5878</t>
    <phoneticPr fontId="7" type="noConversion"/>
  </si>
  <si>
    <t>Date Samples Received:</t>
    <phoneticPr fontId="7" type="noConversion"/>
  </si>
  <si>
    <t>Project:</t>
  </si>
  <si>
    <t>BDL not removed</t>
    <phoneticPr fontId="7" type="noConversion"/>
  </si>
  <si>
    <t>EPA DETECTION LIMIT</t>
    <phoneticPr fontId="7" type="noConversion"/>
  </si>
  <si>
    <t>METH</t>
  </si>
  <si>
    <t>Silicate</t>
  </si>
  <si>
    <t>Ammonia</t>
  </si>
  <si>
    <t>UNIT</t>
  </si>
  <si>
    <t>µmol/L</t>
  </si>
  <si>
    <t>Base</t>
  </si>
  <si>
    <t>Gain</t>
  </si>
  <si>
    <t>Lamp</t>
  </si>
  <si>
    <t>Cal RSQ</t>
  </si>
  <si>
    <t>Sample ID</t>
  </si>
  <si>
    <t>Cal.</t>
  </si>
  <si>
    <t>Phosphate</t>
  </si>
  <si>
    <t>ANAL</t>
  </si>
  <si>
    <t xml:space="preserve">RUN </t>
  </si>
  <si>
    <t>DATE</t>
  </si>
  <si>
    <t>TIME</t>
  </si>
  <si>
    <t>Cal 3</t>
  </si>
  <si>
    <t>N+N</t>
  </si>
  <si>
    <t>Blank DI</t>
  </si>
  <si>
    <t>umole/kg</t>
  </si>
  <si>
    <t>NMIJ Low</t>
  </si>
  <si>
    <t>0.06 +/- 0.02</t>
    <phoneticPr fontId="7" type="noConversion"/>
  </si>
  <si>
    <t>1.31 +/- 0.2</t>
  </si>
  <si>
    <t>0.07 +/- 0.01</t>
  </si>
  <si>
    <t>NH4opa</t>
  </si>
  <si>
    <t>Certified Reference Material</t>
  </si>
  <si>
    <t>Nitrite</t>
  </si>
  <si>
    <t>Nitrate+Nitrite</t>
  </si>
  <si>
    <t>2</t>
  </si>
  <si>
    <t>3</t>
  </si>
  <si>
    <t>4</t>
  </si>
  <si>
    <t>5</t>
  </si>
  <si>
    <t>6</t>
  </si>
  <si>
    <t>7</t>
  </si>
  <si>
    <t>1/25/24 &amp; 2/2/24</t>
  </si>
  <si>
    <t>Nelson/Koster- Nomilo Fishpond</t>
  </si>
  <si>
    <t>All Nutrients LOW.ANL</t>
  </si>
  <si>
    <t>240201AR1.RUN</t>
  </si>
  <si>
    <t>2/1/2024</t>
  </si>
  <si>
    <t>12:19:58 PM</t>
  </si>
  <si>
    <t>367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</si>
  <si>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</si>
  <si>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</si>
  <si>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</si>
  <si>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</si>
  <si>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</si>
  <si>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</si>
  <si>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</si>
  <si>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</si>
  <si>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</si>
  <si>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</si>
  <si>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</si>
  <si>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</si>
  <si>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</si>
  <si>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</si>
  <si>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</si>
  <si>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</si>
  <si>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</si>
  <si>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</si>
  <si>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</si>
  <si>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</si>
  <si>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</si>
  <si>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</si>
  <si>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</si>
  <si>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</si>
  <si>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*Sample analyzed with a dilution. Dilution has been applied to reported results</t>
  </si>
  <si>
    <t>Date:</t>
    <phoneticPr fontId="5" type="noConversion"/>
  </si>
  <si>
    <t>Technician:</t>
    <phoneticPr fontId="5" type="noConversion"/>
  </si>
  <si>
    <t>Last instrument standardization</t>
    <phoneticPr fontId="5" type="noConversion"/>
  </si>
  <si>
    <t xml:space="preserve">9/2024 by AW using 20ug/L standard </t>
  </si>
  <si>
    <t>Sample</t>
    <phoneticPr fontId="5" type="noConversion"/>
  </si>
  <si>
    <t>Extraction Vol (mL)</t>
    <phoneticPr fontId="5" type="noConversion"/>
  </si>
  <si>
    <t>Dilution Corr Factor</t>
    <phoneticPr fontId="5" type="noConversion"/>
  </si>
  <si>
    <t>Reading</t>
    <phoneticPr fontId="5" type="noConversion"/>
  </si>
  <si>
    <t>ug/L in extractant</t>
    <phoneticPr fontId="5" type="noConversion"/>
  </si>
  <si>
    <t>ug on filter</t>
    <phoneticPr fontId="5" type="noConversion"/>
  </si>
  <si>
    <t>mL sample filtered</t>
    <phoneticPr fontId="5" type="noConversion"/>
  </si>
  <si>
    <t>ug/L Chl a</t>
    <phoneticPr fontId="5" type="noConversion"/>
  </si>
  <si>
    <t>User:</t>
  </si>
  <si>
    <t>Nelson/Koster</t>
  </si>
  <si>
    <t>D.Hull</t>
  </si>
  <si>
    <t>Sample I.D.</t>
  </si>
  <si>
    <t>*Add volume filtered (mL) to attain final results (ug/L) in column H</t>
  </si>
  <si>
    <t>*Empty Vial*</t>
  </si>
  <si>
    <r>
      <rPr>
        <b/>
        <sz val="10"/>
        <rFont val="Calibri"/>
        <family val="2"/>
      </rPr>
      <t>µ</t>
    </r>
    <r>
      <rPr>
        <b/>
        <sz val="10"/>
        <rFont val="Verdana"/>
        <family val="2"/>
      </rPr>
      <t>g/L Chl a</t>
    </r>
  </si>
  <si>
    <t>*No filter in vial*</t>
  </si>
  <si>
    <t xml:space="preserve">*Add volume filtered (mL) in highlighted column on "Chlorophyll a" tab to attain final results (ug/L) </t>
  </si>
  <si>
    <t>Location</t>
  </si>
  <si>
    <t>Date</t>
  </si>
  <si>
    <t>Chlorophyll-a (ug/L)</t>
  </si>
  <si>
    <t>Phosphate (umol/L)</t>
  </si>
  <si>
    <t>Silicate  (umol/L)</t>
  </si>
  <si>
    <t>ammonia  (umol/L)</t>
  </si>
  <si>
    <t>28/11/2023</t>
  </si>
  <si>
    <t>21/12/2023</t>
  </si>
  <si>
    <t>30/01/2024</t>
  </si>
  <si>
    <t>20/02/2024</t>
  </si>
  <si>
    <t>Depth (m)</t>
  </si>
  <si>
    <t>Round</t>
  </si>
  <si>
    <t>nitrate_nitrite</t>
  </si>
  <si>
    <t>sample_id</t>
  </si>
  <si>
    <t>nomilo_id</t>
  </si>
  <si>
    <t>Heterotrophic bacteria</t>
  </si>
  <si>
    <t>Large Phytoplankton (Eukaryotes)</t>
  </si>
  <si>
    <t>Synechococcus Population 1</t>
  </si>
  <si>
    <t>Synechococcus Population 2</t>
  </si>
  <si>
    <t>Prochlorococcus</t>
  </si>
  <si>
    <t>Lysbeths Mystery Cells Events</t>
  </si>
  <si>
    <t>Tube Name: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</si>
  <si>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</si>
  <si>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</si>
  <si>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</si>
  <si>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</si>
  <si>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</si>
  <si>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</si>
  <si>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</si>
  <si>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</si>
  <si>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</si>
  <si>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</si>
  <si>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</si>
  <si>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</si>
  <si>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</si>
  <si>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</si>
  <si>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</si>
  <si>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</si>
  <si>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</si>
  <si>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</si>
  <si>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</si>
  <si>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</si>
  <si>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</si>
  <si>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</si>
  <si>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</si>
  <si>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</si>
  <si>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</si>
  <si>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</si>
  <si>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</si>
  <si>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</si>
  <si>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</si>
  <si>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</si>
  <si>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</si>
  <si>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</si>
  <si>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</si>
  <si>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</si>
  <si>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back buoy</t>
  </si>
  <si>
    <t>mid buoy</t>
  </si>
  <si>
    <t>production dock</t>
  </si>
  <si>
    <t>well</t>
  </si>
  <si>
    <t>auwei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</si>
</sst>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000000000000"/>
    <numFmt numFmtId="168" formatCode="mm/dd/yy;@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b/>
      <i/>
      <sz val="10"/>
      <name val="Verdana"/>
      <family val="2"/>
    </font>
    <font>
      <sz val="8"/>
      <name val="Verdana"/>
      <family val="2"/>
    </font>
    <font>
      <b/>
      <u/>
      <sz val="10"/>
      <name val="Verdana"/>
      <family val="2"/>
    </font>
    <font>
      <b/>
      <i/>
      <u/>
      <sz val="10"/>
      <name val="Verdana"/>
      <family val="2"/>
    </font>
    <font>
      <b/>
      <sz val="1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2" fillId="0" borderId="0"/>
  </cellStyleXfs>
  <cellXfs count="8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8" fillId="0" borderId="0" xfId="0" applyFont="1"/>
    <xf numFmtId="0" fontId="5" fillId="0" borderId="0" xfId="0" applyFont="1"/>
    <xf numFmtId="0" fontId="0" fillId="3" borderId="0" xfId="0" applyFill="1"/>
    <xf numFmtId="0" fontId="9" fillId="4" borderId="0" xfId="0" applyFont="1" applyFill="1"/>
    <xf numFmtId="0" fontId="0" fillId="4" borderId="0" xfId="0" applyFill="1"/>
    <xf numFmtId="0" fontId="6" fillId="3" borderId="0" xfId="0" applyFont="1" applyFill="1"/>
    <xf numFmtId="0" fontId="5" fillId="3" borderId="4" xfId="0" applyFont="1" applyFill="1" applyBorder="1"/>
    <xf numFmtId="0" fontId="5" fillId="3" borderId="7" xfId="0" applyFont="1" applyFill="1" applyBorder="1"/>
    <xf numFmtId="0" fontId="4" fillId="4" borderId="8" xfId="0" applyFont="1" applyFill="1" applyBorder="1"/>
    <xf numFmtId="0" fontId="5" fillId="4" borderId="8" xfId="0" applyFont="1" applyFill="1" applyBorder="1"/>
    <xf numFmtId="0" fontId="5" fillId="3" borderId="9" xfId="0" applyFont="1" applyFill="1" applyBorder="1"/>
    <xf numFmtId="2" fontId="0" fillId="4" borderId="8" xfId="0" applyNumberFormat="1" applyFill="1" applyBorder="1"/>
    <xf numFmtId="0" fontId="1" fillId="0" borderId="0" xfId="0" applyFont="1"/>
    <xf numFmtId="0" fontId="2" fillId="0" borderId="0" xfId="0" applyFont="1"/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7" fontId="0" fillId="0" borderId="0" xfId="0" applyNumberFormat="1"/>
    <xf numFmtId="0" fontId="3" fillId="0" borderId="8" xfId="0" applyFont="1" applyBorder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8" xfId="0" applyBorder="1"/>
    <xf numFmtId="0" fontId="1" fillId="3" borderId="8" xfId="0" applyFont="1" applyFill="1" applyBorder="1" applyAlignment="1">
      <alignment horizontal="center"/>
    </xf>
    <xf numFmtId="164" fontId="0" fillId="2" borderId="15" xfId="0" applyNumberFormat="1" applyFill="1" applyBorder="1"/>
    <xf numFmtId="164" fontId="0" fillId="2" borderId="16" xfId="0" applyNumberFormat="1" applyFill="1" applyBorder="1"/>
    <xf numFmtId="0" fontId="0" fillId="0" borderId="17" xfId="0" applyBorder="1"/>
    <xf numFmtId="2" fontId="0" fillId="3" borderId="0" xfId="0" applyNumberFormat="1" applyFill="1" applyAlignment="1">
      <alignment horizontal="center"/>
    </xf>
    <xf numFmtId="14" fontId="2" fillId="0" borderId="0" xfId="0" applyNumberFormat="1" applyFont="1"/>
    <xf numFmtId="0" fontId="2" fillId="0" borderId="8" xfId="0" applyFont="1" applyBorder="1" applyAlignment="1">
      <alignment horizontal="center"/>
    </xf>
    <xf numFmtId="0" fontId="13" fillId="0" borderId="8" xfId="0" applyFont="1" applyBorder="1"/>
    <xf numFmtId="0" fontId="13" fillId="0" borderId="8" xfId="0" applyFont="1" applyBorder="1" applyAlignment="1">
      <alignment horizontal="center"/>
    </xf>
    <xf numFmtId="0" fontId="3" fillId="3" borderId="7" xfId="0" applyFont="1" applyFill="1" applyBorder="1"/>
    <xf numFmtId="0" fontId="3" fillId="4" borderId="8" xfId="0" applyFont="1" applyFill="1" applyBorder="1"/>
    <xf numFmtId="0" fontId="0" fillId="0" borderId="18" xfId="0" applyBorder="1"/>
    <xf numFmtId="2" fontId="2" fillId="0" borderId="17" xfId="0" applyNumberFormat="1" applyFont="1" applyBorder="1" applyAlignment="1">
      <alignment horizontal="center"/>
    </xf>
    <xf numFmtId="0" fontId="4" fillId="4" borderId="8" xfId="0" applyFont="1" applyFill="1" applyBorder="1" applyAlignment="1">
      <alignment horizontal="left"/>
    </xf>
    <xf numFmtId="0" fontId="3" fillId="0" borderId="8" xfId="0" applyFont="1" applyBorder="1" applyAlignment="1">
      <alignment horizontal="center" vertical="center"/>
    </xf>
    <xf numFmtId="0" fontId="0" fillId="6" borderId="0" xfId="0" applyFill="1" applyAlignment="1">
      <alignment horizontal="center" wrapText="1"/>
    </xf>
    <xf numFmtId="0" fontId="2" fillId="6" borderId="8" xfId="0" applyFont="1" applyFill="1" applyBorder="1"/>
    <xf numFmtId="0" fontId="2" fillId="0" borderId="8" xfId="0" applyFont="1" applyBorder="1"/>
    <xf numFmtId="166" fontId="2" fillId="3" borderId="8" xfId="0" applyNumberFormat="1" applyFont="1" applyFill="1" applyBorder="1" applyAlignment="1">
      <alignment horizontal="center"/>
    </xf>
    <xf numFmtId="0" fontId="3" fillId="0" borderId="0" xfId="0" applyFont="1"/>
    <xf numFmtId="0" fontId="8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0" fillId="7" borderId="8" xfId="0" applyNumberFormat="1" applyFill="1" applyBorder="1"/>
    <xf numFmtId="0" fontId="1" fillId="0" borderId="0" xfId="0" applyFont="1" applyAlignment="1">
      <alignment horizontal="right"/>
    </xf>
    <xf numFmtId="2" fontId="0" fillId="0" borderId="0" xfId="0" applyNumberFormat="1"/>
    <xf numFmtId="168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11" fontId="0" fillId="0" borderId="0" xfId="0" applyNumberFormat="1"/>
    <xf numFmtId="0" fontId="0" fillId="0" borderId="0" xfId="0" applyAlignment="1">
      <alignment horizontal="left"/>
    </xf>
    <xf numFmtId="11" fontId="16" fillId="0" borderId="0" xfId="0" applyNumberFormat="1" applyFont="1"/>
    <xf numFmtId="0" fontId="16" fillId="0" borderId="0" xfId="0" applyFont="1" applyAlignment="1">
      <alignment horizontal="left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8" fillId="0" borderId="21" xfId="0" applyFont="1" applyBorder="1" applyAlignment="1">
      <alignment horizontal="center" vertical="top"/>
    </xf>
    <xf numFmtId="0" fontId="8" fillId="0" borderId="22" xfId="0" applyFont="1" applyBorder="1" applyAlignment="1">
      <alignment horizontal="center" vertical="top"/>
    </xf>
    <xf numFmtId="0" fontId="8" fillId="0" borderId="23" xfId="0" applyFont="1" applyBorder="1" applyAlignment="1">
      <alignment horizontal="center" vertical="top"/>
    </xf>
    <xf numFmtId="0" fontId="2" fillId="6" borderId="0" xfId="0" applyFont="1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11</xdr:row>
      <xdr:rowOff>101600</xdr:rowOff>
    </xdr:to>
    <xdr:pic>
      <xdr:nvPicPr>
        <xdr:cNvPr id="1150" name="Picture 1" descr="slab with text 3.jpg">
          <a:extLst>
            <a:ext uri="{FF2B5EF4-FFF2-40B4-BE49-F238E27FC236}">
              <a16:creationId xmlns:a16="http://schemas.microsoft.com/office/drawing/2014/main" id="{B9B58CD4-825F-31F5-5E5D-A9AE520C1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54" t="6238" r="17834" b="5814"/>
        <a:stretch>
          <a:fillRect/>
        </a:stretch>
      </xdr:blipFill>
      <xdr:spPr bwMode="auto">
        <a:xfrm>
          <a:off x="0" y="0"/>
          <a:ext cx="3124200" cy="193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topLeftCell="G1" zoomScale="140" zoomScaleNormal="140" workbookViewId="0">
      <selection activeCell="B11" sqref="B11"/>
    </sheetView>
  </sheetViews>
  <sheetFormatPr defaultColWidth="11" defaultRowHeight="12.75" x14ac:dyDescent="0.2"/>
  <cols>
    <col min="2" max="3" width="10.875" style="68"/>
    <col min="4" max="4" width="11.125" customWidth="1"/>
    <col min="7" max="8" width="18" customWidth="1"/>
    <col min="9" max="9" width="18.5" customWidth="1"/>
    <col min="10" max="10" width="22.875" customWidth="1"/>
    <col min="11" max="11" width="28.25" customWidth="1"/>
    <col min="12" max="12" width="16.125" customWidth="1"/>
    <col min="13" max="13" width="18.875" customWidth="1"/>
    <col min="14" max="14" width="17.625" customWidth="1"/>
    <col min="15" max="15" width="18.375" customWidth="1"/>
    <col min="16" max="16" width="17" customWidth="1"/>
    <col min="17" max="17" width="19.5" customWidth="1"/>
    <col min="18" max="18" width="14.875" customWidth="1"/>
  </cols>
  <sheetData>
    <row r="1" spans="1:18" s="55" customFormat="1" ht="30" x14ac:dyDescent="0.25">
      <c r="A1" s="55" t="s">
        <v>112</v>
      </c>
      <c r="B1" s="70" t="s">
        <v>113</v>
      </c>
      <c r="C1" s="70" t="s">
        <v>110</v>
      </c>
      <c r="D1" s="55" t="s">
        <v>100</v>
      </c>
      <c r="E1" s="55" t="s">
        <v>99</v>
      </c>
      <c r="F1" s="55" t="s">
        <v>109</v>
      </c>
      <c r="G1" s="55" t="s">
        <v>101</v>
      </c>
      <c r="H1" s="55" t="s">
        <v>102</v>
      </c>
      <c r="I1" s="55" t="s">
        <v>103</v>
      </c>
      <c r="J1" s="55" t="s">
        <v>111</v>
      </c>
      <c r="K1" s="55" t="s">
        <v>104</v>
      </c>
      <c r="L1" s="71" t="s">
        <v>114</v>
      </c>
      <c r="M1" s="72" t="s">
        <v>115</v>
      </c>
      <c r="N1" s="71" t="s">
        <v>116</v>
      </c>
      <c r="O1" s="71" t="s">
        <v>117</v>
      </c>
      <c r="P1" s="71" t="s">
        <v>118</v>
      </c>
      <c r="Q1" s="71" t="s">
        <v>119</v>
      </c>
      <c r="R1" s="71" t="s">
        <v>120</v>
      </c>
    </row>
    <row r="2" spans="1:18" x14ac:dyDescent="0.2">
      <c r="B2" s="68">
        <v>1.1000000000000001</v>
      </c>
      <c r="C2" s="68">
        <v>1</v>
      </c>
      <c r="D2" s="20" t="s">
        <v>105</v>
      </c>
      <c r="E2" s="20" t="s">
        <v>155</v>
      </c>
      <c r="F2">
        <v>4</v>
      </c>
      <c r="G2">
        <v>2.0399999999999996</v>
      </c>
      <c r="H2" s="65">
        <v>0.13600806526893566</v>
      </c>
      <c r="I2" s="65">
        <v>19.532627482997924</v>
      </c>
      <c r="J2" s="65">
        <v>0.35286158068266282</v>
      </c>
      <c r="K2" s="65">
        <v>0.55166376981550902</v>
      </c>
      <c r="L2" s="73">
        <v>6759866.666666667</v>
      </c>
      <c r="M2" s="73">
        <v>45316.666666666672</v>
      </c>
      <c r="N2" s="73">
        <v>1832883.3333333335</v>
      </c>
      <c r="O2" s="73">
        <v>82200</v>
      </c>
      <c r="P2" s="73">
        <v>73166.666666666672</v>
      </c>
      <c r="Q2" s="73">
        <v>16700</v>
      </c>
      <c r="R2" s="74" t="s">
        <v>121</v>
      </c>
    </row>
    <row r="3" spans="1:18" x14ac:dyDescent="0.2">
      <c r="B3" s="68">
        <v>1.2</v>
      </c>
      <c r="C3" s="68">
        <v>1</v>
      </c>
      <c r="D3" s="20" t="s">
        <v>105</v>
      </c>
      <c r="E3" s="20" t="s">
        <v>155</v>
      </c>
      <c r="F3">
        <v>0.5</v>
      </c>
      <c r="G3">
        <v>0.26750000000000002</v>
      </c>
      <c r="H3" s="65">
        <v>0.17255381513358103</v>
      </c>
      <c r="I3" s="65">
        <v>27.425803201514771</v>
      </c>
      <c r="J3" s="65">
        <v>1.0698290484267501</v>
      </c>
      <c r="K3" s="65">
        <v>7.5972190228886141E-2</v>
      </c>
      <c r="L3" s="73">
        <v>6491183.333333334</v>
      </c>
      <c r="M3" s="73">
        <v>34983.333333333336</v>
      </c>
      <c r="N3" s="73">
        <v>1684616.6666666667</v>
      </c>
      <c r="O3" s="73">
        <v>72350</v>
      </c>
      <c r="P3" s="73">
        <v>54250</v>
      </c>
      <c r="Q3" s="73">
        <v>13266.666666666668</v>
      </c>
      <c r="R3" s="74" t="s">
        <v>122</v>
      </c>
    </row>
    <row r="4" spans="1:18" x14ac:dyDescent="0.2">
      <c r="B4" s="68">
        <v>1.3</v>
      </c>
      <c r="C4" s="68">
        <v>1</v>
      </c>
      <c r="D4" s="20" t="s">
        <v>105</v>
      </c>
      <c r="E4" s="20" t="s">
        <v>156</v>
      </c>
      <c r="F4">
        <v>7.5</v>
      </c>
      <c r="G4">
        <v>5.5949999999999998</v>
      </c>
      <c r="H4" s="65">
        <v>6.973097100610498E-2</v>
      </c>
      <c r="I4" s="65">
        <v>26.235327838239254</v>
      </c>
      <c r="J4" s="65">
        <v>0.9459510967963255</v>
      </c>
      <c r="K4" s="65">
        <v>3.2685653257386971</v>
      </c>
      <c r="L4" s="73">
        <v>7585816.666666667</v>
      </c>
      <c r="M4" s="73">
        <v>78016.666666666672</v>
      </c>
      <c r="N4" s="73">
        <v>1846716.6666666667</v>
      </c>
      <c r="O4" s="73">
        <v>235600</v>
      </c>
      <c r="P4" s="73">
        <v>197316.66666666669</v>
      </c>
      <c r="Q4" s="73">
        <v>17050</v>
      </c>
      <c r="R4" s="74" t="s">
        <v>123</v>
      </c>
    </row>
    <row r="5" spans="1:18" x14ac:dyDescent="0.2">
      <c r="B5" s="68">
        <v>1.4</v>
      </c>
      <c r="C5" s="68">
        <v>1</v>
      </c>
      <c r="D5" s="20" t="s">
        <v>105</v>
      </c>
      <c r="E5" s="20" t="s">
        <v>156</v>
      </c>
      <c r="F5">
        <v>4</v>
      </c>
      <c r="G5">
        <v>3.4499999999999997</v>
      </c>
      <c r="H5" s="65">
        <v>0.13656815338946662</v>
      </c>
      <c r="I5" s="65">
        <v>19.984887043679919</v>
      </c>
      <c r="J5" s="65">
        <v>0.99998094185359532</v>
      </c>
      <c r="K5" s="65">
        <v>1.0934286851087889</v>
      </c>
      <c r="L5" s="73">
        <v>6778516.666666667</v>
      </c>
      <c r="M5" s="73">
        <v>32400</v>
      </c>
      <c r="N5" s="73">
        <v>1813683.3333333335</v>
      </c>
      <c r="O5" s="73">
        <v>78166.666666666672</v>
      </c>
      <c r="P5" s="73">
        <v>63916.666666666672</v>
      </c>
      <c r="Q5" s="73">
        <v>17400</v>
      </c>
      <c r="R5" s="74" t="s">
        <v>124</v>
      </c>
    </row>
    <row r="6" spans="1:18" x14ac:dyDescent="0.2">
      <c r="B6" s="68">
        <v>1.5</v>
      </c>
      <c r="C6" s="68">
        <v>1</v>
      </c>
      <c r="D6" s="20" t="s">
        <v>105</v>
      </c>
      <c r="E6" s="20" t="s">
        <v>156</v>
      </c>
      <c r="F6">
        <v>0.5</v>
      </c>
      <c r="G6">
        <v>2.58</v>
      </c>
      <c r="H6" s="65">
        <v>5.7455706364468014E-2</v>
      </c>
      <c r="I6" s="65">
        <v>25.027759200229301</v>
      </c>
      <c r="J6" s="65">
        <v>1.163595128737779</v>
      </c>
      <c r="K6" s="65">
        <v>0.11344208740812095</v>
      </c>
      <c r="L6" s="73">
        <v>6064683.333333334</v>
      </c>
      <c r="M6" s="73">
        <v>29983.333333333336</v>
      </c>
      <c r="N6" s="73">
        <v>1564583.3333333335</v>
      </c>
      <c r="O6" s="73">
        <v>66050</v>
      </c>
      <c r="P6" s="73">
        <v>46066.666666666672</v>
      </c>
      <c r="Q6" s="73">
        <v>13716.666666666668</v>
      </c>
      <c r="R6" s="74" t="s">
        <v>125</v>
      </c>
    </row>
    <row r="7" spans="1:18" x14ac:dyDescent="0.2">
      <c r="B7" s="68">
        <v>1.6</v>
      </c>
      <c r="C7" s="68">
        <v>1</v>
      </c>
      <c r="D7" s="20" t="s">
        <v>105</v>
      </c>
      <c r="E7" s="20" t="s">
        <v>157</v>
      </c>
      <c r="F7">
        <v>2.75</v>
      </c>
      <c r="G7">
        <v>2.415</v>
      </c>
      <c r="H7" s="65">
        <v>6.1236301178052018E-2</v>
      </c>
      <c r="I7" s="65">
        <v>23.857938210591229</v>
      </c>
      <c r="J7" s="65">
        <v>1.1957081054296659</v>
      </c>
      <c r="K7" s="65">
        <v>0.32313990744037024</v>
      </c>
      <c r="L7" s="73">
        <v>5856783.333333334</v>
      </c>
      <c r="M7" s="73">
        <v>28450</v>
      </c>
      <c r="N7" s="73">
        <v>1384566.6666666667</v>
      </c>
      <c r="O7" s="73">
        <v>60383.333333333336</v>
      </c>
      <c r="P7" s="73">
        <v>45783.333333333336</v>
      </c>
      <c r="Q7" s="73">
        <v>11733.333333333334</v>
      </c>
      <c r="R7" s="74" t="s">
        <v>126</v>
      </c>
    </row>
    <row r="8" spans="1:18" x14ac:dyDescent="0.2">
      <c r="B8" s="68">
        <v>1.7</v>
      </c>
      <c r="C8" s="68">
        <v>1</v>
      </c>
      <c r="D8" s="20" t="s">
        <v>105</v>
      </c>
      <c r="E8" s="20" t="s">
        <v>157</v>
      </c>
      <c r="F8">
        <v>0.5</v>
      </c>
      <c r="G8">
        <v>2.7600000000000002</v>
      </c>
      <c r="H8" s="65">
        <v>8.293971584862686E-2</v>
      </c>
      <c r="I8" s="65">
        <v>24.282421199829763</v>
      </c>
      <c r="J8" s="65">
        <v>1.60907930094719</v>
      </c>
      <c r="K8" s="65">
        <v>0.47799928800284797</v>
      </c>
      <c r="L8" s="73">
        <v>5806383.333333334</v>
      </c>
      <c r="M8" s="73">
        <v>20600</v>
      </c>
      <c r="N8" s="73">
        <v>1467483.3333333335</v>
      </c>
      <c r="O8" s="73">
        <v>63850</v>
      </c>
      <c r="P8" s="73">
        <v>38333.333333333336</v>
      </c>
      <c r="Q8" s="73">
        <v>8516.6666666666679</v>
      </c>
      <c r="R8" s="74" t="s">
        <v>127</v>
      </c>
    </row>
    <row r="9" spans="1:18" ht="15" x14ac:dyDescent="0.25">
      <c r="B9" s="68">
        <v>1.8</v>
      </c>
      <c r="C9" s="68">
        <v>1</v>
      </c>
      <c r="D9" s="20" t="s">
        <v>105</v>
      </c>
      <c r="E9" s="20" t="s">
        <v>158</v>
      </c>
      <c r="F9">
        <v>0.5</v>
      </c>
      <c r="H9" s="65">
        <v>6.7691871283983103</v>
      </c>
      <c r="I9" s="65">
        <v>791.89286243483036</v>
      </c>
      <c r="J9" s="65">
        <v>388.34916623364353</v>
      </c>
      <c r="K9" s="65">
        <v>10.237966201076372</v>
      </c>
      <c r="L9" s="75">
        <v>1522316.6666666667</v>
      </c>
      <c r="M9" s="75">
        <v>403766.66666666669</v>
      </c>
      <c r="N9" s="75">
        <v>65216.666666666672</v>
      </c>
      <c r="O9" s="75">
        <v>6916.666666666667</v>
      </c>
      <c r="P9" s="75">
        <v>93783.333333333343</v>
      </c>
      <c r="Q9" s="75">
        <v>616.66666666666674</v>
      </c>
      <c r="R9" s="76" t="s">
        <v>128</v>
      </c>
    </row>
    <row r="10" spans="1:18" x14ac:dyDescent="0.2">
      <c r="B10" s="68">
        <v>1.9</v>
      </c>
      <c r="C10" s="68">
        <v>1</v>
      </c>
      <c r="D10" s="20" t="s">
        <v>105</v>
      </c>
      <c r="E10" s="20" t="s">
        <v>159</v>
      </c>
      <c r="F10">
        <v>0.75</v>
      </c>
      <c r="G10">
        <v>1.7399999999999998</v>
      </c>
      <c r="H10" s="65">
        <v>4.9376389960513731E-2</v>
      </c>
      <c r="I10" s="65">
        <v>22.802570972520076</v>
      </c>
      <c r="J10" s="65">
        <v>1.6268727856771694</v>
      </c>
      <c r="K10" s="65">
        <v>0.29314368064819812</v>
      </c>
      <c r="L10" s="73">
        <v>5276316.666666667</v>
      </c>
      <c r="M10" s="73">
        <v>28016.666666666668</v>
      </c>
      <c r="N10" s="73">
        <v>1310716.6666666667</v>
      </c>
      <c r="O10" s="73">
        <v>54166.666666666672</v>
      </c>
      <c r="P10" s="73">
        <v>40900</v>
      </c>
      <c r="Q10" s="73">
        <v>11283.333333333334</v>
      </c>
      <c r="R10" s="74" t="s">
        <v>129</v>
      </c>
    </row>
    <row r="11" spans="1:18" x14ac:dyDescent="0.2">
      <c r="B11" s="69">
        <v>1.1000000000000001</v>
      </c>
      <c r="C11" s="68">
        <v>1</v>
      </c>
      <c r="D11" s="20" t="s">
        <v>105</v>
      </c>
      <c r="E11" s="20" t="s">
        <v>159</v>
      </c>
      <c r="F11">
        <v>0.5</v>
      </c>
      <c r="H11" s="65">
        <v>0.1962642122360585</v>
      </c>
      <c r="I11" s="65">
        <v>12.546107545186871</v>
      </c>
      <c r="J11" s="65">
        <v>1.5739170208305542</v>
      </c>
      <c r="K11" s="65">
        <v>1.1989759805666658</v>
      </c>
      <c r="L11" s="73">
        <v>1542116.6666666667</v>
      </c>
      <c r="M11" s="73">
        <v>11400</v>
      </c>
      <c r="N11" s="73">
        <v>330783.33333333337</v>
      </c>
      <c r="O11" s="73">
        <v>16583.333333333336</v>
      </c>
      <c r="P11" s="73">
        <v>24150</v>
      </c>
      <c r="Q11" s="73">
        <v>2133.3333333333335</v>
      </c>
      <c r="R11" s="74" t="s">
        <v>130</v>
      </c>
    </row>
    <row r="12" spans="1:18" x14ac:dyDescent="0.2">
      <c r="B12" s="68">
        <v>2.1</v>
      </c>
      <c r="C12" s="68">
        <v>2</v>
      </c>
      <c r="D12" s="20" t="s">
        <v>106</v>
      </c>
      <c r="E12" s="20" t="s">
        <v>155</v>
      </c>
      <c r="F12">
        <v>4</v>
      </c>
      <c r="G12">
        <v>5.7692307692307692</v>
      </c>
      <c r="H12" s="65">
        <v>4.8774340496238071E-2</v>
      </c>
      <c r="I12" s="65">
        <v>19.549364647842062</v>
      </c>
      <c r="J12" s="65">
        <v>0.74593585027920173</v>
      </c>
      <c r="K12" s="65">
        <v>0.17575021464620025</v>
      </c>
    </row>
    <row r="13" spans="1:18" x14ac:dyDescent="0.2">
      <c r="B13" s="68">
        <v>2.2000000000000002</v>
      </c>
      <c r="C13" s="68">
        <v>2</v>
      </c>
      <c r="D13" s="20" t="s">
        <v>106</v>
      </c>
      <c r="E13" s="20" t="s">
        <v>155</v>
      </c>
      <c r="F13">
        <v>0.5</v>
      </c>
      <c r="G13">
        <v>4.8239999999999998</v>
      </c>
      <c r="H13" s="65">
        <v>0.18384892556428878</v>
      </c>
      <c r="I13" s="65">
        <v>23.090877506883345</v>
      </c>
      <c r="J13" s="65">
        <v>1.1846543805149512</v>
      </c>
      <c r="K13" s="65">
        <v>0.50490230980252548</v>
      </c>
    </row>
    <row r="14" spans="1:18" x14ac:dyDescent="0.2">
      <c r="B14" s="68">
        <v>2.2999999999999998</v>
      </c>
      <c r="C14" s="68">
        <v>2</v>
      </c>
      <c r="D14" s="20" t="s">
        <v>106</v>
      </c>
      <c r="E14" s="20" t="s">
        <v>156</v>
      </c>
      <c r="F14">
        <v>7.5</v>
      </c>
      <c r="G14">
        <v>5.2714285714285722</v>
      </c>
      <c r="H14" s="65">
        <v>0.51486100479808816</v>
      </c>
      <c r="I14" s="65">
        <v>28.899742037469711</v>
      </c>
      <c r="J14" s="65">
        <v>0.92212841379047472</v>
      </c>
      <c r="K14" s="65">
        <v>5.717590517873222</v>
      </c>
    </row>
    <row r="15" spans="1:18" x14ac:dyDescent="0.2">
      <c r="B15" s="68">
        <v>2.4</v>
      </c>
      <c r="C15" s="68">
        <v>2</v>
      </c>
      <c r="D15" s="20" t="s">
        <v>106</v>
      </c>
      <c r="E15" s="20" t="s">
        <v>156</v>
      </c>
      <c r="F15">
        <v>4</v>
      </c>
      <c r="G15">
        <v>4.1307692307692312</v>
      </c>
      <c r="H15" s="65">
        <v>0.13932191998207719</v>
      </c>
      <c r="I15" s="65">
        <v>19.270174493846248</v>
      </c>
      <c r="J15" s="65">
        <v>0.87181490728211763</v>
      </c>
      <c r="K15" s="65">
        <v>0.1225544217838834</v>
      </c>
    </row>
    <row r="16" spans="1:18" x14ac:dyDescent="0.2">
      <c r="B16" s="68">
        <v>2.5</v>
      </c>
      <c r="C16" s="68">
        <v>2</v>
      </c>
      <c r="D16" s="20" t="s">
        <v>106</v>
      </c>
      <c r="E16" s="20" t="s">
        <v>156</v>
      </c>
      <c r="F16">
        <v>0.5</v>
      </c>
      <c r="G16">
        <v>3.6749999999999994</v>
      </c>
      <c r="H16" s="65">
        <v>5.7922446464910481E-2</v>
      </c>
      <c r="I16" s="65">
        <v>18.968905526651785</v>
      </c>
      <c r="J16" s="65">
        <v>0.7087724647900745</v>
      </c>
      <c r="K16" s="65">
        <v>0.40063032689045719</v>
      </c>
    </row>
    <row r="17" spans="2:18" x14ac:dyDescent="0.2">
      <c r="B17" s="68">
        <v>2.6</v>
      </c>
      <c r="C17" s="68">
        <v>2</v>
      </c>
      <c r="D17" s="20" t="s">
        <v>106</v>
      </c>
      <c r="E17" s="20" t="s">
        <v>157</v>
      </c>
      <c r="F17">
        <v>2.75</v>
      </c>
      <c r="G17">
        <v>4.2599999999999989</v>
      </c>
      <c r="H17" s="65">
        <v>5.1154715008494674E-2</v>
      </c>
      <c r="I17" s="65">
        <v>17.84252994363041</v>
      </c>
      <c r="J17" s="65">
        <v>0.74803224638371668</v>
      </c>
      <c r="K17" s="65">
        <v>0.22172219546415931</v>
      </c>
    </row>
    <row r="18" spans="2:18" x14ac:dyDescent="0.2">
      <c r="B18" s="68">
        <v>2.7</v>
      </c>
      <c r="C18" s="68">
        <v>2</v>
      </c>
      <c r="D18" s="20" t="s">
        <v>106</v>
      </c>
      <c r="E18" s="20" t="s">
        <v>157</v>
      </c>
      <c r="F18">
        <v>0.5</v>
      </c>
      <c r="G18">
        <v>2.4</v>
      </c>
      <c r="H18" s="65">
        <v>0.10123592778597165</v>
      </c>
      <c r="I18" s="65">
        <v>24.286694518513372</v>
      </c>
      <c r="J18" s="65">
        <v>1.1875131024756531</v>
      </c>
      <c r="K18" s="65">
        <v>0.46476032919397736</v>
      </c>
    </row>
    <row r="19" spans="2:18" x14ac:dyDescent="0.2">
      <c r="B19" s="68">
        <v>2.8</v>
      </c>
      <c r="C19" s="68">
        <v>2</v>
      </c>
      <c r="D19" s="20" t="s">
        <v>106</v>
      </c>
      <c r="E19" s="20" t="s">
        <v>159</v>
      </c>
      <c r="F19">
        <v>0.75</v>
      </c>
      <c r="G19">
        <v>2.3307692307692309</v>
      </c>
      <c r="H19" s="65">
        <v>0.16909993839030674</v>
      </c>
      <c r="I19" s="65">
        <v>23.226555375087941</v>
      </c>
      <c r="J19" s="65">
        <v>1.1661679785024108</v>
      </c>
      <c r="K19" s="65">
        <v>0.54212929030636825</v>
      </c>
    </row>
    <row r="20" spans="2:18" x14ac:dyDescent="0.2">
      <c r="B20" s="68">
        <v>2.9</v>
      </c>
      <c r="C20" s="68">
        <v>2</v>
      </c>
      <c r="D20" s="20" t="s">
        <v>106</v>
      </c>
      <c r="E20" s="20" t="s">
        <v>159</v>
      </c>
      <c r="F20">
        <v>0.5</v>
      </c>
      <c r="G20">
        <v>1.4850000000000001</v>
      </c>
      <c r="H20" s="65">
        <v>8.1492821537255206E-2</v>
      </c>
      <c r="I20" s="65">
        <v>19.503426471993258</v>
      </c>
      <c r="J20" s="65">
        <v>0.75289207371691025</v>
      </c>
      <c r="K20" s="65">
        <v>0.12759198374971206</v>
      </c>
    </row>
    <row r="21" spans="2:18" x14ac:dyDescent="0.2">
      <c r="B21" s="68">
        <v>3.1</v>
      </c>
      <c r="C21" s="68">
        <v>3</v>
      </c>
      <c r="D21" s="66">
        <v>44074</v>
      </c>
      <c r="E21" s="20" t="s">
        <v>155</v>
      </c>
      <c r="F21">
        <v>4</v>
      </c>
      <c r="G21">
        <v>2.5500000000000003</v>
      </c>
      <c r="H21" s="65">
        <v>5.1528107088848647E-2</v>
      </c>
      <c r="I21" s="65">
        <v>19.540461900584543</v>
      </c>
      <c r="J21" s="65">
        <v>1.0370490366106992</v>
      </c>
      <c r="K21" s="65">
        <v>0.02</v>
      </c>
      <c r="L21" s="73">
        <v>6318600</v>
      </c>
      <c r="M21" s="73">
        <v>67933.333333333343</v>
      </c>
      <c r="N21" s="73">
        <v>1518700</v>
      </c>
      <c r="O21" s="73">
        <v>366416.66666666669</v>
      </c>
      <c r="P21" s="73">
        <v>349666.66666666669</v>
      </c>
      <c r="Q21" s="73">
        <v>12333.333333333334</v>
      </c>
      <c r="R21" s="74" t="s">
        <v>131</v>
      </c>
    </row>
    <row r="22" spans="2:18" x14ac:dyDescent="0.2">
      <c r="B22" s="68">
        <v>3.2</v>
      </c>
      <c r="C22" s="68">
        <v>3</v>
      </c>
      <c r="D22" s="66">
        <v>44074</v>
      </c>
      <c r="E22" s="20" t="s">
        <v>155</v>
      </c>
      <c r="F22">
        <v>0.5</v>
      </c>
      <c r="G22">
        <v>3.2700000000000005</v>
      </c>
      <c r="H22" s="65">
        <v>5.6848944233892799E-2</v>
      </c>
      <c r="I22" s="65">
        <v>17.418759174172479</v>
      </c>
      <c r="J22" s="65">
        <v>0.79177069238245879</v>
      </c>
      <c r="K22" s="65">
        <v>0.02</v>
      </c>
      <c r="L22" s="73">
        <v>6339433.333333334</v>
      </c>
      <c r="M22" s="73">
        <v>50033.333333333336</v>
      </c>
      <c r="N22" s="73">
        <v>1804333.3333333335</v>
      </c>
      <c r="O22" s="73">
        <v>286566.66666666669</v>
      </c>
      <c r="P22" s="73">
        <v>246900</v>
      </c>
      <c r="Q22" s="73">
        <v>19933.333333333336</v>
      </c>
      <c r="R22" s="74" t="s">
        <v>132</v>
      </c>
    </row>
    <row r="23" spans="2:18" x14ac:dyDescent="0.2">
      <c r="B23" s="68">
        <v>3.3</v>
      </c>
      <c r="C23" s="68">
        <v>3</v>
      </c>
      <c r="D23" s="66">
        <v>44074</v>
      </c>
      <c r="E23" s="20" t="s">
        <v>156</v>
      </c>
      <c r="F23">
        <v>7.5</v>
      </c>
      <c r="G23">
        <v>1.575</v>
      </c>
      <c r="H23" s="65">
        <v>0.19509736198495231</v>
      </c>
      <c r="I23" s="65">
        <v>25.409152892741439</v>
      </c>
      <c r="J23" s="65">
        <v>5.6672257056278701</v>
      </c>
      <c r="K23" s="65">
        <v>4.6726237095051619</v>
      </c>
      <c r="L23" s="73">
        <v>7871466.666666667</v>
      </c>
      <c r="M23" s="73">
        <v>61950</v>
      </c>
      <c r="N23" s="73">
        <v>946383.33333333337</v>
      </c>
      <c r="O23" s="73">
        <v>328833.33333333337</v>
      </c>
      <c r="P23" s="73">
        <v>192883.33333333334</v>
      </c>
      <c r="Q23" s="73">
        <v>11566.666666666668</v>
      </c>
      <c r="R23" s="74" t="s">
        <v>133</v>
      </c>
    </row>
    <row r="24" spans="2:18" x14ac:dyDescent="0.2">
      <c r="B24" s="68">
        <v>3.4</v>
      </c>
      <c r="C24" s="68">
        <v>3</v>
      </c>
      <c r="D24" s="66">
        <v>44074</v>
      </c>
      <c r="E24" s="20" t="s">
        <v>156</v>
      </c>
      <c r="F24">
        <v>4</v>
      </c>
      <c r="G24">
        <v>5.8950000000000005</v>
      </c>
      <c r="H24" s="65">
        <v>0.13740828557026305</v>
      </c>
      <c r="I24" s="65">
        <v>22.639686275872251</v>
      </c>
      <c r="J24" s="65">
        <v>1.1984715366583447</v>
      </c>
      <c r="K24" s="65">
        <v>2.610996345854396E-2</v>
      </c>
      <c r="L24" s="73">
        <v>7039000</v>
      </c>
      <c r="M24" s="73">
        <v>53650</v>
      </c>
      <c r="N24" s="73">
        <v>1760550</v>
      </c>
      <c r="O24" s="73">
        <v>384266.66666666669</v>
      </c>
      <c r="P24" s="73">
        <v>182800</v>
      </c>
      <c r="Q24" s="73">
        <v>15850</v>
      </c>
      <c r="R24" s="74" t="s">
        <v>134</v>
      </c>
    </row>
    <row r="25" spans="2:18" x14ac:dyDescent="0.2">
      <c r="B25" s="68">
        <v>3.5</v>
      </c>
      <c r="C25" s="68">
        <v>3</v>
      </c>
      <c r="D25" s="66">
        <v>44074</v>
      </c>
      <c r="E25" s="20" t="s">
        <v>156</v>
      </c>
      <c r="F25">
        <v>0.5</v>
      </c>
      <c r="G25">
        <v>1.4654999999999998</v>
      </c>
      <c r="H25" s="65">
        <v>7.1784627448051835E-2</v>
      </c>
      <c r="I25" s="65">
        <v>20.609503791267489</v>
      </c>
      <c r="J25" s="65">
        <v>1.1533990204112747</v>
      </c>
      <c r="K25" s="65">
        <v>0.22190438297070339</v>
      </c>
      <c r="L25" s="73">
        <v>6885800</v>
      </c>
      <c r="M25" s="73">
        <v>51916.666666666672</v>
      </c>
      <c r="N25" s="73">
        <v>1897200</v>
      </c>
      <c r="O25" s="73">
        <v>354833.33333333337</v>
      </c>
      <c r="P25" s="73">
        <v>147883.33333333334</v>
      </c>
      <c r="Q25" s="73">
        <v>22000</v>
      </c>
      <c r="R25" s="74" t="s">
        <v>135</v>
      </c>
    </row>
    <row r="26" spans="2:18" x14ac:dyDescent="0.2">
      <c r="B26" s="68">
        <v>3.6</v>
      </c>
      <c r="C26" s="68">
        <v>3</v>
      </c>
      <c r="D26" s="66">
        <v>44074</v>
      </c>
      <c r="E26" s="20" t="s">
        <v>157</v>
      </c>
      <c r="F26">
        <v>2.75</v>
      </c>
      <c r="G26">
        <v>2.4599999999999995</v>
      </c>
      <c r="H26" s="65">
        <v>6.2076433358848458E-2</v>
      </c>
      <c r="I26" s="65">
        <v>19.427218955468891</v>
      </c>
      <c r="J26" s="65">
        <v>0.92489184501915334</v>
      </c>
      <c r="K26" s="65">
        <v>7.4393231838837351E-2</v>
      </c>
      <c r="L26" s="73">
        <v>7084033.333333334</v>
      </c>
      <c r="M26" s="73">
        <v>55450</v>
      </c>
      <c r="N26" s="73">
        <v>1810100</v>
      </c>
      <c r="O26" s="73">
        <v>408900</v>
      </c>
      <c r="P26" s="73">
        <v>92633.333333333343</v>
      </c>
      <c r="Q26" s="73">
        <v>16633.333333333336</v>
      </c>
      <c r="R26" s="74" t="s">
        <v>136</v>
      </c>
    </row>
    <row r="27" spans="2:18" x14ac:dyDescent="0.2">
      <c r="B27" s="68">
        <v>3.7</v>
      </c>
      <c r="C27" s="68">
        <v>3</v>
      </c>
      <c r="D27" s="66">
        <v>44074</v>
      </c>
      <c r="E27" s="20" t="s">
        <v>157</v>
      </c>
      <c r="F27">
        <v>0.5</v>
      </c>
      <c r="G27">
        <v>3.0600000000000005</v>
      </c>
      <c r="H27" s="65">
        <v>6.0442843007299817E-2</v>
      </c>
      <c r="I27" s="65">
        <v>16.942284140950033</v>
      </c>
      <c r="J27" s="65">
        <v>0.897162242000343</v>
      </c>
      <c r="K27" s="65">
        <v>0.15194438045777228</v>
      </c>
      <c r="L27" s="73">
        <v>6566066.666666667</v>
      </c>
      <c r="M27" s="73">
        <v>52566.666666666672</v>
      </c>
      <c r="N27" s="73">
        <v>1846866.6666666667</v>
      </c>
      <c r="O27" s="73">
        <v>372216.66666666669</v>
      </c>
      <c r="P27" s="73">
        <v>110083.33333333334</v>
      </c>
      <c r="Q27" s="73">
        <v>21483.333333333336</v>
      </c>
      <c r="R27" s="74" t="s">
        <v>137</v>
      </c>
    </row>
    <row r="28" spans="2:18" x14ac:dyDescent="0.2">
      <c r="B28" s="68">
        <v>3.8</v>
      </c>
      <c r="C28" s="68">
        <v>3</v>
      </c>
      <c r="D28" s="66">
        <v>44074</v>
      </c>
      <c r="E28" s="20" t="s">
        <v>159</v>
      </c>
      <c r="F28">
        <v>0.5</v>
      </c>
      <c r="G28">
        <v>3.8222222222222224</v>
      </c>
      <c r="H28" s="65">
        <v>6.641711629296343E-2</v>
      </c>
      <c r="I28" s="65">
        <v>22.266483110837033</v>
      </c>
      <c r="J28" s="65">
        <v>1.3468392064187837</v>
      </c>
      <c r="K28" s="65">
        <v>0.18091219399828282</v>
      </c>
      <c r="L28" s="73">
        <v>6450033.333333334</v>
      </c>
      <c r="M28" s="73">
        <v>50633.333333333336</v>
      </c>
      <c r="N28" s="73">
        <v>1819600</v>
      </c>
      <c r="O28" s="73">
        <v>367633.33333333337</v>
      </c>
      <c r="P28" s="73">
        <v>109983.33333333334</v>
      </c>
      <c r="Q28" s="73">
        <v>21400</v>
      </c>
      <c r="R28" s="74" t="s">
        <v>138</v>
      </c>
    </row>
    <row r="29" spans="2:18" x14ac:dyDescent="0.2">
      <c r="B29" s="68">
        <v>4.0999999999999996</v>
      </c>
      <c r="C29" s="68">
        <v>4</v>
      </c>
      <c r="D29" s="20" t="s">
        <v>107</v>
      </c>
      <c r="E29" s="20" t="s">
        <v>155</v>
      </c>
      <c r="F29">
        <v>4</v>
      </c>
      <c r="G29">
        <v>8.25</v>
      </c>
      <c r="H29" s="65">
        <v>8.1268111636240647E-2</v>
      </c>
      <c r="I29" s="65">
        <v>8.1647033884675349</v>
      </c>
      <c r="J29" s="65">
        <v>1.3841096989875561</v>
      </c>
      <c r="K29" s="65">
        <v>1.199121934243226</v>
      </c>
      <c r="L29" s="73">
        <v>5190583.333333334</v>
      </c>
      <c r="M29" s="73">
        <v>74183.333333333343</v>
      </c>
      <c r="N29" s="73">
        <v>331850</v>
      </c>
      <c r="O29" s="73">
        <v>73533.333333333343</v>
      </c>
      <c r="P29" s="73">
        <v>92866.666666666672</v>
      </c>
      <c r="Q29" s="73">
        <v>8766.6666666666679</v>
      </c>
      <c r="R29" s="74" t="s">
        <v>139</v>
      </c>
    </row>
    <row r="30" spans="2:18" x14ac:dyDescent="0.2">
      <c r="B30" s="68">
        <v>4.2</v>
      </c>
      <c r="C30" s="68">
        <v>4</v>
      </c>
      <c r="D30" s="20" t="s">
        <v>107</v>
      </c>
      <c r="E30" s="20" t="s">
        <v>155</v>
      </c>
      <c r="F30">
        <v>0.5</v>
      </c>
      <c r="G30">
        <v>1.89</v>
      </c>
      <c r="H30" s="65">
        <v>2.6812054645304E-2</v>
      </c>
      <c r="I30" s="65">
        <v>0.92567666260810588</v>
      </c>
      <c r="J30" s="65">
        <v>0.79253956256790592</v>
      </c>
      <c r="K30" s="65">
        <v>1.0305939882835331</v>
      </c>
      <c r="L30" s="73">
        <v>5011566.666666667</v>
      </c>
      <c r="M30" s="73">
        <v>42950</v>
      </c>
      <c r="N30" s="73">
        <v>492283.33333333337</v>
      </c>
      <c r="O30" s="73">
        <v>111100</v>
      </c>
      <c r="P30" s="73">
        <v>76083.333333333343</v>
      </c>
      <c r="Q30" s="73">
        <v>12883.333333333334</v>
      </c>
      <c r="R30" s="74" t="s">
        <v>140</v>
      </c>
    </row>
    <row r="31" spans="2:18" x14ac:dyDescent="0.2">
      <c r="B31" s="68">
        <v>4.3</v>
      </c>
      <c r="C31" s="68">
        <v>4</v>
      </c>
      <c r="D31" s="20" t="s">
        <v>107</v>
      </c>
      <c r="E31" s="20" t="s">
        <v>156</v>
      </c>
      <c r="F31">
        <v>7.5</v>
      </c>
      <c r="G31">
        <v>5.6142857142857148</v>
      </c>
      <c r="H31" s="65">
        <v>0.20800208777742474</v>
      </c>
      <c r="I31" s="65">
        <v>20.200229592549682</v>
      </c>
      <c r="J31" s="65">
        <v>1.362429495961075</v>
      </c>
      <c r="K31" s="65">
        <v>12.454265177643233</v>
      </c>
      <c r="L31" s="73">
        <v>5380016.666666667</v>
      </c>
      <c r="M31" s="73">
        <v>52266.666666666672</v>
      </c>
      <c r="N31" s="73">
        <v>202683.33333333334</v>
      </c>
      <c r="O31" s="73">
        <v>59800</v>
      </c>
      <c r="P31" s="73">
        <v>146466.66666666669</v>
      </c>
      <c r="Q31" s="73">
        <v>5783.3333333333339</v>
      </c>
      <c r="R31" s="74" t="s">
        <v>141</v>
      </c>
    </row>
    <row r="32" spans="2:18" x14ac:dyDescent="0.2">
      <c r="B32" s="68">
        <v>4.4000000000000004</v>
      </c>
      <c r="C32" s="68">
        <v>4</v>
      </c>
      <c r="D32" s="20" t="s">
        <v>107</v>
      </c>
      <c r="E32" s="20" t="s">
        <v>156</v>
      </c>
      <c r="F32">
        <v>4</v>
      </c>
      <c r="G32">
        <v>5.1150000000000002</v>
      </c>
      <c r="H32" s="65">
        <v>3.8083783415785E-2</v>
      </c>
      <c r="I32" s="65">
        <v>4.1769602769031682</v>
      </c>
      <c r="J32" s="65">
        <v>1.4485932259435967</v>
      </c>
      <c r="K32" s="65">
        <v>1.3698361211623664</v>
      </c>
      <c r="L32" s="73">
        <v>5294200</v>
      </c>
      <c r="M32" s="73">
        <v>43966.666666666672</v>
      </c>
      <c r="N32" s="73">
        <v>408700</v>
      </c>
      <c r="O32" s="73">
        <v>42733.333333333336</v>
      </c>
      <c r="P32" s="73">
        <v>82000</v>
      </c>
      <c r="Q32" s="73">
        <v>10166.666666666668</v>
      </c>
      <c r="R32" s="74" t="s">
        <v>142</v>
      </c>
    </row>
    <row r="33" spans="2:18" x14ac:dyDescent="0.2">
      <c r="B33" s="68">
        <v>4.5</v>
      </c>
      <c r="C33" s="68">
        <v>4</v>
      </c>
      <c r="D33" s="20" t="s">
        <v>107</v>
      </c>
      <c r="E33" s="20" t="s">
        <v>156</v>
      </c>
      <c r="F33">
        <v>0.5</v>
      </c>
      <c r="G33">
        <v>0.87450000000000017</v>
      </c>
      <c r="H33" s="65">
        <v>3.934598102845728E-2</v>
      </c>
      <c r="I33" s="65">
        <v>1.7472319965745675</v>
      </c>
      <c r="J33" s="65">
        <v>1.3419278189805848</v>
      </c>
      <c r="K33" s="65">
        <v>2.661654672086164</v>
      </c>
      <c r="L33" s="73">
        <v>4841383.333333334</v>
      </c>
      <c r="M33" s="73">
        <v>34216.666666666672</v>
      </c>
      <c r="N33" s="73">
        <v>294966.66666666669</v>
      </c>
      <c r="O33" s="73">
        <v>132900</v>
      </c>
      <c r="P33" s="73">
        <v>64583.333333333336</v>
      </c>
      <c r="Q33" s="73">
        <v>10700</v>
      </c>
      <c r="R33" s="74" t="s">
        <v>143</v>
      </c>
    </row>
    <row r="34" spans="2:18" x14ac:dyDescent="0.2">
      <c r="B34" s="68">
        <v>4.5999999999999996</v>
      </c>
      <c r="C34" s="68">
        <v>4</v>
      </c>
      <c r="D34" s="20" t="s">
        <v>107</v>
      </c>
      <c r="E34" s="20" t="s">
        <v>157</v>
      </c>
      <c r="F34">
        <v>2.75</v>
      </c>
      <c r="G34">
        <v>0.42250000000000004</v>
      </c>
      <c r="H34" s="65">
        <v>7.2160395769981359E-2</v>
      </c>
      <c r="I34" s="65">
        <v>5.8934055683312039</v>
      </c>
      <c r="J34" s="65">
        <v>1.349769474231187</v>
      </c>
      <c r="K34" s="65">
        <v>0.4611094503611759</v>
      </c>
      <c r="L34" s="73">
        <v>4522966.666666667</v>
      </c>
      <c r="M34" s="73">
        <v>33083.333333333336</v>
      </c>
      <c r="N34" s="73">
        <v>322566.66666666669</v>
      </c>
      <c r="O34" s="73">
        <v>30566.666666666668</v>
      </c>
      <c r="P34" s="73">
        <v>41483.333333333336</v>
      </c>
      <c r="Q34" s="73">
        <v>7983.3333333333339</v>
      </c>
      <c r="R34" s="74" t="s">
        <v>144</v>
      </c>
    </row>
    <row r="35" spans="2:18" x14ac:dyDescent="0.2">
      <c r="B35" s="68">
        <v>4.7</v>
      </c>
      <c r="C35" s="68">
        <v>4</v>
      </c>
      <c r="D35" s="20" t="s">
        <v>107</v>
      </c>
      <c r="E35" s="20" t="s">
        <v>157</v>
      </c>
      <c r="F35">
        <v>0.5</v>
      </c>
      <c r="G35">
        <v>0.11299999999999999</v>
      </c>
      <c r="H35" s="65">
        <v>4.4565424590387107E-2</v>
      </c>
      <c r="I35" s="65">
        <v>2.3131539024142018</v>
      </c>
      <c r="J35" s="65">
        <v>1.1483428598422221</v>
      </c>
      <c r="K35" s="65">
        <v>1.0131040606079535</v>
      </c>
      <c r="L35" s="73">
        <v>4902783.333333334</v>
      </c>
      <c r="M35" s="73">
        <v>35333.333333333336</v>
      </c>
      <c r="N35" s="73">
        <v>292400</v>
      </c>
      <c r="O35" s="73">
        <v>84133.333333333343</v>
      </c>
      <c r="P35" s="73">
        <v>59033.333333333336</v>
      </c>
      <c r="Q35" s="73">
        <v>9233.3333333333339</v>
      </c>
      <c r="R35" s="74" t="s">
        <v>145</v>
      </c>
    </row>
    <row r="36" spans="2:18" x14ac:dyDescent="0.2">
      <c r="B36" s="68">
        <v>4.8</v>
      </c>
      <c r="C36" s="68">
        <v>4</v>
      </c>
      <c r="D36" s="20" t="s">
        <v>107</v>
      </c>
      <c r="E36" s="20" t="s">
        <v>159</v>
      </c>
      <c r="F36">
        <v>0.5</v>
      </c>
      <c r="G36">
        <v>0.40250000000000002</v>
      </c>
      <c r="H36" s="65">
        <v>7.1570371715154499E-2</v>
      </c>
      <c r="I36" s="65">
        <v>2.7627432747750293</v>
      </c>
      <c r="J36" s="65">
        <v>1.2424427228494495</v>
      </c>
      <c r="K36" s="65">
        <v>1.835942693716565</v>
      </c>
      <c r="L36" s="73">
        <v>4843850</v>
      </c>
      <c r="M36" s="73">
        <v>37633.333333333336</v>
      </c>
      <c r="N36" s="73">
        <v>112050</v>
      </c>
      <c r="O36" s="73">
        <v>222700</v>
      </c>
      <c r="P36" s="73">
        <v>88600</v>
      </c>
      <c r="Q36" s="73">
        <v>9350</v>
      </c>
      <c r="R36" s="74" t="s">
        <v>146</v>
      </c>
    </row>
    <row r="37" spans="2:18" x14ac:dyDescent="0.2">
      <c r="B37" s="68">
        <v>5.0999999999999996</v>
      </c>
      <c r="C37" s="68">
        <v>5</v>
      </c>
      <c r="D37" s="20" t="s">
        <v>108</v>
      </c>
      <c r="E37" s="20" t="s">
        <v>155</v>
      </c>
      <c r="F37">
        <v>4</v>
      </c>
      <c r="L37" s="73">
        <v>4884383.333333334</v>
      </c>
      <c r="M37" s="73">
        <v>159716.66666666669</v>
      </c>
      <c r="N37" s="73">
        <v>497833.33333333337</v>
      </c>
      <c r="O37" s="73">
        <v>50833.333333333336</v>
      </c>
      <c r="P37" s="73">
        <v>55983.333333333336</v>
      </c>
      <c r="Q37" s="73">
        <v>57900</v>
      </c>
      <c r="R37" s="74" t="s">
        <v>147</v>
      </c>
    </row>
    <row r="38" spans="2:18" x14ac:dyDescent="0.2">
      <c r="B38" s="68">
        <v>5.2</v>
      </c>
      <c r="C38" s="68">
        <v>5</v>
      </c>
      <c r="D38" s="20" t="s">
        <v>108</v>
      </c>
      <c r="E38" s="20" t="s">
        <v>155</v>
      </c>
      <c r="F38">
        <v>0.5</v>
      </c>
      <c r="L38" s="73">
        <v>4640233.333333334</v>
      </c>
      <c r="M38" s="73">
        <v>142633.33333333334</v>
      </c>
      <c r="N38" s="73">
        <v>464333.33333333337</v>
      </c>
      <c r="O38" s="73">
        <v>26983.333333333336</v>
      </c>
      <c r="P38" s="73">
        <v>40183.333333333336</v>
      </c>
      <c r="Q38" s="73">
        <v>53950</v>
      </c>
      <c r="R38" s="74" t="s">
        <v>148</v>
      </c>
    </row>
    <row r="39" spans="2:18" x14ac:dyDescent="0.2">
      <c r="B39" s="68">
        <v>5.3</v>
      </c>
      <c r="C39" s="68">
        <v>5</v>
      </c>
      <c r="D39" s="20" t="s">
        <v>108</v>
      </c>
      <c r="E39" s="20" t="s">
        <v>156</v>
      </c>
      <c r="F39">
        <v>7.5</v>
      </c>
      <c r="L39" s="73">
        <v>4806166.666666667</v>
      </c>
      <c r="M39" s="73">
        <v>161933.33333333334</v>
      </c>
      <c r="N39" s="73">
        <v>503583.33333333337</v>
      </c>
      <c r="O39" s="73">
        <v>53450</v>
      </c>
      <c r="P39" s="73">
        <v>57000</v>
      </c>
      <c r="Q39" s="73">
        <v>75033.333333333343</v>
      </c>
      <c r="R39" s="74" t="s">
        <v>149</v>
      </c>
    </row>
    <row r="40" spans="2:18" x14ac:dyDescent="0.2">
      <c r="B40" s="68">
        <v>5.4</v>
      </c>
      <c r="C40" s="68">
        <v>5</v>
      </c>
      <c r="D40" s="20" t="s">
        <v>108</v>
      </c>
      <c r="E40" s="20" t="s">
        <v>156</v>
      </c>
      <c r="F40">
        <v>4</v>
      </c>
      <c r="L40" s="73">
        <v>4779266.666666667</v>
      </c>
      <c r="M40" s="73">
        <v>156000</v>
      </c>
      <c r="N40" s="73">
        <v>465766.66666666669</v>
      </c>
      <c r="O40" s="73">
        <v>32750</v>
      </c>
      <c r="P40" s="73">
        <v>49750</v>
      </c>
      <c r="Q40" s="73">
        <v>64750</v>
      </c>
      <c r="R40" s="74" t="s">
        <v>150</v>
      </c>
    </row>
    <row r="41" spans="2:18" x14ac:dyDescent="0.2">
      <c r="B41" s="68">
        <v>5.5</v>
      </c>
      <c r="C41" s="68">
        <v>5</v>
      </c>
      <c r="D41" s="20" t="s">
        <v>108</v>
      </c>
      <c r="E41" s="20" t="s">
        <v>156</v>
      </c>
      <c r="F41">
        <v>0.5</v>
      </c>
      <c r="L41" s="73">
        <v>4518700</v>
      </c>
      <c r="M41" s="73">
        <v>150366.66666666669</v>
      </c>
      <c r="N41" s="73">
        <v>426166.66666666669</v>
      </c>
      <c r="O41" s="73">
        <v>28700</v>
      </c>
      <c r="P41" s="73">
        <v>40833.333333333336</v>
      </c>
      <c r="Q41" s="73">
        <v>55950</v>
      </c>
      <c r="R41" s="74" t="s">
        <v>151</v>
      </c>
    </row>
    <row r="42" spans="2:18" x14ac:dyDescent="0.2">
      <c r="B42" s="68">
        <v>5.6</v>
      </c>
      <c r="C42" s="68">
        <v>5</v>
      </c>
      <c r="D42" s="20" t="s">
        <v>108</v>
      </c>
      <c r="E42" s="20" t="s">
        <v>157</v>
      </c>
      <c r="F42">
        <v>2.75</v>
      </c>
      <c r="L42" s="73">
        <v>4391250</v>
      </c>
      <c r="M42" s="73">
        <v>122633.33333333334</v>
      </c>
      <c r="N42" s="73">
        <v>395633.33333333337</v>
      </c>
      <c r="O42" s="73">
        <v>26750</v>
      </c>
      <c r="P42" s="73">
        <v>39033.333333333336</v>
      </c>
      <c r="Q42" s="73">
        <v>48166.666666666672</v>
      </c>
      <c r="R42" s="74" t="s">
        <v>152</v>
      </c>
    </row>
    <row r="43" spans="2:18" x14ac:dyDescent="0.2">
      <c r="B43" s="68">
        <v>5.7</v>
      </c>
      <c r="C43" s="68">
        <v>5</v>
      </c>
      <c r="D43" s="20" t="s">
        <v>108</v>
      </c>
      <c r="E43" s="20" t="s">
        <v>157</v>
      </c>
      <c r="F43">
        <v>0.5</v>
      </c>
      <c r="L43" s="73">
        <v>4476066.666666667</v>
      </c>
      <c r="M43" s="73">
        <v>128250</v>
      </c>
      <c r="N43" s="73">
        <v>403866.66666666669</v>
      </c>
      <c r="O43" s="73">
        <v>27533.333333333336</v>
      </c>
      <c r="P43" s="73">
        <v>36900</v>
      </c>
      <c r="Q43" s="73">
        <v>53116.666666666672</v>
      </c>
      <c r="R43" s="74" t="s">
        <v>153</v>
      </c>
    </row>
    <row r="44" spans="2:18" x14ac:dyDescent="0.2">
      <c r="B44" s="68">
        <v>5.8</v>
      </c>
      <c r="C44" s="68">
        <v>5</v>
      </c>
      <c r="D44" s="20" t="s">
        <v>108</v>
      </c>
      <c r="E44" s="20" t="s">
        <v>159</v>
      </c>
      <c r="F44">
        <v>0.5</v>
      </c>
      <c r="L44" s="73">
        <v>4626883.333333334</v>
      </c>
      <c r="M44" s="73">
        <v>134816.66666666669</v>
      </c>
      <c r="N44" s="73">
        <v>443466.66666666669</v>
      </c>
      <c r="O44" s="73">
        <v>25800</v>
      </c>
      <c r="P44" s="73">
        <v>36550</v>
      </c>
      <c r="Q44" s="73">
        <v>52116.666666666672</v>
      </c>
      <c r="R44" s="74" t="s">
        <v>154</v>
      </c>
    </row>
    <row r="48" spans="2:18" x14ac:dyDescent="0.2">
      <c r="B48" s="67"/>
      <c r="C48" s="67"/>
      <c r="D48" s="20"/>
    </row>
    <row r="49" spans="2:3" x14ac:dyDescent="0.2">
      <c r="B49" s="67"/>
      <c r="C49" s="67"/>
    </row>
    <row r="50" spans="2:3" x14ac:dyDescent="0.2">
      <c r="B50" s="67"/>
      <c r="C50" s="67"/>
    </row>
    <row r="51" spans="2:3" x14ac:dyDescent="0.2">
      <c r="B51" s="67"/>
      <c r="C51" s="67"/>
    </row>
    <row r="52" spans="2:3" x14ac:dyDescent="0.2">
      <c r="B52" s="67"/>
      <c r="C52" s="67"/>
    </row>
    <row r="53" spans="2:3" x14ac:dyDescent="0.2">
      <c r="B53" s="67"/>
      <c r="C53" s="67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"/>
  <sheetViews>
    <sheetView topLeftCell="A3" workbookViewId="0">
      <selection activeCell="G24" sqref="G24"/>
    </sheetView>
  </sheetViews>
  <sheetFormatPr defaultColWidth="11" defaultRowHeight="12.75" x14ac:dyDescent="0.2"/>
  <cols>
    <col min="1" max="1" width="20.5" bestFit="1" customWidth="1"/>
    <col min="2" max="3" width="11" customWidth="1"/>
    <col min="4" max="4" width="20.875" customWidth="1"/>
    <col min="5" max="5" width="11" customWidth="1"/>
    <col min="6" max="6" width="9.625" customWidth="1"/>
    <col min="7" max="7" width="11" customWidth="1"/>
    <col min="8" max="8" width="15.125" bestFit="1" customWidth="1"/>
  </cols>
  <sheetData>
    <row r="1" spans="1:8" x14ac:dyDescent="0.2">
      <c r="D1" s="19" t="s">
        <v>1</v>
      </c>
    </row>
    <row r="2" spans="1:8" x14ac:dyDescent="0.2">
      <c r="D2" t="s">
        <v>2</v>
      </c>
    </row>
    <row r="3" spans="1:8" x14ac:dyDescent="0.2">
      <c r="D3" t="s">
        <v>3</v>
      </c>
    </row>
    <row r="4" spans="1:8" x14ac:dyDescent="0.2">
      <c r="D4" t="s">
        <v>4</v>
      </c>
    </row>
    <row r="5" spans="1:8" x14ac:dyDescent="0.2">
      <c r="D5" t="s">
        <v>5</v>
      </c>
    </row>
    <row r="6" spans="1:8" ht="14.1" customHeight="1" x14ac:dyDescent="0.2">
      <c r="D6" t="s">
        <v>6</v>
      </c>
    </row>
    <row r="7" spans="1:8" x14ac:dyDescent="0.2">
      <c r="D7" t="s">
        <v>7</v>
      </c>
    </row>
    <row r="9" spans="1:8" x14ac:dyDescent="0.2">
      <c r="D9" s="64" t="s">
        <v>8</v>
      </c>
      <c r="E9" s="41" t="s">
        <v>46</v>
      </c>
    </row>
    <row r="10" spans="1:8" x14ac:dyDescent="0.2">
      <c r="D10" s="64"/>
    </row>
    <row r="11" spans="1:8" x14ac:dyDescent="0.2">
      <c r="D11" s="64" t="s">
        <v>9</v>
      </c>
      <c r="E11" s="20" t="s">
        <v>47</v>
      </c>
    </row>
    <row r="13" spans="1:8" ht="12.75" customHeight="1" x14ac:dyDescent="0.2">
      <c r="A13" s="77" t="s">
        <v>93</v>
      </c>
      <c r="B13" s="33" t="s">
        <v>23</v>
      </c>
      <c r="C13" s="33" t="s">
        <v>13</v>
      </c>
      <c r="D13" s="33" t="s">
        <v>39</v>
      </c>
      <c r="E13" s="33" t="s">
        <v>14</v>
      </c>
      <c r="G13" s="79" t="s">
        <v>93</v>
      </c>
      <c r="H13" s="79" t="s">
        <v>96</v>
      </c>
    </row>
    <row r="14" spans="1:8" x14ac:dyDescent="0.2">
      <c r="A14" s="78"/>
      <c r="B14" s="34" t="s">
        <v>16</v>
      </c>
      <c r="C14" s="34" t="s">
        <v>16</v>
      </c>
      <c r="D14" s="34" t="s">
        <v>16</v>
      </c>
      <c r="E14" s="34" t="s">
        <v>16</v>
      </c>
      <c r="G14" s="79"/>
      <c r="H14" s="79"/>
    </row>
    <row r="15" spans="1:8" x14ac:dyDescent="0.2">
      <c r="A15" s="21">
        <v>1.1000000000000001</v>
      </c>
      <c r="B15" s="48">
        <f>'Nutrient Final Data umoleL'!H4</f>
        <v>0.13600806526893566</v>
      </c>
      <c r="C15" s="48">
        <f>'Nutrient Final Data umoleL'!I4</f>
        <v>19.532627482997924</v>
      </c>
      <c r="D15" s="48">
        <f>'Nutrient Final Data umoleL'!J4</f>
        <v>0.35286158068266282</v>
      </c>
      <c r="E15" s="48">
        <f>'Nutrient Final Data umoleL'!K4</f>
        <v>0.55166376981550902</v>
      </c>
      <c r="F15" s="28"/>
      <c r="G15" s="61">
        <f>'Chlorophyll a'!A10</f>
        <v>1.1000000000000001</v>
      </c>
      <c r="H15" s="63">
        <f>'Chlorophyll a'!H10</f>
        <v>2.0399999999999996</v>
      </c>
    </row>
    <row r="16" spans="1:8" x14ac:dyDescent="0.2">
      <c r="A16" s="21">
        <v>1.2</v>
      </c>
      <c r="B16" s="48">
        <f>'Nutrient Final Data umoleL'!H5</f>
        <v>0.17255381513358103</v>
      </c>
      <c r="C16" s="48">
        <f>'Nutrient Final Data umoleL'!I5</f>
        <v>27.425803201514771</v>
      </c>
      <c r="D16" s="48">
        <f>'Nutrient Final Data umoleL'!J5</f>
        <v>1.0698290484267501</v>
      </c>
      <c r="E16" s="48">
        <f>'Nutrient Final Data umoleL'!K5</f>
        <v>7.5972190228886141E-2</v>
      </c>
      <c r="F16" s="28"/>
      <c r="G16" s="61">
        <f>'Chlorophyll a'!A11</f>
        <v>1.2</v>
      </c>
      <c r="H16" s="63">
        <f>'Chlorophyll a'!H11</f>
        <v>0.26750000000000002</v>
      </c>
    </row>
    <row r="17" spans="1:12" x14ac:dyDescent="0.2">
      <c r="A17" s="21">
        <v>1.3</v>
      </c>
      <c r="B17" s="48">
        <f>'Nutrient Final Data umoleL'!H6</f>
        <v>6.973097100610498E-2</v>
      </c>
      <c r="C17" s="48">
        <f>'Nutrient Final Data umoleL'!I6</f>
        <v>26.235327838239254</v>
      </c>
      <c r="D17" s="48">
        <f>'Nutrient Final Data umoleL'!J6</f>
        <v>0.9459510967963255</v>
      </c>
      <c r="E17" s="48">
        <f>'Nutrient Final Data umoleL'!K6</f>
        <v>3.2685653257386971</v>
      </c>
      <c r="F17" s="28"/>
      <c r="G17" s="61">
        <f>'Chlorophyll a'!A12</f>
        <v>1.3</v>
      </c>
      <c r="H17" s="63">
        <f>'Chlorophyll a'!H12</f>
        <v>5.5949999999999998</v>
      </c>
    </row>
    <row r="18" spans="1:12" ht="12.6" customHeight="1" x14ac:dyDescent="0.2">
      <c r="A18" s="21">
        <v>1.4</v>
      </c>
      <c r="B18" s="48">
        <f>'Nutrient Final Data umoleL'!H7</f>
        <v>0.13656815338946662</v>
      </c>
      <c r="C18" s="48">
        <f>'Nutrient Final Data umoleL'!I7</f>
        <v>19.984887043679919</v>
      </c>
      <c r="D18" s="48">
        <f>'Nutrient Final Data umoleL'!J7</f>
        <v>0.99998094185359532</v>
      </c>
      <c r="E18" s="48">
        <f>'Nutrient Final Data umoleL'!K7</f>
        <v>1.0934286851087889</v>
      </c>
      <c r="F18" s="28"/>
      <c r="G18" s="61">
        <f>'Chlorophyll a'!A13</f>
        <v>1.4</v>
      </c>
      <c r="H18" s="63">
        <f>'Chlorophyll a'!H13</f>
        <v>3.4499999999999997</v>
      </c>
      <c r="J18" s="80" t="s">
        <v>98</v>
      </c>
      <c r="K18" s="80"/>
      <c r="L18" s="80"/>
    </row>
    <row r="19" spans="1:12" x14ac:dyDescent="0.2">
      <c r="A19" s="21">
        <v>1.5</v>
      </c>
      <c r="B19" s="48">
        <f>'Nutrient Final Data umoleL'!H8</f>
        <v>5.7455706364468014E-2</v>
      </c>
      <c r="C19" s="48">
        <f>'Nutrient Final Data umoleL'!I8</f>
        <v>25.027759200229301</v>
      </c>
      <c r="D19" s="48">
        <f>'Nutrient Final Data umoleL'!J8</f>
        <v>1.163595128737779</v>
      </c>
      <c r="E19" s="48">
        <f>'Nutrient Final Data umoleL'!K8</f>
        <v>0.11344208740812095</v>
      </c>
      <c r="G19" s="61">
        <f>'Chlorophyll a'!A14</f>
        <v>1.5</v>
      </c>
      <c r="H19" s="63">
        <f>'Chlorophyll a'!H14</f>
        <v>2.58</v>
      </c>
      <c r="J19" s="80"/>
      <c r="K19" s="80"/>
      <c r="L19" s="80"/>
    </row>
    <row r="20" spans="1:12" x14ac:dyDescent="0.2">
      <c r="A20" s="21">
        <v>1.6</v>
      </c>
      <c r="B20" s="48">
        <f>'Nutrient Final Data umoleL'!H9</f>
        <v>6.1236301178052018E-2</v>
      </c>
      <c r="C20" s="48">
        <f>'Nutrient Final Data umoleL'!I9</f>
        <v>23.857938210591229</v>
      </c>
      <c r="D20" s="48">
        <f>'Nutrient Final Data umoleL'!J9</f>
        <v>1.1957081054296659</v>
      </c>
      <c r="E20" s="48">
        <f>'Nutrient Final Data umoleL'!K9</f>
        <v>0.32313990744037024</v>
      </c>
      <c r="G20" s="61">
        <f>'Chlorophyll a'!A15</f>
        <v>1.6</v>
      </c>
      <c r="H20" s="63">
        <f>'Chlorophyll a'!H15</f>
        <v>2.415</v>
      </c>
      <c r="J20" s="80"/>
      <c r="K20" s="80"/>
      <c r="L20" s="80"/>
    </row>
    <row r="21" spans="1:12" x14ac:dyDescent="0.2">
      <c r="A21" s="21">
        <v>1.7</v>
      </c>
      <c r="B21" s="48">
        <f>'Nutrient Final Data umoleL'!H10</f>
        <v>8.293971584862686E-2</v>
      </c>
      <c r="C21" s="48">
        <f>'Nutrient Final Data umoleL'!I10</f>
        <v>24.282421199829763</v>
      </c>
      <c r="D21" s="48">
        <f>'Nutrient Final Data umoleL'!J10</f>
        <v>1.60907930094719</v>
      </c>
      <c r="E21" s="48">
        <f>'Nutrient Final Data umoleL'!K10</f>
        <v>0.47799928800284797</v>
      </c>
      <c r="G21" s="61">
        <f>'Chlorophyll a'!A16</f>
        <v>1.7</v>
      </c>
      <c r="H21" s="63">
        <f>'Chlorophyll a'!H16</f>
        <v>2.7600000000000002</v>
      </c>
      <c r="J21" s="80"/>
      <c r="K21" s="80"/>
      <c r="L21" s="80"/>
    </row>
    <row r="22" spans="1:12" x14ac:dyDescent="0.2">
      <c r="A22" s="21">
        <v>1.8</v>
      </c>
      <c r="B22" s="48">
        <f>'Nutrient Final Data umoleL'!H11</f>
        <v>6.7691871283983103</v>
      </c>
      <c r="C22" s="48">
        <f>'Nutrient Final Data umoleL'!I11</f>
        <v>791.89286243483036</v>
      </c>
      <c r="D22" s="48">
        <f>'Nutrient Final Data umoleL'!J11</f>
        <v>388.34916623364353</v>
      </c>
      <c r="E22" s="48">
        <f>'Nutrient Final Data umoleL'!K11</f>
        <v>10.237966201076372</v>
      </c>
      <c r="G22" s="61">
        <f>'Chlorophyll a'!A17</f>
        <v>1.8</v>
      </c>
      <c r="H22" s="62" t="s">
        <v>97</v>
      </c>
    </row>
    <row r="23" spans="1:12" x14ac:dyDescent="0.2">
      <c r="A23" s="21">
        <v>1.9</v>
      </c>
      <c r="B23" s="48">
        <f>'Nutrient Final Data umoleL'!H12</f>
        <v>4.9376389960513731E-2</v>
      </c>
      <c r="C23" s="48">
        <f>'Nutrient Final Data umoleL'!I12</f>
        <v>22.802570972520076</v>
      </c>
      <c r="D23" s="48">
        <f>'Nutrient Final Data umoleL'!J12</f>
        <v>1.6268727856771694</v>
      </c>
      <c r="E23" s="48">
        <f>'Nutrient Final Data umoleL'!K12</f>
        <v>0.29314368064819812</v>
      </c>
      <c r="G23" s="61">
        <f>'Chlorophyll a'!A18</f>
        <v>1.9</v>
      </c>
      <c r="H23" s="63">
        <f>'Chlorophyll a'!H18</f>
        <v>1.7399999999999998</v>
      </c>
    </row>
    <row r="24" spans="1:12" x14ac:dyDescent="0.2">
      <c r="A24" s="22">
        <v>1.1000000000000001</v>
      </c>
      <c r="B24" s="48">
        <f>'Nutrient Final Data umoleL'!H13</f>
        <v>0.1962642122360585</v>
      </c>
      <c r="C24" s="48">
        <f>'Nutrient Final Data umoleL'!I13</f>
        <v>12.546107545186871</v>
      </c>
      <c r="D24" s="48">
        <f>'Nutrient Final Data umoleL'!J13</f>
        <v>1.5739170208305542</v>
      </c>
      <c r="E24" s="48">
        <f>'Nutrient Final Data umoleL'!K13</f>
        <v>1.1989759805666658</v>
      </c>
    </row>
    <row r="25" spans="1:12" x14ac:dyDescent="0.2">
      <c r="A25" s="21">
        <v>2.1</v>
      </c>
      <c r="B25" s="48">
        <f>'Nutrient Final Data umoleL'!H14</f>
        <v>4.8774340496238071E-2</v>
      </c>
      <c r="C25" s="48">
        <f>'Nutrient Final Data umoleL'!I14</f>
        <v>19.549364647842062</v>
      </c>
      <c r="D25" s="48">
        <f>'Nutrient Final Data umoleL'!J14</f>
        <v>0.74593585027920173</v>
      </c>
      <c r="E25" s="48">
        <f>'Nutrient Final Data umoleL'!K14</f>
        <v>0.17575021464620025</v>
      </c>
      <c r="G25" s="61">
        <f>'Chlorophyll a'!A19</f>
        <v>2.1</v>
      </c>
      <c r="H25" s="63">
        <f>'Chlorophyll a'!H19</f>
        <v>5.7692307692307692</v>
      </c>
    </row>
    <row r="26" spans="1:12" x14ac:dyDescent="0.2">
      <c r="A26" s="21">
        <v>2.2000000000000002</v>
      </c>
      <c r="B26" s="48">
        <f>'Nutrient Final Data umoleL'!H15</f>
        <v>0.18384892556428878</v>
      </c>
      <c r="C26" s="48">
        <f>'Nutrient Final Data umoleL'!I15</f>
        <v>23.090877506883345</v>
      </c>
      <c r="D26" s="48">
        <f>'Nutrient Final Data umoleL'!J15</f>
        <v>1.1846543805149512</v>
      </c>
      <c r="E26" s="48">
        <f>'Nutrient Final Data umoleL'!K15</f>
        <v>0.50490230980252548</v>
      </c>
      <c r="G26" s="61">
        <f>'Chlorophyll a'!A20</f>
        <v>2.2000000000000002</v>
      </c>
      <c r="H26" s="63">
        <f>'Chlorophyll a'!H20</f>
        <v>4.8239999999999998</v>
      </c>
    </row>
    <row r="27" spans="1:12" x14ac:dyDescent="0.2">
      <c r="A27" s="21">
        <v>2.2999999999999998</v>
      </c>
      <c r="B27" s="48">
        <f>'Nutrient Final Data umoleL'!H16</f>
        <v>0.51486100479808816</v>
      </c>
      <c r="C27" s="48">
        <f>'Nutrient Final Data umoleL'!I16</f>
        <v>28.899742037469711</v>
      </c>
      <c r="D27" s="48">
        <f>'Nutrient Final Data umoleL'!J16</f>
        <v>0.92212841379047472</v>
      </c>
      <c r="E27" s="48">
        <f>'Nutrient Final Data umoleL'!K16</f>
        <v>5.717590517873222</v>
      </c>
      <c r="G27" s="61">
        <f>'Chlorophyll a'!A21</f>
        <v>2.2999999999999998</v>
      </c>
      <c r="H27" s="63">
        <f>'Chlorophyll a'!H21</f>
        <v>5.2714285714285722</v>
      </c>
    </row>
    <row r="28" spans="1:12" x14ac:dyDescent="0.2">
      <c r="A28" s="21">
        <v>2.4</v>
      </c>
      <c r="B28" s="48">
        <f>'Nutrient Final Data umoleL'!H17</f>
        <v>0.13932191998207719</v>
      </c>
      <c r="C28" s="48">
        <f>'Nutrient Final Data umoleL'!I17</f>
        <v>19.270174493846248</v>
      </c>
      <c r="D28" s="48">
        <f>'Nutrient Final Data umoleL'!J17</f>
        <v>0.87181490728211763</v>
      </c>
      <c r="E28" s="48">
        <f>'Nutrient Final Data umoleL'!K17</f>
        <v>0.1225544217838834</v>
      </c>
      <c r="G28" s="61">
        <f>'Chlorophyll a'!A22</f>
        <v>2.4</v>
      </c>
      <c r="H28" s="63">
        <f>'Chlorophyll a'!H22</f>
        <v>4.1307692307692312</v>
      </c>
    </row>
    <row r="29" spans="1:12" x14ac:dyDescent="0.2">
      <c r="A29" s="21">
        <v>2.5</v>
      </c>
      <c r="B29" s="48">
        <f>'Nutrient Final Data umoleL'!H18</f>
        <v>5.7922446464910481E-2</v>
      </c>
      <c r="C29" s="48">
        <f>'Nutrient Final Data umoleL'!I18</f>
        <v>18.968905526651785</v>
      </c>
      <c r="D29" s="48">
        <f>'Nutrient Final Data umoleL'!J18</f>
        <v>0.7087724647900745</v>
      </c>
      <c r="E29" s="48">
        <f>'Nutrient Final Data umoleL'!K18</f>
        <v>0.40063032689045719</v>
      </c>
      <c r="G29" s="61">
        <f>'Chlorophyll a'!A23</f>
        <v>2.5</v>
      </c>
      <c r="H29" s="63">
        <f>'Chlorophyll a'!H23</f>
        <v>3.6749999999999994</v>
      </c>
    </row>
    <row r="30" spans="1:12" x14ac:dyDescent="0.2">
      <c r="A30" s="21">
        <v>2.6</v>
      </c>
      <c r="B30" s="48">
        <f>'Nutrient Final Data umoleL'!H19</f>
        <v>5.1154715008494674E-2</v>
      </c>
      <c r="C30" s="48">
        <f>'Nutrient Final Data umoleL'!I19</f>
        <v>17.84252994363041</v>
      </c>
      <c r="D30" s="48">
        <f>'Nutrient Final Data umoleL'!J19</f>
        <v>0.74803224638371668</v>
      </c>
      <c r="E30" s="48">
        <f>'Nutrient Final Data umoleL'!K19</f>
        <v>0.22172219546415931</v>
      </c>
      <c r="G30" s="61">
        <f>'Chlorophyll a'!A24</f>
        <v>2.6</v>
      </c>
      <c r="H30" s="63">
        <f>'Chlorophyll a'!H24</f>
        <v>4.2599999999999989</v>
      </c>
    </row>
    <row r="31" spans="1:12" x14ac:dyDescent="0.2">
      <c r="A31" s="21">
        <v>2.7</v>
      </c>
      <c r="B31" s="48">
        <f>'Nutrient Final Data umoleL'!H20</f>
        <v>0.10123592778597165</v>
      </c>
      <c r="C31" s="48">
        <f>'Nutrient Final Data umoleL'!I20</f>
        <v>24.286694518513372</v>
      </c>
      <c r="D31" s="48">
        <f>'Nutrient Final Data umoleL'!J20</f>
        <v>1.1875131024756531</v>
      </c>
      <c r="E31" s="48">
        <f>'Nutrient Final Data umoleL'!K20</f>
        <v>0.46476032919397736</v>
      </c>
      <c r="G31" s="61">
        <f>'Chlorophyll a'!A25</f>
        <v>2.7</v>
      </c>
      <c r="H31" s="63">
        <f>'Chlorophyll a'!H25</f>
        <v>2.4</v>
      </c>
    </row>
    <row r="32" spans="1:12" x14ac:dyDescent="0.2">
      <c r="A32" s="21">
        <v>2.8</v>
      </c>
      <c r="B32" s="48">
        <f>'Nutrient Final Data umoleL'!H21</f>
        <v>0.16909993839030674</v>
      </c>
      <c r="C32" s="48">
        <f>'Nutrient Final Data umoleL'!I21</f>
        <v>23.226555375087941</v>
      </c>
      <c r="D32" s="48">
        <f>'Nutrient Final Data umoleL'!J21</f>
        <v>1.1661679785024108</v>
      </c>
      <c r="E32" s="48">
        <f>'Nutrient Final Data umoleL'!K21</f>
        <v>0.54212929030636825</v>
      </c>
      <c r="G32" s="61">
        <f>'Chlorophyll a'!A26</f>
        <v>2.8</v>
      </c>
      <c r="H32" s="63">
        <f>'Chlorophyll a'!H26</f>
        <v>2.3307692307692309</v>
      </c>
    </row>
    <row r="33" spans="1:8" x14ac:dyDescent="0.2">
      <c r="A33" s="21">
        <v>2.9</v>
      </c>
      <c r="B33" s="48">
        <f>'Nutrient Final Data umoleL'!H22</f>
        <v>8.1492821537255206E-2</v>
      </c>
      <c r="C33" s="48">
        <f>'Nutrient Final Data umoleL'!I22</f>
        <v>19.503426471993258</v>
      </c>
      <c r="D33" s="48">
        <f>'Nutrient Final Data umoleL'!J22</f>
        <v>0.75289207371691025</v>
      </c>
      <c r="E33" s="48">
        <f>'Nutrient Final Data umoleL'!K22</f>
        <v>0.12759198374971206</v>
      </c>
      <c r="G33" s="61">
        <f>'Chlorophyll a'!A27</f>
        <v>2.9</v>
      </c>
      <c r="H33" s="63">
        <f>'Chlorophyll a'!H27</f>
        <v>1.4850000000000001</v>
      </c>
    </row>
    <row r="34" spans="1:8" x14ac:dyDescent="0.2">
      <c r="A34" s="21">
        <v>3.1</v>
      </c>
      <c r="B34" s="48">
        <f>'Nutrient Final Data umoleL'!H23</f>
        <v>5.1528107088848647E-2</v>
      </c>
      <c r="C34" s="48">
        <f>'Nutrient Final Data umoleL'!I23</f>
        <v>19.540461900584543</v>
      </c>
      <c r="D34" s="48">
        <f>'Nutrient Final Data umoleL'!J23</f>
        <v>1.0370490366106992</v>
      </c>
      <c r="E34" s="48" t="str">
        <f>'Nutrient Final Data umoleL'!K23</f>
        <v>&lt;0.02</v>
      </c>
      <c r="G34" s="61">
        <f>'Chlorophyll a'!A28</f>
        <v>3.1</v>
      </c>
      <c r="H34" s="63">
        <f>'Chlorophyll a'!H28</f>
        <v>2.5500000000000003</v>
      </c>
    </row>
    <row r="35" spans="1:8" x14ac:dyDescent="0.2">
      <c r="A35" s="21">
        <v>3.2</v>
      </c>
      <c r="B35" s="48">
        <f>'Nutrient Final Data umoleL'!H24</f>
        <v>5.6848944233892799E-2</v>
      </c>
      <c r="C35" s="48">
        <f>'Nutrient Final Data umoleL'!I24</f>
        <v>17.418759174172479</v>
      </c>
      <c r="D35" s="48">
        <f>'Nutrient Final Data umoleL'!J24</f>
        <v>0.79177069238245879</v>
      </c>
      <c r="E35" s="48" t="str">
        <f>'Nutrient Final Data umoleL'!K24</f>
        <v>&lt;0.02</v>
      </c>
      <c r="G35" s="61">
        <f>'Chlorophyll a'!A29</f>
        <v>3.2</v>
      </c>
      <c r="H35" s="63">
        <f>'Chlorophyll a'!H29</f>
        <v>3.2700000000000005</v>
      </c>
    </row>
    <row r="36" spans="1:8" x14ac:dyDescent="0.2">
      <c r="A36" s="21">
        <v>3.3</v>
      </c>
      <c r="B36" s="48">
        <f>'Nutrient Final Data umoleL'!H25</f>
        <v>0.19509736198495231</v>
      </c>
      <c r="C36" s="48">
        <f>'Nutrient Final Data umoleL'!I25</f>
        <v>25.409152892741439</v>
      </c>
      <c r="D36" s="48">
        <f>'Nutrient Final Data umoleL'!J25</f>
        <v>5.6672257056278701</v>
      </c>
      <c r="E36" s="48">
        <f>'Nutrient Final Data umoleL'!K25</f>
        <v>4.6726237095051619</v>
      </c>
      <c r="G36" s="61">
        <f>'Chlorophyll a'!A30</f>
        <v>3.3</v>
      </c>
      <c r="H36" s="63">
        <f>'Chlorophyll a'!H30</f>
        <v>1.575</v>
      </c>
    </row>
    <row r="37" spans="1:8" x14ac:dyDescent="0.2">
      <c r="A37" s="21">
        <v>3.4</v>
      </c>
      <c r="B37" s="48">
        <f>'Nutrient Final Data umoleL'!H26</f>
        <v>0.13740828557026305</v>
      </c>
      <c r="C37" s="48">
        <f>'Nutrient Final Data umoleL'!I26</f>
        <v>22.639686275872251</v>
      </c>
      <c r="D37" s="48">
        <f>'Nutrient Final Data umoleL'!J26</f>
        <v>1.1984715366583447</v>
      </c>
      <c r="E37" s="48">
        <f>'Nutrient Final Data umoleL'!K26</f>
        <v>2.610996345854396E-2</v>
      </c>
      <c r="G37" s="61">
        <f>'Chlorophyll a'!A31</f>
        <v>3.4</v>
      </c>
      <c r="H37" s="63">
        <f>'Chlorophyll a'!H31</f>
        <v>5.8950000000000005</v>
      </c>
    </row>
    <row r="38" spans="1:8" x14ac:dyDescent="0.2">
      <c r="A38" s="21">
        <v>3.5</v>
      </c>
      <c r="B38" s="48">
        <f>'Nutrient Final Data umoleL'!H27</f>
        <v>7.1784627448051835E-2</v>
      </c>
      <c r="C38" s="48">
        <f>'Nutrient Final Data umoleL'!I27</f>
        <v>20.609503791267489</v>
      </c>
      <c r="D38" s="48">
        <f>'Nutrient Final Data umoleL'!J27</f>
        <v>1.1533990204112747</v>
      </c>
      <c r="E38" s="48">
        <f>'Nutrient Final Data umoleL'!K27</f>
        <v>0.22190438297070339</v>
      </c>
      <c r="G38" s="61">
        <f>'Chlorophyll a'!A32</f>
        <v>3.5</v>
      </c>
      <c r="H38" s="63">
        <f>'Chlorophyll a'!H32</f>
        <v>1.4654999999999998</v>
      </c>
    </row>
    <row r="39" spans="1:8" x14ac:dyDescent="0.2">
      <c r="A39" s="21">
        <v>3.6</v>
      </c>
      <c r="B39" s="48">
        <f>'Nutrient Final Data umoleL'!H28</f>
        <v>6.2076433358848458E-2</v>
      </c>
      <c r="C39" s="48">
        <f>'Nutrient Final Data umoleL'!I28</f>
        <v>19.427218955468891</v>
      </c>
      <c r="D39" s="48">
        <f>'Nutrient Final Data umoleL'!J28</f>
        <v>0.92489184501915334</v>
      </c>
      <c r="E39" s="48">
        <f>'Nutrient Final Data umoleL'!K28</f>
        <v>7.4393231838837351E-2</v>
      </c>
      <c r="G39" s="61">
        <f>'Chlorophyll a'!A33</f>
        <v>3.6</v>
      </c>
      <c r="H39" s="63">
        <f>'Chlorophyll a'!H33</f>
        <v>2.4599999999999995</v>
      </c>
    </row>
    <row r="40" spans="1:8" x14ac:dyDescent="0.2">
      <c r="A40" s="21">
        <v>3.7</v>
      </c>
      <c r="B40" s="48">
        <f>'Nutrient Final Data umoleL'!H29</f>
        <v>6.0442843007299817E-2</v>
      </c>
      <c r="C40" s="48">
        <f>'Nutrient Final Data umoleL'!I29</f>
        <v>16.942284140950033</v>
      </c>
      <c r="D40" s="48">
        <f>'Nutrient Final Data umoleL'!J29</f>
        <v>0.897162242000343</v>
      </c>
      <c r="E40" s="48">
        <f>'Nutrient Final Data umoleL'!K29</f>
        <v>0.15194438045777228</v>
      </c>
      <c r="G40" s="61">
        <f>'Chlorophyll a'!A34</f>
        <v>3.7</v>
      </c>
      <c r="H40" s="63">
        <f>'Chlorophyll a'!H34</f>
        <v>3.0600000000000005</v>
      </c>
    </row>
    <row r="41" spans="1:8" x14ac:dyDescent="0.2">
      <c r="A41" s="21">
        <v>3.8</v>
      </c>
      <c r="B41" s="48">
        <f>'Nutrient Final Data umoleL'!H30</f>
        <v>6.641711629296343E-2</v>
      </c>
      <c r="C41" s="48">
        <f>'Nutrient Final Data umoleL'!I30</f>
        <v>22.266483110837033</v>
      </c>
      <c r="D41" s="48">
        <f>'Nutrient Final Data umoleL'!J30</f>
        <v>1.3468392064187837</v>
      </c>
      <c r="E41" s="48">
        <f>'Nutrient Final Data umoleL'!K30</f>
        <v>0.18091219399828282</v>
      </c>
      <c r="G41" s="61">
        <f>'Chlorophyll a'!A35</f>
        <v>3.8</v>
      </c>
      <c r="H41" s="63">
        <f>'Chlorophyll a'!H35</f>
        <v>3.8222222222222224</v>
      </c>
    </row>
    <row r="42" spans="1:8" x14ac:dyDescent="0.2">
      <c r="A42" s="21">
        <v>4.0999999999999996</v>
      </c>
      <c r="B42" s="48">
        <f>'Nutrient Final Data umoleL'!H31</f>
        <v>8.1268111636240647E-2</v>
      </c>
      <c r="C42" s="48">
        <f>'Nutrient Final Data umoleL'!I31</f>
        <v>8.1647033884675349</v>
      </c>
      <c r="D42" s="48">
        <f>'Nutrient Final Data umoleL'!J31</f>
        <v>1.3841096989875561</v>
      </c>
      <c r="E42" s="48">
        <f>'Nutrient Final Data umoleL'!K31</f>
        <v>1.199121934243226</v>
      </c>
      <c r="G42" s="61">
        <f>'Chlorophyll a'!A36</f>
        <v>4.0999999999999996</v>
      </c>
      <c r="H42" s="63">
        <f>'Chlorophyll a'!H36</f>
        <v>8.25</v>
      </c>
    </row>
    <row r="43" spans="1:8" x14ac:dyDescent="0.2">
      <c r="A43" s="21">
        <v>4.2</v>
      </c>
      <c r="B43" s="48">
        <f>'Nutrient Final Data umoleL'!H32</f>
        <v>2.6812054645304E-2</v>
      </c>
      <c r="C43" s="48">
        <f>'Nutrient Final Data umoleL'!I32</f>
        <v>0.92567666260810588</v>
      </c>
      <c r="D43" s="48">
        <f>'Nutrient Final Data umoleL'!J32</f>
        <v>0.79253956256790592</v>
      </c>
      <c r="E43" s="48">
        <f>'Nutrient Final Data umoleL'!K32</f>
        <v>1.0305939882835331</v>
      </c>
      <c r="G43" s="61">
        <f>'Chlorophyll a'!A37</f>
        <v>4.2</v>
      </c>
      <c r="H43" s="63">
        <f>'Chlorophyll a'!H37</f>
        <v>1.89</v>
      </c>
    </row>
    <row r="44" spans="1:8" x14ac:dyDescent="0.2">
      <c r="A44" s="21">
        <v>4.3</v>
      </c>
      <c r="B44" s="48">
        <f>'Nutrient Final Data umoleL'!H33</f>
        <v>0.20800208777742474</v>
      </c>
      <c r="C44" s="48">
        <f>'Nutrient Final Data umoleL'!I33</f>
        <v>20.200229592549682</v>
      </c>
      <c r="D44" s="48">
        <f>'Nutrient Final Data umoleL'!J33</f>
        <v>1.362429495961075</v>
      </c>
      <c r="E44" s="48">
        <f>'Nutrient Final Data umoleL'!K33</f>
        <v>12.454265177643233</v>
      </c>
      <c r="G44" s="61">
        <f>'Chlorophyll a'!A38</f>
        <v>4.3</v>
      </c>
      <c r="H44" s="63">
        <f>'Chlorophyll a'!H38</f>
        <v>5.6142857142857148</v>
      </c>
    </row>
    <row r="45" spans="1:8" x14ac:dyDescent="0.2">
      <c r="A45" s="21">
        <v>4.4000000000000004</v>
      </c>
      <c r="B45" s="48">
        <f>'Nutrient Final Data umoleL'!H34</f>
        <v>3.8083783415785E-2</v>
      </c>
      <c r="C45" s="48">
        <f>'Nutrient Final Data umoleL'!I34</f>
        <v>4.1769602769031682</v>
      </c>
      <c r="D45" s="48">
        <f>'Nutrient Final Data umoleL'!J34</f>
        <v>1.4485932259435967</v>
      </c>
      <c r="E45" s="48">
        <f>'Nutrient Final Data umoleL'!K34</f>
        <v>1.3698361211623664</v>
      </c>
      <c r="G45" s="61">
        <f>'Chlorophyll a'!A39</f>
        <v>4.4000000000000004</v>
      </c>
      <c r="H45" s="63">
        <f>'Chlorophyll a'!H39</f>
        <v>5.1150000000000002</v>
      </c>
    </row>
    <row r="46" spans="1:8" x14ac:dyDescent="0.2">
      <c r="A46" s="21">
        <v>4.5</v>
      </c>
      <c r="B46" s="48">
        <f>'Nutrient Final Data umoleL'!H35</f>
        <v>3.934598102845728E-2</v>
      </c>
      <c r="C46" s="48">
        <f>'Nutrient Final Data umoleL'!I35</f>
        <v>1.7472319965745675</v>
      </c>
      <c r="D46" s="48">
        <f>'Nutrient Final Data umoleL'!J35</f>
        <v>1.3419278189805848</v>
      </c>
      <c r="E46" s="48">
        <f>'Nutrient Final Data umoleL'!K35</f>
        <v>2.661654672086164</v>
      </c>
      <c r="G46" s="61">
        <f>'Chlorophyll a'!A40</f>
        <v>4.5</v>
      </c>
      <c r="H46" s="63">
        <f>'Chlorophyll a'!H40</f>
        <v>0.87450000000000017</v>
      </c>
    </row>
    <row r="47" spans="1:8" x14ac:dyDescent="0.2">
      <c r="A47" s="21">
        <v>4.5999999999999996</v>
      </c>
      <c r="B47" s="48">
        <f>'Nutrient Final Data umoleL'!H36</f>
        <v>7.2160395769981359E-2</v>
      </c>
      <c r="C47" s="48">
        <f>'Nutrient Final Data umoleL'!I36</f>
        <v>5.8934055683312039</v>
      </c>
      <c r="D47" s="48">
        <f>'Nutrient Final Data umoleL'!J36</f>
        <v>1.349769474231187</v>
      </c>
      <c r="E47" s="48">
        <f>'Nutrient Final Data umoleL'!K36</f>
        <v>0.4611094503611759</v>
      </c>
      <c r="G47" s="61">
        <f>'Chlorophyll a'!A41</f>
        <v>4.5999999999999996</v>
      </c>
      <c r="H47" s="63">
        <f>'Chlorophyll a'!H41</f>
        <v>0.42250000000000004</v>
      </c>
    </row>
    <row r="48" spans="1:8" x14ac:dyDescent="0.2">
      <c r="A48" s="21">
        <v>4.7</v>
      </c>
      <c r="B48" s="48">
        <f>'Nutrient Final Data umoleL'!H37</f>
        <v>4.4565424590387107E-2</v>
      </c>
      <c r="C48" s="48">
        <f>'Nutrient Final Data umoleL'!I37</f>
        <v>2.3131539024142018</v>
      </c>
      <c r="D48" s="48">
        <f>'Nutrient Final Data umoleL'!J37</f>
        <v>1.1483428598422221</v>
      </c>
      <c r="E48" s="48">
        <f>'Nutrient Final Data umoleL'!K37</f>
        <v>1.0131040606079535</v>
      </c>
      <c r="G48" s="61">
        <f>'Chlorophyll a'!A42</f>
        <v>4.7</v>
      </c>
      <c r="H48" s="63">
        <f>'Chlorophyll a'!H42</f>
        <v>0.11299999999999999</v>
      </c>
    </row>
    <row r="49" spans="1:8" x14ac:dyDescent="0.2">
      <c r="A49" s="21">
        <v>4.8</v>
      </c>
      <c r="B49" s="48">
        <f>'Nutrient Final Data umoleL'!H38</f>
        <v>7.1570371715154499E-2</v>
      </c>
      <c r="C49" s="48">
        <f>'Nutrient Final Data umoleL'!I38</f>
        <v>2.7627432747750293</v>
      </c>
      <c r="D49" s="48">
        <f>'Nutrient Final Data umoleL'!J38</f>
        <v>1.2424427228494495</v>
      </c>
      <c r="E49" s="48">
        <f>'Nutrient Final Data umoleL'!K38</f>
        <v>1.835942693716565</v>
      </c>
      <c r="G49" s="61">
        <f>'Chlorophyll a'!A43</f>
        <v>4.8</v>
      </c>
      <c r="H49" s="63">
        <f>'Chlorophyll a'!H43</f>
        <v>0.40250000000000002</v>
      </c>
    </row>
  </sheetData>
  <mergeCells count="4">
    <mergeCell ref="A13:A14"/>
    <mergeCell ref="G13:G14"/>
    <mergeCell ref="H13:H14"/>
    <mergeCell ref="J18:L21"/>
  </mergeCells>
  <phoneticPr fontId="7" type="noConversion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"/>
  <sheetViews>
    <sheetView workbookViewId="0">
      <selection activeCell="I21" sqref="I21"/>
    </sheetView>
  </sheetViews>
  <sheetFormatPr defaultColWidth="11" defaultRowHeight="12.75" x14ac:dyDescent="0.2"/>
  <cols>
    <col min="1" max="1" width="22" style="8" bestFit="1" customWidth="1"/>
    <col min="2" max="2" width="10.875" bestFit="1" customWidth="1"/>
    <col min="3" max="3" width="11.625" bestFit="1" customWidth="1"/>
    <col min="4" max="4" width="11.5" bestFit="1" customWidth="1"/>
    <col min="5" max="5" width="10.625" bestFit="1" customWidth="1"/>
    <col min="6" max="6" width="11" customWidth="1"/>
    <col min="7" max="7" width="19.375" bestFit="1" customWidth="1"/>
  </cols>
  <sheetData>
    <row r="1" spans="1:11" x14ac:dyDescent="0.2">
      <c r="A1" s="12" t="s">
        <v>10</v>
      </c>
      <c r="B1" s="9"/>
      <c r="C1" s="9"/>
      <c r="D1" s="9"/>
      <c r="E1" s="9"/>
      <c r="G1" s="10" t="s">
        <v>11</v>
      </c>
      <c r="H1" s="11"/>
      <c r="I1" s="11"/>
      <c r="J1" s="11"/>
      <c r="K1" s="11"/>
    </row>
    <row r="2" spans="1:11" x14ac:dyDescent="0.2">
      <c r="A2" s="13"/>
      <c r="B2" s="14" t="s">
        <v>23</v>
      </c>
      <c r="C2" s="14" t="s">
        <v>13</v>
      </c>
      <c r="D2" s="45" t="s">
        <v>38</v>
      </c>
      <c r="E2" s="14" t="s">
        <v>14</v>
      </c>
      <c r="G2" s="16"/>
      <c r="H2" s="16" t="s">
        <v>23</v>
      </c>
      <c r="I2" s="16" t="s">
        <v>13</v>
      </c>
      <c r="J2" s="46" t="s">
        <v>38</v>
      </c>
      <c r="K2" s="16" t="s">
        <v>14</v>
      </c>
    </row>
    <row r="3" spans="1:11" x14ac:dyDescent="0.2">
      <c r="A3" s="13"/>
      <c r="B3" s="17" t="s">
        <v>16</v>
      </c>
      <c r="C3" s="17" t="s">
        <v>16</v>
      </c>
      <c r="D3" s="17" t="s">
        <v>16</v>
      </c>
      <c r="E3" s="17" t="s">
        <v>16</v>
      </c>
      <c r="G3" s="16"/>
      <c r="H3" s="16" t="s">
        <v>16</v>
      </c>
      <c r="I3" s="16" t="s">
        <v>16</v>
      </c>
      <c r="J3" s="16" t="s">
        <v>16</v>
      </c>
      <c r="K3" s="16" t="s">
        <v>16</v>
      </c>
    </row>
    <row r="4" spans="1:11" x14ac:dyDescent="0.2">
      <c r="A4" s="36">
        <f>'Nutrient Channels DATA'!A23</f>
        <v>396</v>
      </c>
      <c r="B4" s="54">
        <f>'Nutrient Channels DATA'!B23</f>
        <v>0.13600806526893566</v>
      </c>
      <c r="C4" s="54">
        <f>'Nutrient Channels DATA'!C23</f>
        <v>19.532627482997924</v>
      </c>
      <c r="D4" s="54">
        <f>'Nutrient Channels DATA'!D23</f>
        <v>0.35286158068266282</v>
      </c>
      <c r="E4" s="54">
        <f>'Nutrient Channels DATA'!E23</f>
        <v>0.55166376981550902</v>
      </c>
      <c r="G4" s="49">
        <f t="shared" ref="G4:G30" si="0">A4</f>
        <v>396</v>
      </c>
      <c r="H4" s="18">
        <f t="shared" ref="H4:H10" si="1">IF(B4&gt;0.008,B4,IF(B4&lt;0.008,"&lt;0.008"))</f>
        <v>0.13600806526893566</v>
      </c>
      <c r="I4" s="18">
        <f t="shared" ref="I4:I10" si="2">IF(C4&gt;0.065,C4,IF(C4&lt;0.065,"&lt;0.065"))</f>
        <v>19.532627482997924</v>
      </c>
      <c r="J4" s="18">
        <f t="shared" ref="J4:J10" si="3">IF(D4&gt;0.009,D4,IF(D4&lt;0.009,"&lt;0.009"))</f>
        <v>0.35286158068266282</v>
      </c>
      <c r="K4" s="18">
        <f t="shared" ref="K4:K10" si="4">IF(E4&gt;0.02,E4,IF(E4&lt;0.02,"&lt;0.02"))</f>
        <v>0.55166376981550902</v>
      </c>
    </row>
    <row r="5" spans="1:11" x14ac:dyDescent="0.2">
      <c r="A5" s="36" t="str">
        <f>'Nutrient Channels DATA'!A24</f>
        <v>367</v>
      </c>
      <c r="B5" s="54">
        <f>'Nutrient Channels DATA'!B24</f>
        <v>0.17255381513358103</v>
      </c>
      <c r="C5" s="54">
        <f>'Nutrient Channels DATA'!C24</f>
        <v>27.425803201514771</v>
      </c>
      <c r="D5" s="54">
        <f>'Nutrient Channels DATA'!D24</f>
        <v>1.0698290484267501</v>
      </c>
      <c r="E5" s="54">
        <f>'Nutrient Channels DATA'!E24</f>
        <v>7.5972190228886141E-2</v>
      </c>
      <c r="G5" s="15" t="str">
        <f t="shared" si="0"/>
        <v>367</v>
      </c>
      <c r="H5" s="18">
        <f t="shared" si="1"/>
        <v>0.17255381513358103</v>
      </c>
      <c r="I5" s="18">
        <f t="shared" si="2"/>
        <v>27.425803201514771</v>
      </c>
      <c r="J5" s="18">
        <f t="shared" si="3"/>
        <v>1.0698290484267501</v>
      </c>
      <c r="K5" s="18">
        <f t="shared" si="4"/>
        <v>7.5972190228886141E-2</v>
      </c>
    </row>
    <row r="6" spans="1:11" x14ac:dyDescent="0.2">
      <c r="A6" s="36" t="str">
        <f>'Nutrient Channels DATA'!A25</f>
        <v>398</v>
      </c>
      <c r="B6" s="54">
        <f>'Nutrient Channels DATA'!B25</f>
        <v>6.973097100610498E-2</v>
      </c>
      <c r="C6" s="54">
        <f>'Nutrient Channels DATA'!C25</f>
        <v>26.235327838239254</v>
      </c>
      <c r="D6" s="54">
        <f>'Nutrient Channels DATA'!D25</f>
        <v>0.9459510967963255</v>
      </c>
      <c r="E6" s="54">
        <f>'Nutrient Channels DATA'!E25</f>
        <v>3.2685653257386971</v>
      </c>
      <c r="G6" s="15" t="str">
        <f t="shared" si="0"/>
        <v>398</v>
      </c>
      <c r="H6" s="18">
        <f t="shared" si="1"/>
        <v>6.973097100610498E-2</v>
      </c>
      <c r="I6" s="18">
        <f t="shared" si="2"/>
        <v>26.235327838239254</v>
      </c>
      <c r="J6" s="18">
        <f t="shared" si="3"/>
        <v>0.9459510967963255</v>
      </c>
      <c r="K6" s="18">
        <f t="shared" si="4"/>
        <v>3.2685653257386971</v>
      </c>
    </row>
    <row r="7" spans="1:11" x14ac:dyDescent="0.2">
      <c r="A7" s="36" t="str">
        <f>'Nutrient Channels DATA'!A26</f>
        <v>399</v>
      </c>
      <c r="B7" s="54">
        <f>'Nutrient Channels DATA'!B26</f>
        <v>0.13656815338946662</v>
      </c>
      <c r="C7" s="54">
        <f>'Nutrient Channels DATA'!C26</f>
        <v>19.984887043679919</v>
      </c>
      <c r="D7" s="54">
        <f>'Nutrient Channels DATA'!D26</f>
        <v>0.99998094185359532</v>
      </c>
      <c r="E7" s="54">
        <f>'Nutrient Channels DATA'!E26</f>
        <v>1.0934286851087889</v>
      </c>
      <c r="G7" s="15" t="str">
        <f t="shared" si="0"/>
        <v>399</v>
      </c>
      <c r="H7" s="18">
        <f t="shared" si="1"/>
        <v>0.13656815338946662</v>
      </c>
      <c r="I7" s="18">
        <f t="shared" si="2"/>
        <v>19.984887043679919</v>
      </c>
      <c r="J7" s="18">
        <f t="shared" si="3"/>
        <v>0.99998094185359532</v>
      </c>
      <c r="K7" s="18">
        <f t="shared" si="4"/>
        <v>1.0934286851087889</v>
      </c>
    </row>
    <row r="8" spans="1:11" x14ac:dyDescent="0.2">
      <c r="A8" s="36" t="str">
        <f>'Nutrient Channels DATA'!A27</f>
        <v>400</v>
      </c>
      <c r="B8" s="54">
        <f>'Nutrient Channels DATA'!B27</f>
        <v>5.7455706364468014E-2</v>
      </c>
      <c r="C8" s="54">
        <f>'Nutrient Channels DATA'!C27</f>
        <v>25.027759200229301</v>
      </c>
      <c r="D8" s="54">
        <f>'Nutrient Channels DATA'!D27</f>
        <v>1.163595128737779</v>
      </c>
      <c r="E8" s="54">
        <f>'Nutrient Channels DATA'!E27</f>
        <v>0.11344208740812095</v>
      </c>
      <c r="G8" s="15" t="str">
        <f t="shared" si="0"/>
        <v>400</v>
      </c>
      <c r="H8" s="18">
        <f t="shared" si="1"/>
        <v>5.7455706364468014E-2</v>
      </c>
      <c r="I8" s="18">
        <f t="shared" si="2"/>
        <v>25.027759200229301</v>
      </c>
      <c r="J8" s="18">
        <f t="shared" si="3"/>
        <v>1.163595128737779</v>
      </c>
      <c r="K8" s="18">
        <f t="shared" si="4"/>
        <v>0.11344208740812095</v>
      </c>
    </row>
    <row r="9" spans="1:11" x14ac:dyDescent="0.2">
      <c r="A9" s="36" t="str">
        <f>'Nutrient Channels DATA'!A28</f>
        <v>401</v>
      </c>
      <c r="B9" s="54">
        <f>'Nutrient Channels DATA'!B28</f>
        <v>6.1236301178052018E-2</v>
      </c>
      <c r="C9" s="54">
        <f>'Nutrient Channels DATA'!C28</f>
        <v>23.857938210591229</v>
      </c>
      <c r="D9" s="54">
        <f>'Nutrient Channels DATA'!D28</f>
        <v>1.1957081054296659</v>
      </c>
      <c r="E9" s="54">
        <f>'Nutrient Channels DATA'!E28</f>
        <v>0.32313990744037024</v>
      </c>
      <c r="G9" s="15" t="str">
        <f t="shared" si="0"/>
        <v>401</v>
      </c>
      <c r="H9" s="18">
        <f t="shared" si="1"/>
        <v>6.1236301178052018E-2</v>
      </c>
      <c r="I9" s="18">
        <f t="shared" si="2"/>
        <v>23.857938210591229</v>
      </c>
      <c r="J9" s="18">
        <f t="shared" si="3"/>
        <v>1.1957081054296659</v>
      </c>
      <c r="K9" s="18">
        <f t="shared" si="4"/>
        <v>0.32313990744037024</v>
      </c>
    </row>
    <row r="10" spans="1:11" x14ac:dyDescent="0.2">
      <c r="A10" s="36" t="str">
        <f>'Nutrient Channels DATA'!A29</f>
        <v>402</v>
      </c>
      <c r="B10" s="54">
        <f>'Nutrient Channels DATA'!B29</f>
        <v>8.293971584862686E-2</v>
      </c>
      <c r="C10" s="54">
        <f>'Nutrient Channels DATA'!C29</f>
        <v>24.282421199829763</v>
      </c>
      <c r="D10" s="54">
        <f>'Nutrient Channels DATA'!D29</f>
        <v>1.60907930094719</v>
      </c>
      <c r="E10" s="54">
        <f>'Nutrient Channels DATA'!E29</f>
        <v>0.47799928800284797</v>
      </c>
      <c r="G10" s="15" t="str">
        <f t="shared" si="0"/>
        <v>402</v>
      </c>
      <c r="H10" s="18">
        <f t="shared" si="1"/>
        <v>8.293971584862686E-2</v>
      </c>
      <c r="I10" s="18">
        <f t="shared" si="2"/>
        <v>24.282421199829763</v>
      </c>
      <c r="J10" s="18">
        <f t="shared" si="3"/>
        <v>1.60907930094719</v>
      </c>
      <c r="K10" s="18">
        <f t="shared" si="4"/>
        <v>0.47799928800284797</v>
      </c>
    </row>
    <row r="11" spans="1:11" x14ac:dyDescent="0.2">
      <c r="A11" s="36" t="str">
        <f>'Nutrient Channels DATA'!A30</f>
        <v>403</v>
      </c>
      <c r="B11" s="54">
        <f>'Nutrient Channels DATA'!B30</f>
        <v>6.7691871283983103</v>
      </c>
      <c r="C11" s="54">
        <f>'Nutrient Channels DATA'!C30</f>
        <v>791.89286243483036</v>
      </c>
      <c r="D11" s="54">
        <f>'Nutrient Channels DATA'!D30</f>
        <v>388.34916623364353</v>
      </c>
      <c r="E11" s="54">
        <f>'Nutrient Channels DATA'!E30</f>
        <v>10.237966201076372</v>
      </c>
      <c r="G11" s="15" t="str">
        <f t="shared" si="0"/>
        <v>403</v>
      </c>
      <c r="H11" s="18">
        <f t="shared" ref="H11:H30" si="5">IF(B11&gt;0.008,B11,IF(B11&lt;0.008,"&lt;0.008"))</f>
        <v>6.7691871283983103</v>
      </c>
      <c r="I11" s="18">
        <f t="shared" ref="I11:I30" si="6">IF(C11&gt;0.065,C11,IF(C11&lt;0.065,"&lt;0.065"))</f>
        <v>791.89286243483036</v>
      </c>
      <c r="J11" s="18">
        <f t="shared" ref="J11:J30" si="7">IF(D11&gt;0.009,D11,IF(D11&lt;0.009,"&lt;0.009"))</f>
        <v>388.34916623364353</v>
      </c>
      <c r="K11" s="18">
        <f t="shared" ref="K11:K30" si="8">IF(E11&gt;0.02,E11,IF(E11&lt;0.02,"&lt;0.02"))</f>
        <v>10.237966201076372</v>
      </c>
    </row>
    <row r="12" spans="1:11" x14ac:dyDescent="0.2">
      <c r="A12" s="36" t="str">
        <f>'Nutrient Channels DATA'!A31</f>
        <v>404</v>
      </c>
      <c r="B12" s="54">
        <f>'Nutrient Channels DATA'!B31</f>
        <v>4.9376389960513731E-2</v>
      </c>
      <c r="C12" s="54">
        <f>'Nutrient Channels DATA'!C31</f>
        <v>22.802570972520076</v>
      </c>
      <c r="D12" s="54">
        <f>'Nutrient Channels DATA'!D31</f>
        <v>1.6268727856771694</v>
      </c>
      <c r="E12" s="54">
        <f>'Nutrient Channels DATA'!E31</f>
        <v>0.29314368064819812</v>
      </c>
      <c r="G12" s="15" t="str">
        <f t="shared" si="0"/>
        <v>404</v>
      </c>
      <c r="H12" s="18">
        <f t="shared" si="5"/>
        <v>4.9376389960513731E-2</v>
      </c>
      <c r="I12" s="18">
        <f t="shared" si="6"/>
        <v>22.802570972520076</v>
      </c>
      <c r="J12" s="18">
        <f t="shared" si="7"/>
        <v>1.6268727856771694</v>
      </c>
      <c r="K12" s="18">
        <f t="shared" si="8"/>
        <v>0.29314368064819812</v>
      </c>
    </row>
    <row r="13" spans="1:11" x14ac:dyDescent="0.2">
      <c r="A13" s="36" t="str">
        <f>'Nutrient Channels DATA'!A32</f>
        <v>405</v>
      </c>
      <c r="B13" s="54">
        <f>'Nutrient Channels DATA'!B32</f>
        <v>0.1962642122360585</v>
      </c>
      <c r="C13" s="54">
        <f>'Nutrient Channels DATA'!C32</f>
        <v>12.546107545186871</v>
      </c>
      <c r="D13" s="54">
        <f>'Nutrient Channels DATA'!D32</f>
        <v>1.5739170208305542</v>
      </c>
      <c r="E13" s="54">
        <f>'Nutrient Channels DATA'!E32</f>
        <v>1.1989759805666658</v>
      </c>
      <c r="G13" s="15" t="str">
        <f t="shared" si="0"/>
        <v>405</v>
      </c>
      <c r="H13" s="18">
        <f t="shared" si="5"/>
        <v>0.1962642122360585</v>
      </c>
      <c r="I13" s="18">
        <f t="shared" si="6"/>
        <v>12.546107545186871</v>
      </c>
      <c r="J13" s="18">
        <f t="shared" si="7"/>
        <v>1.5739170208305542</v>
      </c>
      <c r="K13" s="18">
        <f t="shared" si="8"/>
        <v>1.1989759805666658</v>
      </c>
    </row>
    <row r="14" spans="1:11" x14ac:dyDescent="0.2">
      <c r="A14" s="36" t="str">
        <f>'Nutrient Channels DATA'!A33</f>
        <v>406</v>
      </c>
      <c r="B14" s="54">
        <f>'Nutrient Channels DATA'!B33</f>
        <v>4.8774340496238071E-2</v>
      </c>
      <c r="C14" s="54">
        <f>'Nutrient Channels DATA'!C33</f>
        <v>19.549364647842062</v>
      </c>
      <c r="D14" s="54">
        <f>'Nutrient Channels DATA'!D33</f>
        <v>0.74593585027920173</v>
      </c>
      <c r="E14" s="54">
        <f>'Nutrient Channels DATA'!E33</f>
        <v>0.17575021464620025</v>
      </c>
      <c r="G14" s="15" t="str">
        <f t="shared" si="0"/>
        <v>406</v>
      </c>
      <c r="H14" s="18">
        <f t="shared" si="5"/>
        <v>4.8774340496238071E-2</v>
      </c>
      <c r="I14" s="18">
        <f t="shared" si="6"/>
        <v>19.549364647842062</v>
      </c>
      <c r="J14" s="18">
        <f t="shared" si="7"/>
        <v>0.74593585027920173</v>
      </c>
      <c r="K14" s="18">
        <f t="shared" si="8"/>
        <v>0.17575021464620025</v>
      </c>
    </row>
    <row r="15" spans="1:11" x14ac:dyDescent="0.2">
      <c r="A15" s="36" t="str">
        <f>'Nutrient Channels DATA'!A34</f>
        <v>407</v>
      </c>
      <c r="B15" s="54">
        <f>'Nutrient Channels DATA'!B34</f>
        <v>0.18384892556428878</v>
      </c>
      <c r="C15" s="54">
        <f>'Nutrient Channels DATA'!C34</f>
        <v>23.090877506883345</v>
      </c>
      <c r="D15" s="54">
        <f>'Nutrient Channels DATA'!D34</f>
        <v>1.1846543805149512</v>
      </c>
      <c r="E15" s="54">
        <f>'Nutrient Channels DATA'!E34</f>
        <v>0.50490230980252548</v>
      </c>
      <c r="G15" s="15" t="str">
        <f t="shared" si="0"/>
        <v>407</v>
      </c>
      <c r="H15" s="18">
        <f t="shared" si="5"/>
        <v>0.18384892556428878</v>
      </c>
      <c r="I15" s="18">
        <f t="shared" si="6"/>
        <v>23.090877506883345</v>
      </c>
      <c r="J15" s="18">
        <f t="shared" si="7"/>
        <v>1.1846543805149512</v>
      </c>
      <c r="K15" s="18">
        <f t="shared" si="8"/>
        <v>0.50490230980252548</v>
      </c>
    </row>
    <row r="16" spans="1:11" x14ac:dyDescent="0.2">
      <c r="A16" s="36" t="str">
        <f>'Nutrient Channels DATA'!A35</f>
        <v>408</v>
      </c>
      <c r="B16" s="54">
        <f>'Nutrient Channels DATA'!B35</f>
        <v>0.51486100479808816</v>
      </c>
      <c r="C16" s="54">
        <f>'Nutrient Channels DATA'!C35</f>
        <v>28.899742037469711</v>
      </c>
      <c r="D16" s="54">
        <f>'Nutrient Channels DATA'!D35</f>
        <v>0.92212841379047472</v>
      </c>
      <c r="E16" s="54">
        <f>'Nutrient Channels DATA'!E35</f>
        <v>5.717590517873222</v>
      </c>
      <c r="G16" s="15" t="str">
        <f t="shared" si="0"/>
        <v>408</v>
      </c>
      <c r="H16" s="18">
        <f t="shared" si="5"/>
        <v>0.51486100479808816</v>
      </c>
      <c r="I16" s="18">
        <f t="shared" si="6"/>
        <v>28.899742037469711</v>
      </c>
      <c r="J16" s="18">
        <f t="shared" si="7"/>
        <v>0.92212841379047472</v>
      </c>
      <c r="K16" s="18">
        <f t="shared" si="8"/>
        <v>5.717590517873222</v>
      </c>
    </row>
    <row r="17" spans="1:11" x14ac:dyDescent="0.2">
      <c r="A17" s="36" t="str">
        <f>'Nutrient Channels DATA'!A36</f>
        <v>409</v>
      </c>
      <c r="B17" s="54">
        <f>'Nutrient Channels DATA'!B36</f>
        <v>0.13932191998207719</v>
      </c>
      <c r="C17" s="54">
        <f>'Nutrient Channels DATA'!C36</f>
        <v>19.270174493846248</v>
      </c>
      <c r="D17" s="54">
        <f>'Nutrient Channels DATA'!D36</f>
        <v>0.87181490728211763</v>
      </c>
      <c r="E17" s="54">
        <f>'Nutrient Channels DATA'!E36</f>
        <v>0.1225544217838834</v>
      </c>
      <c r="G17" s="15" t="str">
        <f t="shared" si="0"/>
        <v>409</v>
      </c>
      <c r="H17" s="18">
        <f t="shared" si="5"/>
        <v>0.13932191998207719</v>
      </c>
      <c r="I17" s="18">
        <f t="shared" si="6"/>
        <v>19.270174493846248</v>
      </c>
      <c r="J17" s="18">
        <f t="shared" si="7"/>
        <v>0.87181490728211763</v>
      </c>
      <c r="K17" s="18">
        <f t="shared" si="8"/>
        <v>0.1225544217838834</v>
      </c>
    </row>
    <row r="18" spans="1:11" x14ac:dyDescent="0.2">
      <c r="A18" s="36" t="str">
        <f>'Nutrient Channels DATA'!A40</f>
        <v>410</v>
      </c>
      <c r="B18" s="54">
        <f>'Nutrient Channels DATA'!B40</f>
        <v>5.7922446464910481E-2</v>
      </c>
      <c r="C18" s="54">
        <f>'Nutrient Channels DATA'!C40</f>
        <v>18.968905526651785</v>
      </c>
      <c r="D18" s="54">
        <f>'Nutrient Channels DATA'!D40</f>
        <v>0.7087724647900745</v>
      </c>
      <c r="E18" s="54">
        <f>'Nutrient Channels DATA'!E40</f>
        <v>0.40063032689045719</v>
      </c>
      <c r="G18" s="15" t="str">
        <f t="shared" si="0"/>
        <v>410</v>
      </c>
      <c r="H18" s="18">
        <f t="shared" si="5"/>
        <v>5.7922446464910481E-2</v>
      </c>
      <c r="I18" s="18">
        <f t="shared" si="6"/>
        <v>18.968905526651785</v>
      </c>
      <c r="J18" s="18">
        <f t="shared" si="7"/>
        <v>0.7087724647900745</v>
      </c>
      <c r="K18" s="18">
        <f t="shared" si="8"/>
        <v>0.40063032689045719</v>
      </c>
    </row>
    <row r="19" spans="1:11" x14ac:dyDescent="0.2">
      <c r="A19" s="36" t="str">
        <f>'Nutrient Channels DATA'!A41</f>
        <v>411</v>
      </c>
      <c r="B19" s="54">
        <f>'Nutrient Channels DATA'!B41</f>
        <v>5.1154715008494674E-2</v>
      </c>
      <c r="C19" s="54">
        <f>'Nutrient Channels DATA'!C41</f>
        <v>17.84252994363041</v>
      </c>
      <c r="D19" s="54">
        <f>'Nutrient Channels DATA'!D41</f>
        <v>0.74803224638371668</v>
      </c>
      <c r="E19" s="54">
        <f>'Nutrient Channels DATA'!E41</f>
        <v>0.22172219546415931</v>
      </c>
      <c r="G19" s="15" t="str">
        <f t="shared" si="0"/>
        <v>411</v>
      </c>
      <c r="H19" s="18">
        <f t="shared" si="5"/>
        <v>5.1154715008494674E-2</v>
      </c>
      <c r="I19" s="18">
        <f t="shared" si="6"/>
        <v>17.84252994363041</v>
      </c>
      <c r="J19" s="18">
        <f t="shared" si="7"/>
        <v>0.74803224638371668</v>
      </c>
      <c r="K19" s="18">
        <f t="shared" si="8"/>
        <v>0.22172219546415931</v>
      </c>
    </row>
    <row r="20" spans="1:11" x14ac:dyDescent="0.2">
      <c r="A20" s="36" t="str">
        <f>'Nutrient Channels DATA'!A42</f>
        <v>412</v>
      </c>
      <c r="B20" s="54">
        <f>'Nutrient Channels DATA'!B42</f>
        <v>0.10123592778597165</v>
      </c>
      <c r="C20" s="54">
        <f>'Nutrient Channels DATA'!C42</f>
        <v>24.286694518513372</v>
      </c>
      <c r="D20" s="54">
        <f>'Nutrient Channels DATA'!D42</f>
        <v>1.1875131024756531</v>
      </c>
      <c r="E20" s="54">
        <f>'Nutrient Channels DATA'!E42</f>
        <v>0.46476032919397736</v>
      </c>
      <c r="G20" s="15" t="str">
        <f t="shared" si="0"/>
        <v>412</v>
      </c>
      <c r="H20" s="18">
        <f t="shared" si="5"/>
        <v>0.10123592778597165</v>
      </c>
      <c r="I20" s="18">
        <f t="shared" si="6"/>
        <v>24.286694518513372</v>
      </c>
      <c r="J20" s="18">
        <f t="shared" si="7"/>
        <v>1.1875131024756531</v>
      </c>
      <c r="K20" s="18">
        <f t="shared" si="8"/>
        <v>0.46476032919397736</v>
      </c>
    </row>
    <row r="21" spans="1:11" x14ac:dyDescent="0.2">
      <c r="A21" s="36" t="str">
        <f>'Nutrient Channels DATA'!A43</f>
        <v>413</v>
      </c>
      <c r="B21" s="54">
        <f>'Nutrient Channels DATA'!B43</f>
        <v>0.16909993839030674</v>
      </c>
      <c r="C21" s="54">
        <f>'Nutrient Channels DATA'!C43</f>
        <v>23.226555375087941</v>
      </c>
      <c r="D21" s="54">
        <f>'Nutrient Channels DATA'!D43</f>
        <v>1.1661679785024108</v>
      </c>
      <c r="E21" s="54">
        <f>'Nutrient Channels DATA'!E43</f>
        <v>0.54212929030636825</v>
      </c>
      <c r="G21" s="15" t="str">
        <f t="shared" si="0"/>
        <v>413</v>
      </c>
      <c r="H21" s="18">
        <f t="shared" si="5"/>
        <v>0.16909993839030674</v>
      </c>
      <c r="I21" s="18">
        <f t="shared" si="6"/>
        <v>23.226555375087941</v>
      </c>
      <c r="J21" s="18">
        <f t="shared" si="7"/>
        <v>1.1661679785024108</v>
      </c>
      <c r="K21" s="18">
        <f t="shared" si="8"/>
        <v>0.54212929030636825</v>
      </c>
    </row>
    <row r="22" spans="1:11" x14ac:dyDescent="0.2">
      <c r="A22" s="36" t="str">
        <f>'Nutrient Channels DATA'!A44</f>
        <v>414</v>
      </c>
      <c r="B22" s="54">
        <f>'Nutrient Channels DATA'!B44</f>
        <v>8.1492821537255206E-2</v>
      </c>
      <c r="C22" s="54">
        <f>'Nutrient Channels DATA'!C44</f>
        <v>19.503426471993258</v>
      </c>
      <c r="D22" s="54">
        <f>'Nutrient Channels DATA'!D44</f>
        <v>0.75289207371691025</v>
      </c>
      <c r="E22" s="54">
        <f>'Nutrient Channels DATA'!E44</f>
        <v>0.12759198374971206</v>
      </c>
      <c r="G22" s="15" t="str">
        <f t="shared" si="0"/>
        <v>414</v>
      </c>
      <c r="H22" s="18">
        <f t="shared" si="5"/>
        <v>8.1492821537255206E-2</v>
      </c>
      <c r="I22" s="18">
        <f t="shared" si="6"/>
        <v>19.503426471993258</v>
      </c>
      <c r="J22" s="18">
        <f t="shared" si="7"/>
        <v>0.75289207371691025</v>
      </c>
      <c r="K22" s="18">
        <f t="shared" si="8"/>
        <v>0.12759198374971206</v>
      </c>
    </row>
    <row r="23" spans="1:11" x14ac:dyDescent="0.2">
      <c r="A23" s="36" t="str">
        <f>'Nutrient Channels DATA'!A45</f>
        <v>415</v>
      </c>
      <c r="B23" s="54">
        <f>'Nutrient Channels DATA'!B45</f>
        <v>5.1528107088848647E-2</v>
      </c>
      <c r="C23" s="54">
        <f>'Nutrient Channels DATA'!C45</f>
        <v>19.540461900584543</v>
      </c>
      <c r="D23" s="54">
        <f>'Nutrient Channels DATA'!D45</f>
        <v>1.0370490366106992</v>
      </c>
      <c r="E23" s="54">
        <f>'Nutrient Channels DATA'!E45</f>
        <v>6.0729168848028259E-5</v>
      </c>
      <c r="G23" s="15" t="str">
        <f t="shared" si="0"/>
        <v>415</v>
      </c>
      <c r="H23" s="18">
        <f t="shared" si="5"/>
        <v>5.1528107088848647E-2</v>
      </c>
      <c r="I23" s="18">
        <f t="shared" si="6"/>
        <v>19.540461900584543</v>
      </c>
      <c r="J23" s="18">
        <f t="shared" si="7"/>
        <v>1.0370490366106992</v>
      </c>
      <c r="K23" s="18" t="str">
        <f t="shared" si="8"/>
        <v>&lt;0.02</v>
      </c>
    </row>
    <row r="24" spans="1:11" x14ac:dyDescent="0.2">
      <c r="A24" s="36" t="str">
        <f>'Nutrient Channels DATA'!A46</f>
        <v>416</v>
      </c>
      <c r="B24" s="54">
        <f>'Nutrient Channels DATA'!B46</f>
        <v>5.6848944233892799E-2</v>
      </c>
      <c r="C24" s="54">
        <f>'Nutrient Channels DATA'!C46</f>
        <v>17.418759174172479</v>
      </c>
      <c r="D24" s="54">
        <f>'Nutrient Channels DATA'!D46</f>
        <v>0.79177069238245879</v>
      </c>
      <c r="E24" s="54">
        <f>'Nutrient Channels DATA'!E46</f>
        <v>2.7328125981613688E-3</v>
      </c>
      <c r="G24" s="15" t="str">
        <f t="shared" si="0"/>
        <v>416</v>
      </c>
      <c r="H24" s="18">
        <f t="shared" si="5"/>
        <v>5.6848944233892799E-2</v>
      </c>
      <c r="I24" s="18">
        <f t="shared" si="6"/>
        <v>17.418759174172479</v>
      </c>
      <c r="J24" s="18">
        <f t="shared" si="7"/>
        <v>0.79177069238245879</v>
      </c>
      <c r="K24" s="18" t="str">
        <f t="shared" si="8"/>
        <v>&lt;0.02</v>
      </c>
    </row>
    <row r="25" spans="1:11" x14ac:dyDescent="0.2">
      <c r="A25" s="36" t="str">
        <f>'Nutrient Channels DATA'!A47</f>
        <v>417</v>
      </c>
      <c r="B25" s="54">
        <f>'Nutrient Channels DATA'!B47</f>
        <v>0.19509736198495231</v>
      </c>
      <c r="C25" s="54">
        <f>'Nutrient Channels DATA'!C47</f>
        <v>25.409152892741439</v>
      </c>
      <c r="D25" s="54">
        <f>'Nutrient Channels DATA'!D47</f>
        <v>5.6672257056278701</v>
      </c>
      <c r="E25" s="54">
        <f>'Nutrient Channels DATA'!E47</f>
        <v>4.6726237095051619</v>
      </c>
      <c r="G25" s="15" t="str">
        <f t="shared" si="0"/>
        <v>417</v>
      </c>
      <c r="H25" s="18">
        <f t="shared" si="5"/>
        <v>0.19509736198495231</v>
      </c>
      <c r="I25" s="18">
        <f t="shared" si="6"/>
        <v>25.409152892741439</v>
      </c>
      <c r="J25" s="18">
        <f t="shared" si="7"/>
        <v>5.6672257056278701</v>
      </c>
      <c r="K25" s="18">
        <f t="shared" si="8"/>
        <v>4.6726237095051619</v>
      </c>
    </row>
    <row r="26" spans="1:11" x14ac:dyDescent="0.2">
      <c r="A26" s="36" t="str">
        <f>'Nutrient Channels DATA'!A48</f>
        <v>418</v>
      </c>
      <c r="B26" s="54">
        <f>'Nutrient Channels DATA'!B48</f>
        <v>0.13740828557026305</v>
      </c>
      <c r="C26" s="54">
        <f>'Nutrient Channels DATA'!C48</f>
        <v>22.639686275872251</v>
      </c>
      <c r="D26" s="54">
        <f>'Nutrient Channels DATA'!D48</f>
        <v>1.1984715366583447</v>
      </c>
      <c r="E26" s="54">
        <f>'Nutrient Channels DATA'!E48</f>
        <v>2.610996345854396E-2</v>
      </c>
      <c r="G26" s="15" t="str">
        <f t="shared" si="0"/>
        <v>418</v>
      </c>
      <c r="H26" s="18">
        <f t="shared" si="5"/>
        <v>0.13740828557026305</v>
      </c>
      <c r="I26" s="18">
        <f t="shared" si="6"/>
        <v>22.639686275872251</v>
      </c>
      <c r="J26" s="18">
        <f t="shared" si="7"/>
        <v>1.1984715366583447</v>
      </c>
      <c r="K26" s="18">
        <f t="shared" si="8"/>
        <v>2.610996345854396E-2</v>
      </c>
    </row>
    <row r="27" spans="1:11" x14ac:dyDescent="0.2">
      <c r="A27" s="36" t="str">
        <f>'Nutrient Channels DATA'!A49</f>
        <v>419</v>
      </c>
      <c r="B27" s="54">
        <f>'Nutrient Channels DATA'!B49</f>
        <v>7.1784627448051835E-2</v>
      </c>
      <c r="C27" s="54">
        <f>'Nutrient Channels DATA'!C49</f>
        <v>20.609503791267489</v>
      </c>
      <c r="D27" s="54">
        <f>'Nutrient Channels DATA'!D49</f>
        <v>1.1533990204112747</v>
      </c>
      <c r="E27" s="54">
        <f>'Nutrient Channels DATA'!E49</f>
        <v>0.22190438297070339</v>
      </c>
      <c r="G27" s="15" t="str">
        <f t="shared" si="0"/>
        <v>419</v>
      </c>
      <c r="H27" s="18">
        <f t="shared" si="5"/>
        <v>7.1784627448051835E-2</v>
      </c>
      <c r="I27" s="18">
        <f t="shared" si="6"/>
        <v>20.609503791267489</v>
      </c>
      <c r="J27" s="18">
        <f t="shared" si="7"/>
        <v>1.1533990204112747</v>
      </c>
      <c r="K27" s="18">
        <f t="shared" si="8"/>
        <v>0.22190438297070339</v>
      </c>
    </row>
    <row r="28" spans="1:11" x14ac:dyDescent="0.2">
      <c r="A28" s="36" t="str">
        <f>'Nutrient Channels DATA'!A50</f>
        <v>420</v>
      </c>
      <c r="B28" s="54">
        <f>'Nutrient Channels DATA'!B50</f>
        <v>6.2076433358848458E-2</v>
      </c>
      <c r="C28" s="54">
        <f>'Nutrient Channels DATA'!C50</f>
        <v>19.427218955468891</v>
      </c>
      <c r="D28" s="54">
        <f>'Nutrient Channels DATA'!D50</f>
        <v>0.92489184501915334</v>
      </c>
      <c r="E28" s="54">
        <f>'Nutrient Channels DATA'!E50</f>
        <v>7.4393231838837351E-2</v>
      </c>
      <c r="G28" s="15" t="str">
        <f t="shared" si="0"/>
        <v>420</v>
      </c>
      <c r="H28" s="18">
        <f t="shared" si="5"/>
        <v>6.2076433358848458E-2</v>
      </c>
      <c r="I28" s="18">
        <f t="shared" si="6"/>
        <v>19.427218955468891</v>
      </c>
      <c r="J28" s="18">
        <f t="shared" si="7"/>
        <v>0.92489184501915334</v>
      </c>
      <c r="K28" s="18">
        <f t="shared" si="8"/>
        <v>7.4393231838837351E-2</v>
      </c>
    </row>
    <row r="29" spans="1:11" x14ac:dyDescent="0.2">
      <c r="A29" s="36" t="str">
        <f>'Nutrient Channels DATA'!A51</f>
        <v>421</v>
      </c>
      <c r="B29" s="54">
        <f>'Nutrient Channels DATA'!B51</f>
        <v>6.0442843007299817E-2</v>
      </c>
      <c r="C29" s="54">
        <f>'Nutrient Channels DATA'!C51</f>
        <v>16.942284140950033</v>
      </c>
      <c r="D29" s="54">
        <f>'Nutrient Channels DATA'!D51</f>
        <v>0.897162242000343</v>
      </c>
      <c r="E29" s="54">
        <f>'Nutrient Channels DATA'!E51</f>
        <v>0.15194438045777228</v>
      </c>
      <c r="G29" s="15" t="str">
        <f t="shared" si="0"/>
        <v>421</v>
      </c>
      <c r="H29" s="18">
        <f t="shared" si="5"/>
        <v>6.0442843007299817E-2</v>
      </c>
      <c r="I29" s="18">
        <f t="shared" si="6"/>
        <v>16.942284140950033</v>
      </c>
      <c r="J29" s="18">
        <f t="shared" si="7"/>
        <v>0.897162242000343</v>
      </c>
      <c r="K29" s="18">
        <f t="shared" si="8"/>
        <v>0.15194438045777228</v>
      </c>
    </row>
    <row r="30" spans="1:11" x14ac:dyDescent="0.2">
      <c r="A30" s="36">
        <f>'Nutrient Channels DATA'!A52</f>
        <v>422</v>
      </c>
      <c r="B30" s="54">
        <f>'Nutrient Channels DATA'!B52</f>
        <v>6.641711629296343E-2</v>
      </c>
      <c r="C30" s="54">
        <f>'Nutrient Channels DATA'!C52</f>
        <v>22.266483110837033</v>
      </c>
      <c r="D30" s="54">
        <f>'Nutrient Channels DATA'!D52</f>
        <v>1.3468392064187837</v>
      </c>
      <c r="E30" s="54">
        <f>'Nutrient Channels DATA'!E52</f>
        <v>0.18091219399828282</v>
      </c>
      <c r="G30" s="49">
        <f t="shared" si="0"/>
        <v>422</v>
      </c>
      <c r="H30" s="18">
        <f t="shared" si="5"/>
        <v>6.641711629296343E-2</v>
      </c>
      <c r="I30" s="18">
        <f t="shared" si="6"/>
        <v>22.266483110837033</v>
      </c>
      <c r="J30" s="18">
        <f t="shared" si="7"/>
        <v>1.3468392064187837</v>
      </c>
      <c r="K30" s="18">
        <f t="shared" si="8"/>
        <v>0.18091219399828282</v>
      </c>
    </row>
    <row r="31" spans="1:11" x14ac:dyDescent="0.2">
      <c r="A31" s="36">
        <f>'Nutrient Channels DATA'!G23</f>
        <v>1</v>
      </c>
      <c r="B31" s="54">
        <f>'Nutrient Channels DATA'!H23</f>
        <v>8.1268111636240647E-2</v>
      </c>
      <c r="C31" s="54">
        <f>'Nutrient Channels DATA'!I23</f>
        <v>8.1647033884675349</v>
      </c>
      <c r="D31" s="54">
        <f>'Nutrient Channels DATA'!J23</f>
        <v>1.3841096989875561</v>
      </c>
      <c r="E31" s="54">
        <f>'Nutrient Channels DATA'!K23</f>
        <v>1.199121934243226</v>
      </c>
      <c r="G31" s="49">
        <f t="shared" ref="G31:G36" si="9">A31</f>
        <v>1</v>
      </c>
      <c r="H31" s="18">
        <f t="shared" ref="H31:H36" si="10">IF(B31&gt;0.008,B31,IF(B31&lt;0.008,"&lt;0.008"))</f>
        <v>8.1268111636240647E-2</v>
      </c>
      <c r="I31" s="18">
        <f t="shared" ref="I31:I36" si="11">IF(C31&gt;0.065,C31,IF(C31&lt;0.065,"&lt;0.065"))</f>
        <v>8.1647033884675349</v>
      </c>
      <c r="J31" s="18">
        <f t="shared" ref="J31:J36" si="12">IF(D31&gt;0.009,D31,IF(D31&lt;0.009,"&lt;0.009"))</f>
        <v>1.3841096989875561</v>
      </c>
      <c r="K31" s="18">
        <f t="shared" ref="K31:K36" si="13">IF(E31&gt;0.02,E31,IF(E31&lt;0.02,"&lt;0.02"))</f>
        <v>1.199121934243226</v>
      </c>
    </row>
    <row r="32" spans="1:11" x14ac:dyDescent="0.2">
      <c r="A32" s="36" t="str">
        <f>'Nutrient Channels DATA'!G24</f>
        <v>2</v>
      </c>
      <c r="B32" s="54">
        <f>'Nutrient Channels DATA'!H24</f>
        <v>2.6812054645304E-2</v>
      </c>
      <c r="C32" s="54">
        <f>'Nutrient Channels DATA'!I24</f>
        <v>0.92567666260810588</v>
      </c>
      <c r="D32" s="54">
        <f>'Nutrient Channels DATA'!J24</f>
        <v>0.79253956256790592</v>
      </c>
      <c r="E32" s="54">
        <f>'Nutrient Channels DATA'!K24</f>
        <v>1.0305939882835331</v>
      </c>
      <c r="G32" s="49" t="str">
        <f t="shared" si="9"/>
        <v>2</v>
      </c>
      <c r="H32" s="18">
        <f t="shared" si="10"/>
        <v>2.6812054645304E-2</v>
      </c>
      <c r="I32" s="18">
        <f t="shared" si="11"/>
        <v>0.92567666260810588</v>
      </c>
      <c r="J32" s="18">
        <f t="shared" si="12"/>
        <v>0.79253956256790592</v>
      </c>
      <c r="K32" s="18">
        <f t="shared" si="13"/>
        <v>1.0305939882835331</v>
      </c>
    </row>
    <row r="33" spans="1:11" x14ac:dyDescent="0.2">
      <c r="A33" s="36" t="str">
        <f>'Nutrient Channels DATA'!G25</f>
        <v>3</v>
      </c>
      <c r="B33" s="54">
        <f>'Nutrient Channels DATA'!H25</f>
        <v>0.20800208777742474</v>
      </c>
      <c r="C33" s="54">
        <f>'Nutrient Channels DATA'!I25</f>
        <v>20.200229592549682</v>
      </c>
      <c r="D33" s="54">
        <f>'Nutrient Channels DATA'!J25</f>
        <v>1.362429495961075</v>
      </c>
      <c r="E33" s="54">
        <f>'Nutrient Channels DATA'!K25</f>
        <v>12.454265177643233</v>
      </c>
      <c r="G33" s="49" t="str">
        <f t="shared" si="9"/>
        <v>3</v>
      </c>
      <c r="H33" s="18">
        <f t="shared" si="10"/>
        <v>0.20800208777742474</v>
      </c>
      <c r="I33" s="18">
        <f t="shared" si="11"/>
        <v>20.200229592549682</v>
      </c>
      <c r="J33" s="18">
        <f t="shared" si="12"/>
        <v>1.362429495961075</v>
      </c>
      <c r="K33" s="18">
        <f t="shared" si="13"/>
        <v>12.454265177643233</v>
      </c>
    </row>
    <row r="34" spans="1:11" x14ac:dyDescent="0.2">
      <c r="A34" s="36" t="str">
        <f>'Nutrient Channels DATA'!G26</f>
        <v>4</v>
      </c>
      <c r="B34" s="54">
        <f>'Nutrient Channels DATA'!H26</f>
        <v>3.8083783415785E-2</v>
      </c>
      <c r="C34" s="54">
        <f>'Nutrient Channels DATA'!I26</f>
        <v>4.1769602769031682</v>
      </c>
      <c r="D34" s="54">
        <f>'Nutrient Channels DATA'!J26</f>
        <v>1.4485932259435967</v>
      </c>
      <c r="E34" s="54">
        <f>'Nutrient Channels DATA'!K26</f>
        <v>1.3698361211623664</v>
      </c>
      <c r="G34" s="49" t="str">
        <f t="shared" si="9"/>
        <v>4</v>
      </c>
      <c r="H34" s="18">
        <f t="shared" si="10"/>
        <v>3.8083783415785E-2</v>
      </c>
      <c r="I34" s="18">
        <f t="shared" si="11"/>
        <v>4.1769602769031682</v>
      </c>
      <c r="J34" s="18">
        <f t="shared" si="12"/>
        <v>1.4485932259435967</v>
      </c>
      <c r="K34" s="18">
        <f t="shared" si="13"/>
        <v>1.3698361211623664</v>
      </c>
    </row>
    <row r="35" spans="1:11" x14ac:dyDescent="0.2">
      <c r="A35" s="36" t="str">
        <f>'Nutrient Channels DATA'!G27</f>
        <v>5</v>
      </c>
      <c r="B35" s="54">
        <f>'Nutrient Channels DATA'!H27</f>
        <v>3.934598102845728E-2</v>
      </c>
      <c r="C35" s="54">
        <f>'Nutrient Channels DATA'!I27</f>
        <v>1.7472319965745675</v>
      </c>
      <c r="D35" s="54">
        <f>'Nutrient Channels DATA'!J27</f>
        <v>1.3419278189805848</v>
      </c>
      <c r="E35" s="54">
        <f>'Nutrient Channels DATA'!K27</f>
        <v>2.661654672086164</v>
      </c>
      <c r="G35" s="49" t="str">
        <f t="shared" si="9"/>
        <v>5</v>
      </c>
      <c r="H35" s="18">
        <f t="shared" si="10"/>
        <v>3.934598102845728E-2</v>
      </c>
      <c r="I35" s="18">
        <f t="shared" si="11"/>
        <v>1.7472319965745675</v>
      </c>
      <c r="J35" s="18">
        <f t="shared" si="12"/>
        <v>1.3419278189805848</v>
      </c>
      <c r="K35" s="18">
        <f t="shared" si="13"/>
        <v>2.661654672086164</v>
      </c>
    </row>
    <row r="36" spans="1:11" x14ac:dyDescent="0.2">
      <c r="A36" s="36" t="str">
        <f>'Nutrient Channels DATA'!G28</f>
        <v>6</v>
      </c>
      <c r="B36" s="54">
        <f>'Nutrient Channels DATA'!H28</f>
        <v>7.2160395769981359E-2</v>
      </c>
      <c r="C36" s="54">
        <f>'Nutrient Channels DATA'!I28</f>
        <v>5.8934055683312039</v>
      </c>
      <c r="D36" s="54">
        <f>'Nutrient Channels DATA'!J28</f>
        <v>1.349769474231187</v>
      </c>
      <c r="E36" s="54">
        <f>'Nutrient Channels DATA'!K28</f>
        <v>0.4611094503611759</v>
      </c>
      <c r="G36" s="49" t="str">
        <f t="shared" si="9"/>
        <v>6</v>
      </c>
      <c r="H36" s="18">
        <f t="shared" si="10"/>
        <v>7.2160395769981359E-2</v>
      </c>
      <c r="I36" s="18">
        <f t="shared" si="11"/>
        <v>5.8934055683312039</v>
      </c>
      <c r="J36" s="18">
        <f t="shared" si="12"/>
        <v>1.349769474231187</v>
      </c>
      <c r="K36" s="18">
        <f t="shared" si="13"/>
        <v>0.4611094503611759</v>
      </c>
    </row>
    <row r="37" spans="1:11" x14ac:dyDescent="0.2">
      <c r="A37" s="36" t="str">
        <f>'Nutrient Channels DATA'!G29</f>
        <v>7</v>
      </c>
      <c r="B37" s="54">
        <f>'Nutrient Channels DATA'!H29</f>
        <v>4.4565424590387107E-2</v>
      </c>
      <c r="C37" s="54">
        <f>'Nutrient Channels DATA'!I29</f>
        <v>2.3131539024142018</v>
      </c>
      <c r="D37" s="54">
        <f>'Nutrient Channels DATA'!J29</f>
        <v>1.1483428598422221</v>
      </c>
      <c r="E37" s="54">
        <f>'Nutrient Channels DATA'!K29</f>
        <v>1.0131040606079535</v>
      </c>
      <c r="G37" s="49" t="str">
        <f>A37</f>
        <v>7</v>
      </c>
      <c r="H37" s="18">
        <f>IF(B37&gt;0.008,B37,IF(B37&lt;0.008,"&lt;0.008"))</f>
        <v>4.4565424590387107E-2</v>
      </c>
      <c r="I37" s="18">
        <f>IF(C37&gt;0.065,C37,IF(C37&lt;0.065,"&lt;0.065"))</f>
        <v>2.3131539024142018</v>
      </c>
      <c r="J37" s="18">
        <f>IF(D37&gt;0.009,D37,IF(D37&lt;0.009,"&lt;0.009"))</f>
        <v>1.1483428598422221</v>
      </c>
      <c r="K37" s="18">
        <f>IF(E37&gt;0.02,E37,IF(E37&lt;0.02,"&lt;0.02"))</f>
        <v>1.0131040606079535</v>
      </c>
    </row>
    <row r="38" spans="1:11" x14ac:dyDescent="0.2">
      <c r="A38" s="36">
        <f>'Nutrient Channels DATA'!G30</f>
        <v>8</v>
      </c>
      <c r="B38" s="54">
        <f>'Nutrient Channels DATA'!H30</f>
        <v>7.1570371715154499E-2</v>
      </c>
      <c r="C38" s="54">
        <f>'Nutrient Channels DATA'!I30</f>
        <v>2.7627432747750293</v>
      </c>
      <c r="D38" s="54">
        <f>'Nutrient Channels DATA'!J30</f>
        <v>1.2424427228494495</v>
      </c>
      <c r="E38" s="54">
        <f>'Nutrient Channels DATA'!K30</f>
        <v>1.835942693716565</v>
      </c>
      <c r="G38" s="49">
        <f>A38</f>
        <v>8</v>
      </c>
      <c r="H38" s="18">
        <f>IF(B38&gt;0.008,B38,IF(B38&lt;0.008,"&lt;0.008"))</f>
        <v>7.1570371715154499E-2</v>
      </c>
      <c r="I38" s="18">
        <f>IF(C38&gt;0.065,C38,IF(C38&lt;0.065,"&lt;0.065"))</f>
        <v>2.7627432747750293</v>
      </c>
      <c r="J38" s="18">
        <f>IF(D38&gt;0.009,D38,IF(D38&lt;0.009,"&lt;0.009"))</f>
        <v>1.2424427228494495</v>
      </c>
      <c r="K38" s="18">
        <f>IF(E38&gt;0.02,E38,IF(E38&lt;0.02,"&lt;0.02"))</f>
        <v>1.835942693716565</v>
      </c>
    </row>
  </sheetData>
  <phoneticPr fontId="7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4"/>
  <sheetViews>
    <sheetView topLeftCell="A24" workbookViewId="0">
      <selection activeCell="D15" sqref="D15"/>
    </sheetView>
  </sheetViews>
  <sheetFormatPr defaultColWidth="10.375" defaultRowHeight="12.75" x14ac:dyDescent="0.2"/>
  <cols>
    <col min="1" max="1" width="19.375" bestFit="1" customWidth="1"/>
    <col min="2" max="2" width="15.625" bestFit="1" customWidth="1"/>
    <col min="3" max="3" width="10.625" bestFit="1" customWidth="1"/>
    <col min="4" max="6" width="15.625" bestFit="1" customWidth="1"/>
    <col min="8" max="8" width="17.375" bestFit="1" customWidth="1"/>
    <col min="10" max="10" width="11.875" bestFit="1" customWidth="1"/>
  </cols>
  <sheetData>
    <row r="1" spans="1:11" x14ac:dyDescent="0.2">
      <c r="A1" t="s">
        <v>24</v>
      </c>
      <c r="B1" t="s">
        <v>48</v>
      </c>
      <c r="G1" t="s">
        <v>24</v>
      </c>
      <c r="H1" t="s">
        <v>48</v>
      </c>
    </row>
    <row r="2" spans="1:11" x14ac:dyDescent="0.2">
      <c r="A2" t="s">
        <v>25</v>
      </c>
      <c r="B2" t="s">
        <v>49</v>
      </c>
      <c r="G2" t="s">
        <v>25</v>
      </c>
      <c r="H2" t="s">
        <v>49</v>
      </c>
    </row>
    <row r="3" spans="1:11" x14ac:dyDescent="0.2">
      <c r="A3" t="s">
        <v>26</v>
      </c>
      <c r="B3" t="s">
        <v>50</v>
      </c>
      <c r="G3" t="s">
        <v>26</v>
      </c>
      <c r="H3" t="s">
        <v>50</v>
      </c>
    </row>
    <row r="4" spans="1:11" x14ac:dyDescent="0.2">
      <c r="A4" t="s">
        <v>27</v>
      </c>
      <c r="B4" t="s">
        <v>51</v>
      </c>
      <c r="G4" t="s">
        <v>27</v>
      </c>
      <c r="H4" t="s">
        <v>51</v>
      </c>
    </row>
    <row r="5" spans="1:11" ht="13.5" thickBot="1" x14ac:dyDescent="0.25"/>
    <row r="6" spans="1:11" x14ac:dyDescent="0.2">
      <c r="A6" s="1"/>
      <c r="B6" s="2">
        <v>3</v>
      </c>
      <c r="C6" s="2">
        <v>4</v>
      </c>
      <c r="D6" s="2">
        <v>5</v>
      </c>
      <c r="E6" s="3">
        <v>7</v>
      </c>
      <c r="G6" s="1"/>
      <c r="H6" s="2">
        <v>3</v>
      </c>
      <c r="I6" s="2">
        <v>4</v>
      </c>
      <c r="J6" s="2">
        <v>5</v>
      </c>
      <c r="K6" s="3">
        <v>7</v>
      </c>
    </row>
    <row r="7" spans="1:11" x14ac:dyDescent="0.2">
      <c r="A7" s="4" t="s">
        <v>12</v>
      </c>
      <c r="B7" t="s">
        <v>23</v>
      </c>
      <c r="C7" t="s">
        <v>13</v>
      </c>
      <c r="D7" t="s">
        <v>29</v>
      </c>
      <c r="E7" s="5" t="s">
        <v>36</v>
      </c>
      <c r="G7" s="4" t="s">
        <v>12</v>
      </c>
      <c r="H7" t="s">
        <v>23</v>
      </c>
      <c r="I7" t="s">
        <v>13</v>
      </c>
      <c r="J7" t="s">
        <v>29</v>
      </c>
      <c r="K7" s="5" t="s">
        <v>36</v>
      </c>
    </row>
    <row r="8" spans="1:11" x14ac:dyDescent="0.2">
      <c r="A8" s="4" t="s">
        <v>15</v>
      </c>
      <c r="B8" t="s">
        <v>16</v>
      </c>
      <c r="C8" t="s">
        <v>16</v>
      </c>
      <c r="D8" t="s">
        <v>16</v>
      </c>
      <c r="E8" s="5" t="s">
        <v>16</v>
      </c>
      <c r="G8" s="4" t="s">
        <v>15</v>
      </c>
      <c r="H8" t="s">
        <v>16</v>
      </c>
      <c r="I8" t="s">
        <v>16</v>
      </c>
      <c r="J8" t="s">
        <v>16</v>
      </c>
      <c r="K8" s="5" t="s">
        <v>16</v>
      </c>
    </row>
    <row r="9" spans="1:11" x14ac:dyDescent="0.2">
      <c r="A9" s="4" t="s">
        <v>17</v>
      </c>
      <c r="B9">
        <v>-7995</v>
      </c>
      <c r="C9">
        <v>-5455</v>
      </c>
      <c r="D9">
        <v>-5803</v>
      </c>
      <c r="E9" s="5">
        <v>-11</v>
      </c>
      <c r="G9" s="4" t="s">
        <v>17</v>
      </c>
      <c r="H9">
        <v>-7995</v>
      </c>
      <c r="I9">
        <v>-5455</v>
      </c>
      <c r="J9">
        <v>-5803</v>
      </c>
      <c r="K9" s="5">
        <v>-11</v>
      </c>
    </row>
    <row r="10" spans="1:11" x14ac:dyDescent="0.2">
      <c r="A10" s="4" t="s">
        <v>18</v>
      </c>
      <c r="B10">
        <v>273</v>
      </c>
      <c r="C10">
        <v>69</v>
      </c>
      <c r="D10">
        <v>79</v>
      </c>
      <c r="E10" s="5">
        <v>7</v>
      </c>
      <c r="G10" s="4" t="s">
        <v>18</v>
      </c>
      <c r="H10">
        <v>273</v>
      </c>
      <c r="I10">
        <v>69</v>
      </c>
      <c r="J10">
        <v>79</v>
      </c>
      <c r="K10" s="5">
        <v>7</v>
      </c>
    </row>
    <row r="11" spans="1:11" x14ac:dyDescent="0.2">
      <c r="A11" s="4" t="s">
        <v>19</v>
      </c>
      <c r="B11">
        <v>276</v>
      </c>
      <c r="C11">
        <v>245</v>
      </c>
      <c r="D11">
        <v>299</v>
      </c>
      <c r="E11" s="5">
        <v>300</v>
      </c>
      <c r="G11" s="4" t="s">
        <v>19</v>
      </c>
      <c r="H11">
        <v>276</v>
      </c>
      <c r="I11">
        <v>245</v>
      </c>
      <c r="J11">
        <v>299</v>
      </c>
      <c r="K11" s="5">
        <v>300</v>
      </c>
    </row>
    <row r="12" spans="1:11" ht="13.5" thickBot="1" x14ac:dyDescent="0.25">
      <c r="A12" s="6" t="s">
        <v>20</v>
      </c>
      <c r="B12" s="37">
        <v>0.99934550104575759</v>
      </c>
      <c r="C12" s="37">
        <v>0.99981550765816396</v>
      </c>
      <c r="D12" s="37">
        <v>0.99854753857950063</v>
      </c>
      <c r="E12" s="38">
        <v>0.99874879070103861</v>
      </c>
      <c r="G12" s="6" t="s">
        <v>20</v>
      </c>
      <c r="H12" s="37">
        <v>0.99934550104575759</v>
      </c>
      <c r="I12" s="37">
        <v>0.99981550765816396</v>
      </c>
      <c r="J12" s="37">
        <v>0.99854753857950063</v>
      </c>
      <c r="K12" s="38">
        <v>0.99874879070103861</v>
      </c>
    </row>
    <row r="14" spans="1:11" x14ac:dyDescent="0.2">
      <c r="A14" s="7" t="s">
        <v>21</v>
      </c>
      <c r="B14" s="19"/>
      <c r="G14" s="7" t="s">
        <v>21</v>
      </c>
      <c r="H14" s="19"/>
    </row>
    <row r="15" spans="1:11" x14ac:dyDescent="0.2">
      <c r="A15" s="29" t="s">
        <v>22</v>
      </c>
      <c r="B15" s="35">
        <v>2</v>
      </c>
      <c r="C15" s="39">
        <v>15</v>
      </c>
      <c r="D15" s="35">
        <v>4</v>
      </c>
      <c r="E15" s="35">
        <v>3</v>
      </c>
      <c r="G15" s="29" t="s">
        <v>22</v>
      </c>
      <c r="H15" s="35">
        <v>2</v>
      </c>
      <c r="I15" s="39">
        <v>15</v>
      </c>
      <c r="J15" s="35">
        <v>4</v>
      </c>
      <c r="K15" s="35">
        <v>3</v>
      </c>
    </row>
    <row r="16" spans="1:11" x14ac:dyDescent="0.2">
      <c r="A16" s="29" t="s">
        <v>22</v>
      </c>
      <c r="B16" s="35">
        <v>1</v>
      </c>
      <c r="C16" s="39">
        <v>10</v>
      </c>
      <c r="D16" s="35">
        <v>2</v>
      </c>
      <c r="E16" s="35">
        <v>2</v>
      </c>
      <c r="G16" s="29" t="s">
        <v>22</v>
      </c>
      <c r="H16" s="35">
        <v>1</v>
      </c>
      <c r="I16" s="39">
        <v>10</v>
      </c>
      <c r="J16" s="35">
        <v>2</v>
      </c>
      <c r="K16" s="35">
        <v>2</v>
      </c>
    </row>
    <row r="17" spans="1:11" x14ac:dyDescent="0.2">
      <c r="A17" s="29" t="s">
        <v>22</v>
      </c>
      <c r="B17" s="35">
        <v>0.5</v>
      </c>
      <c r="C17" s="39">
        <v>8</v>
      </c>
      <c r="D17" s="35">
        <v>1</v>
      </c>
      <c r="E17" s="35">
        <v>1</v>
      </c>
      <c r="G17" s="29" t="s">
        <v>22</v>
      </c>
      <c r="H17" s="35">
        <v>0.5</v>
      </c>
      <c r="I17" s="39">
        <v>8</v>
      </c>
      <c r="J17" s="35">
        <v>1</v>
      </c>
      <c r="K17" s="35">
        <v>1</v>
      </c>
    </row>
    <row r="18" spans="1:11" x14ac:dyDescent="0.2">
      <c r="A18" s="29" t="s">
        <v>22</v>
      </c>
      <c r="B18" s="35">
        <v>0.25</v>
      </c>
      <c r="C18" s="39">
        <v>4</v>
      </c>
      <c r="D18" s="35">
        <v>0.5</v>
      </c>
      <c r="E18" s="35">
        <v>0.5</v>
      </c>
      <c r="G18" s="29" t="s">
        <v>22</v>
      </c>
      <c r="H18" s="35">
        <v>0.25</v>
      </c>
      <c r="I18" s="39">
        <v>4</v>
      </c>
      <c r="J18" s="35">
        <v>0.5</v>
      </c>
      <c r="K18" s="35">
        <v>0.5</v>
      </c>
    </row>
    <row r="19" spans="1:11" x14ac:dyDescent="0.2">
      <c r="A19" s="29" t="s">
        <v>22</v>
      </c>
      <c r="B19" s="35">
        <v>0</v>
      </c>
      <c r="C19" s="39">
        <v>0</v>
      </c>
      <c r="D19" s="35">
        <v>0</v>
      </c>
      <c r="E19" s="35">
        <v>0</v>
      </c>
      <c r="G19" s="29" t="s">
        <v>22</v>
      </c>
      <c r="H19" s="35">
        <v>0</v>
      </c>
      <c r="I19" s="39">
        <v>0</v>
      </c>
      <c r="J19" s="35">
        <v>0</v>
      </c>
      <c r="K19" s="35">
        <v>0</v>
      </c>
    </row>
    <row r="20" spans="1:11" x14ac:dyDescent="0.2">
      <c r="A20" s="30" t="s">
        <v>30</v>
      </c>
      <c r="B20" s="31">
        <v>2.5110617403804873E-2</v>
      </c>
      <c r="C20" s="31">
        <v>4.8430945080906423E-2</v>
      </c>
      <c r="D20" s="31">
        <v>2.5347334718225312E-2</v>
      </c>
      <c r="E20" s="31">
        <v>6.0729168848028259E-5</v>
      </c>
      <c r="G20" s="30" t="s">
        <v>30</v>
      </c>
      <c r="H20" s="31">
        <v>1.3467926977539299E-2</v>
      </c>
      <c r="I20" s="31">
        <v>6.053752554593328E-2</v>
      </c>
      <c r="J20" s="31">
        <v>2.424831911196057E-2</v>
      </c>
      <c r="K20" s="31">
        <v>5.9431352758321232E-5</v>
      </c>
    </row>
    <row r="21" spans="1:11" x14ac:dyDescent="0.2">
      <c r="A21" s="32" t="s">
        <v>28</v>
      </c>
      <c r="B21" s="40">
        <v>97.845343548000969</v>
      </c>
      <c r="C21" s="40">
        <v>101.41111789859498</v>
      </c>
      <c r="D21" s="40">
        <v>99.005817028027494</v>
      </c>
      <c r="E21" s="40">
        <v>102.0741814229428</v>
      </c>
      <c r="G21" s="32" t="s">
        <v>28</v>
      </c>
      <c r="H21" s="40">
        <v>100.61712299000433</v>
      </c>
      <c r="I21" s="40">
        <v>99.747916604881524</v>
      </c>
      <c r="J21" s="40">
        <v>99.005652082897214</v>
      </c>
      <c r="K21" s="40">
        <v>99.067928947882095</v>
      </c>
    </row>
    <row r="22" spans="1:11" x14ac:dyDescent="0.2">
      <c r="A22" s="32" t="s">
        <v>28</v>
      </c>
      <c r="B22" s="40">
        <v>98.616231745271719</v>
      </c>
      <c r="C22" s="40">
        <v>98.417837507635923</v>
      </c>
      <c r="D22" s="40">
        <v>99.576943416181919</v>
      </c>
      <c r="E22" s="40">
        <v>101.1910692450523</v>
      </c>
      <c r="G22" s="32" t="s">
        <v>28</v>
      </c>
      <c r="H22" s="40">
        <v>99.5045632333768</v>
      </c>
      <c r="I22" s="40">
        <v>99.602597941813215</v>
      </c>
      <c r="J22" s="40">
        <v>98.817249319656682</v>
      </c>
      <c r="K22" s="40">
        <v>97.667382393129017</v>
      </c>
    </row>
    <row r="23" spans="1:11" x14ac:dyDescent="0.2">
      <c r="A23" s="42">
        <v>396</v>
      </c>
      <c r="B23" s="35">
        <v>0.13600806526893566</v>
      </c>
      <c r="C23" s="35">
        <v>19.532627482997924</v>
      </c>
      <c r="D23" s="35">
        <v>0.35286158068266282</v>
      </c>
      <c r="E23" s="35">
        <v>0.55166376981550902</v>
      </c>
      <c r="G23" s="42">
        <v>1</v>
      </c>
      <c r="H23" s="35">
        <v>8.1268111636240647E-2</v>
      </c>
      <c r="I23" s="35">
        <v>8.1647033884675349</v>
      </c>
      <c r="J23" s="35">
        <v>1.3841096989875561</v>
      </c>
      <c r="K23" s="35">
        <v>1.199121934243226</v>
      </c>
    </row>
    <row r="24" spans="1:11" x14ac:dyDescent="0.2">
      <c r="A24" s="21" t="s">
        <v>52</v>
      </c>
      <c r="B24" s="35">
        <v>0.17255381513358103</v>
      </c>
      <c r="C24" s="35">
        <v>27.425803201514771</v>
      </c>
      <c r="D24" s="35">
        <v>1.0698290484267501</v>
      </c>
      <c r="E24" s="35">
        <v>7.5972190228886141E-2</v>
      </c>
      <c r="G24" s="21" t="s">
        <v>40</v>
      </c>
      <c r="H24" s="35">
        <v>2.6812054645304E-2</v>
      </c>
      <c r="I24" s="35">
        <v>0.92567666260810588</v>
      </c>
      <c r="J24" s="35">
        <v>0.79253956256790592</v>
      </c>
      <c r="K24" s="35">
        <v>1.0305939882835331</v>
      </c>
    </row>
    <row r="25" spans="1:11" x14ac:dyDescent="0.2">
      <c r="A25" s="21" t="s">
        <v>53</v>
      </c>
      <c r="B25" s="35">
        <v>6.973097100610498E-2</v>
      </c>
      <c r="C25" s="35">
        <v>26.235327838239254</v>
      </c>
      <c r="D25" s="35">
        <v>0.9459510967963255</v>
      </c>
      <c r="E25" s="35">
        <v>3.2685653257386971</v>
      </c>
      <c r="G25" s="21" t="s">
        <v>41</v>
      </c>
      <c r="H25" s="35">
        <v>0.20800208777742474</v>
      </c>
      <c r="I25" s="35">
        <v>20.200229592549682</v>
      </c>
      <c r="J25" s="35">
        <v>1.362429495961075</v>
      </c>
      <c r="K25" s="35">
        <v>12.454265177643233</v>
      </c>
    </row>
    <row r="26" spans="1:11" x14ac:dyDescent="0.2">
      <c r="A26" s="21" t="s">
        <v>54</v>
      </c>
      <c r="B26" s="35">
        <v>0.13656815338946662</v>
      </c>
      <c r="C26" s="35">
        <v>19.984887043679919</v>
      </c>
      <c r="D26" s="35">
        <v>0.99998094185359532</v>
      </c>
      <c r="E26" s="35">
        <v>1.0934286851087889</v>
      </c>
      <c r="G26" s="21" t="s">
        <v>42</v>
      </c>
      <c r="H26" s="35">
        <v>3.8083783415785E-2</v>
      </c>
      <c r="I26" s="35">
        <v>4.1769602769031682</v>
      </c>
      <c r="J26" s="35">
        <v>1.4485932259435967</v>
      </c>
      <c r="K26" s="35">
        <v>1.3698361211623664</v>
      </c>
    </row>
    <row r="27" spans="1:11" x14ac:dyDescent="0.2">
      <c r="A27" s="21" t="s">
        <v>55</v>
      </c>
      <c r="B27" s="35">
        <v>5.7455706364468014E-2</v>
      </c>
      <c r="C27" s="35">
        <v>25.027759200229301</v>
      </c>
      <c r="D27" s="35">
        <v>1.163595128737779</v>
      </c>
      <c r="E27" s="35">
        <v>0.11344208740812095</v>
      </c>
      <c r="G27" s="21" t="s">
        <v>43</v>
      </c>
      <c r="H27" s="35">
        <v>3.934598102845728E-2</v>
      </c>
      <c r="I27" s="35">
        <v>1.7472319965745675</v>
      </c>
      <c r="J27" s="35">
        <v>1.3419278189805848</v>
      </c>
      <c r="K27" s="35">
        <v>2.661654672086164</v>
      </c>
    </row>
    <row r="28" spans="1:11" x14ac:dyDescent="0.2">
      <c r="A28" s="21" t="s">
        <v>56</v>
      </c>
      <c r="B28" s="35">
        <v>6.1236301178052018E-2</v>
      </c>
      <c r="C28" s="35">
        <v>23.857938210591229</v>
      </c>
      <c r="D28" s="35">
        <v>1.1957081054296659</v>
      </c>
      <c r="E28" s="35">
        <v>0.32313990744037024</v>
      </c>
      <c r="G28" s="21" t="s">
        <v>44</v>
      </c>
      <c r="H28" s="35">
        <v>7.2160395769981359E-2</v>
      </c>
      <c r="I28" s="35">
        <v>5.8934055683312039</v>
      </c>
      <c r="J28" s="35">
        <v>1.349769474231187</v>
      </c>
      <c r="K28" s="35">
        <v>0.4611094503611759</v>
      </c>
    </row>
    <row r="29" spans="1:11" x14ac:dyDescent="0.2">
      <c r="A29" s="21" t="s">
        <v>57</v>
      </c>
      <c r="B29" s="35">
        <v>8.293971584862686E-2</v>
      </c>
      <c r="C29" s="35">
        <v>24.282421199829763</v>
      </c>
      <c r="D29" s="35">
        <v>1.60907930094719</v>
      </c>
      <c r="E29" s="35">
        <v>0.47799928800284797</v>
      </c>
      <c r="G29" s="21" t="s">
        <v>45</v>
      </c>
      <c r="H29" s="35">
        <v>4.4565424590387107E-2</v>
      </c>
      <c r="I29" s="35">
        <v>2.3131539024142018</v>
      </c>
      <c r="J29" s="35">
        <v>1.1483428598422221</v>
      </c>
      <c r="K29" s="35">
        <v>1.0131040606079535</v>
      </c>
    </row>
    <row r="30" spans="1:11" x14ac:dyDescent="0.2">
      <c r="A30" s="21" t="s">
        <v>58</v>
      </c>
      <c r="B30" s="52">
        <v>6.7691871283983103</v>
      </c>
      <c r="C30" s="52">
        <v>791.89286243483036</v>
      </c>
      <c r="D30" s="52">
        <v>388.34916623364353</v>
      </c>
      <c r="E30" s="35">
        <v>10.237966201076372</v>
      </c>
      <c r="G30" s="21">
        <v>8</v>
      </c>
      <c r="H30" s="53">
        <v>7.1570371715154499E-2</v>
      </c>
      <c r="I30" s="35">
        <v>2.7627432747750293</v>
      </c>
      <c r="J30" s="35">
        <v>1.2424427228494495</v>
      </c>
      <c r="K30" s="35">
        <v>1.835942693716565</v>
      </c>
    </row>
    <row r="31" spans="1:11" x14ac:dyDescent="0.2">
      <c r="A31" s="21" t="s">
        <v>59</v>
      </c>
      <c r="B31" s="53">
        <v>4.9376389960513731E-2</v>
      </c>
      <c r="C31" s="53">
        <v>22.802570972520076</v>
      </c>
      <c r="D31" s="53">
        <v>1.6268727856771694</v>
      </c>
      <c r="E31" s="53">
        <v>0.29314368064819812</v>
      </c>
      <c r="G31" s="30" t="s">
        <v>30</v>
      </c>
      <c r="H31" s="31">
        <v>1.6706758044751101E-2</v>
      </c>
      <c r="I31" s="31">
        <v>5.8806066010230973E-2</v>
      </c>
      <c r="J31" s="31">
        <v>1.3097926212858352E-2</v>
      </c>
      <c r="K31" s="31">
        <v>7.4956832895341496E-3</v>
      </c>
    </row>
    <row r="32" spans="1:11" x14ac:dyDescent="0.2">
      <c r="A32" s="21" t="s">
        <v>60</v>
      </c>
      <c r="B32" s="35">
        <v>0.1962642122360585</v>
      </c>
      <c r="C32" s="35">
        <v>12.546107545186871</v>
      </c>
      <c r="D32" s="35">
        <v>1.5739170208305542</v>
      </c>
      <c r="E32" s="35">
        <v>1.1989759805666658</v>
      </c>
      <c r="G32" s="32" t="s">
        <v>28</v>
      </c>
      <c r="H32" s="40">
        <v>101.96844897389362</v>
      </c>
      <c r="I32" s="40">
        <v>100.49824858074648</v>
      </c>
      <c r="J32" s="40">
        <v>100.09656925031767</v>
      </c>
      <c r="K32" s="40">
        <v>102.833333333333</v>
      </c>
    </row>
    <row r="33" spans="1:11" x14ac:dyDescent="0.2">
      <c r="A33" s="21" t="s">
        <v>61</v>
      </c>
      <c r="B33" s="35">
        <v>4.8774340496238071E-2</v>
      </c>
      <c r="C33" s="35">
        <v>19.549364647842062</v>
      </c>
      <c r="D33" s="35">
        <v>0.74593585027920173</v>
      </c>
      <c r="E33" s="35">
        <v>0.17575021464620025</v>
      </c>
      <c r="G33" s="32" t="s">
        <v>28</v>
      </c>
      <c r="H33" s="40">
        <v>102.18716552654847</v>
      </c>
      <c r="I33" s="40">
        <v>99.217900712646454</v>
      </c>
      <c r="J33" s="40">
        <v>100.27445997458703</v>
      </c>
      <c r="K33" s="40">
        <v>103.372549019608</v>
      </c>
    </row>
    <row r="34" spans="1:11" x14ac:dyDescent="0.2">
      <c r="A34" s="21" t="s">
        <v>62</v>
      </c>
      <c r="B34" s="35">
        <v>0.18384892556428878</v>
      </c>
      <c r="C34" s="43">
        <v>23.090877506883345</v>
      </c>
      <c r="D34" s="35">
        <v>1.1846543805149512</v>
      </c>
      <c r="E34" s="35">
        <v>0.50490230980252548</v>
      </c>
      <c r="G34" s="84" t="s">
        <v>77</v>
      </c>
      <c r="H34" s="85"/>
      <c r="I34" s="85"/>
      <c r="J34" s="85"/>
      <c r="K34" s="85"/>
    </row>
    <row r="35" spans="1:11" x14ac:dyDescent="0.2">
      <c r="A35" s="21" t="s">
        <v>63</v>
      </c>
      <c r="B35" s="35">
        <v>0.51486100479808816</v>
      </c>
      <c r="C35" s="35">
        <v>28.899742037469711</v>
      </c>
      <c r="D35" s="35">
        <v>0.92212841379047472</v>
      </c>
      <c r="E35" s="35">
        <v>5.717590517873222</v>
      </c>
      <c r="G35" s="85"/>
      <c r="H35" s="85"/>
      <c r="I35" s="85"/>
      <c r="J35" s="85"/>
      <c r="K35" s="85"/>
    </row>
    <row r="36" spans="1:11" x14ac:dyDescent="0.2">
      <c r="A36" s="21" t="s">
        <v>64</v>
      </c>
      <c r="B36" s="35">
        <v>0.13932191998207719</v>
      </c>
      <c r="C36" s="43">
        <v>19.270174493846248</v>
      </c>
      <c r="D36" s="35">
        <v>0.87181490728211763</v>
      </c>
      <c r="E36" s="35">
        <v>0.1225544217838834</v>
      </c>
      <c r="G36" s="51"/>
      <c r="H36" s="51"/>
      <c r="I36" s="51"/>
      <c r="J36" s="51"/>
      <c r="K36" s="51"/>
    </row>
    <row r="37" spans="1:11" ht="13.5" thickBot="1" x14ac:dyDescent="0.25">
      <c r="A37" s="30" t="s">
        <v>30</v>
      </c>
      <c r="B37" s="31">
        <v>1.3208744842521887E-2</v>
      </c>
      <c r="C37" s="31">
        <v>0.3632320881067983</v>
      </c>
      <c r="D37" s="31">
        <v>1.8581692744563671E-2</v>
      </c>
      <c r="E37" s="31">
        <v>8.9879169895085084E-3</v>
      </c>
    </row>
    <row r="38" spans="1:11" x14ac:dyDescent="0.2">
      <c r="A38" s="32" t="s">
        <v>28</v>
      </c>
      <c r="B38" s="40">
        <v>99.186018673689247</v>
      </c>
      <c r="C38" s="40">
        <v>101.80818570555894</v>
      </c>
      <c r="D38" s="40">
        <v>99.62453728186145</v>
      </c>
      <c r="E38" s="40">
        <v>101.0733209546669</v>
      </c>
      <c r="G38" s="81" t="s">
        <v>37</v>
      </c>
      <c r="H38" s="82"/>
      <c r="I38" s="82"/>
      <c r="J38" s="83"/>
    </row>
    <row r="39" spans="1:11" x14ac:dyDescent="0.2">
      <c r="A39" s="32" t="s">
        <v>28</v>
      </c>
      <c r="B39" s="40">
        <v>99.166866171893702</v>
      </c>
      <c r="C39" s="40">
        <v>102.01282834453269</v>
      </c>
      <c r="D39" s="40">
        <v>100.23268112109996</v>
      </c>
      <c r="E39" s="40">
        <v>102.21910239572483</v>
      </c>
      <c r="G39" s="23"/>
      <c r="H39" s="21" t="s">
        <v>23</v>
      </c>
      <c r="I39" s="21" t="s">
        <v>13</v>
      </c>
      <c r="J39" s="24" t="s">
        <v>38</v>
      </c>
    </row>
    <row r="40" spans="1:11" x14ac:dyDescent="0.2">
      <c r="A40" s="42" t="s">
        <v>65</v>
      </c>
      <c r="B40" s="35">
        <v>5.7922446464910481E-2</v>
      </c>
      <c r="C40" s="21">
        <v>18.968905526651785</v>
      </c>
      <c r="D40" s="35">
        <v>0.7087724647900745</v>
      </c>
      <c r="E40" s="35">
        <v>0.40063032689045719</v>
      </c>
      <c r="G40" s="23"/>
      <c r="H40" s="21" t="s">
        <v>31</v>
      </c>
      <c r="I40" s="21" t="s">
        <v>31</v>
      </c>
      <c r="J40" s="24" t="s">
        <v>31</v>
      </c>
    </row>
    <row r="41" spans="1:11" x14ac:dyDescent="0.2">
      <c r="A41" s="21" t="s">
        <v>66</v>
      </c>
      <c r="B41" s="35">
        <v>5.1154715008494674E-2</v>
      </c>
      <c r="C41" s="21">
        <v>17.84252994363041</v>
      </c>
      <c r="D41" s="35">
        <v>0.74803224638371668</v>
      </c>
      <c r="E41" s="35">
        <v>0.22172219546415931</v>
      </c>
      <c r="G41" s="23" t="s">
        <v>32</v>
      </c>
      <c r="H41" s="22" t="s">
        <v>35</v>
      </c>
      <c r="I41" s="22" t="s">
        <v>34</v>
      </c>
      <c r="J41" s="25" t="s">
        <v>33</v>
      </c>
    </row>
    <row r="42" spans="1:11" ht="13.5" thickBot="1" x14ac:dyDescent="0.25">
      <c r="A42" s="21" t="s">
        <v>67</v>
      </c>
      <c r="B42" s="35">
        <v>0.10123592778597165</v>
      </c>
      <c r="C42" s="21">
        <v>24.286694518513372</v>
      </c>
      <c r="D42" s="35">
        <v>1.1875131024756531</v>
      </c>
      <c r="E42" s="35">
        <v>0.46476032919397736</v>
      </c>
      <c r="G42" s="47" t="s">
        <v>0</v>
      </c>
      <c r="H42" s="26">
        <v>0.08</v>
      </c>
      <c r="I42" s="26">
        <v>1.35</v>
      </c>
      <c r="J42" s="27">
        <v>0.08</v>
      </c>
    </row>
    <row r="43" spans="1:11" x14ac:dyDescent="0.2">
      <c r="A43" s="21" t="s">
        <v>68</v>
      </c>
      <c r="B43" s="35">
        <v>0.16909993839030674</v>
      </c>
      <c r="C43" s="21">
        <v>23.226555375087941</v>
      </c>
      <c r="D43" s="35">
        <v>1.1661679785024108</v>
      </c>
      <c r="E43" s="35">
        <v>0.54212929030636825</v>
      </c>
    </row>
    <row r="44" spans="1:11" x14ac:dyDescent="0.2">
      <c r="A44" s="21" t="s">
        <v>69</v>
      </c>
      <c r="B44" s="35">
        <v>8.1492821537255206E-2</v>
      </c>
      <c r="C44" s="21">
        <v>19.503426471993258</v>
      </c>
      <c r="D44" s="35">
        <v>0.75289207371691025</v>
      </c>
      <c r="E44" s="35">
        <v>0.12759198374971206</v>
      </c>
    </row>
    <row r="45" spans="1:11" x14ac:dyDescent="0.2">
      <c r="A45" s="21" t="s">
        <v>70</v>
      </c>
      <c r="B45" s="35">
        <v>5.1528107088848647E-2</v>
      </c>
      <c r="C45" s="21">
        <v>19.540461900584543</v>
      </c>
      <c r="D45" s="35">
        <v>1.0370490366106992</v>
      </c>
      <c r="E45" s="35">
        <v>6.0729168848028259E-5</v>
      </c>
    </row>
    <row r="46" spans="1:11" x14ac:dyDescent="0.2">
      <c r="A46" s="21" t="s">
        <v>71</v>
      </c>
      <c r="B46" s="35">
        <v>5.6848944233892799E-2</v>
      </c>
      <c r="C46" s="21">
        <v>17.418759174172479</v>
      </c>
      <c r="D46" s="35">
        <v>0.79177069238245879</v>
      </c>
      <c r="E46" s="35">
        <v>2.7328125981613688E-3</v>
      </c>
    </row>
    <row r="47" spans="1:11" x14ac:dyDescent="0.2">
      <c r="A47" s="21" t="s">
        <v>72</v>
      </c>
      <c r="B47" s="35">
        <v>0.19509736198495231</v>
      </c>
      <c r="C47" s="21">
        <v>25.409152892741439</v>
      </c>
      <c r="D47" s="35">
        <v>5.6672257056278701</v>
      </c>
      <c r="E47" s="35">
        <v>4.6726237095051619</v>
      </c>
    </row>
    <row r="48" spans="1:11" x14ac:dyDescent="0.2">
      <c r="A48" s="21" t="s">
        <v>73</v>
      </c>
      <c r="B48" s="35">
        <v>0.13740828557026305</v>
      </c>
      <c r="C48" s="21">
        <v>22.639686275872251</v>
      </c>
      <c r="D48" s="35">
        <v>1.1984715366583447</v>
      </c>
      <c r="E48" s="35">
        <v>2.610996345854396E-2</v>
      </c>
    </row>
    <row r="49" spans="1:5" x14ac:dyDescent="0.2">
      <c r="A49" s="21" t="s">
        <v>74</v>
      </c>
      <c r="B49" s="35">
        <v>7.1784627448051835E-2</v>
      </c>
      <c r="C49" s="21">
        <v>20.609503791267489</v>
      </c>
      <c r="D49" s="35">
        <v>1.1533990204112747</v>
      </c>
      <c r="E49" s="35">
        <v>0.22190438297070339</v>
      </c>
    </row>
    <row r="50" spans="1:5" x14ac:dyDescent="0.2">
      <c r="A50" s="21" t="s">
        <v>75</v>
      </c>
      <c r="B50" s="35">
        <v>6.2076433358848458E-2</v>
      </c>
      <c r="C50" s="21">
        <v>19.427218955468891</v>
      </c>
      <c r="D50" s="35">
        <v>0.92489184501915334</v>
      </c>
      <c r="E50" s="43">
        <v>7.4393231838837351E-2</v>
      </c>
    </row>
    <row r="51" spans="1:5" x14ac:dyDescent="0.2">
      <c r="A51" s="21" t="s">
        <v>76</v>
      </c>
      <c r="B51" s="35">
        <v>6.0442843007299817E-2</v>
      </c>
      <c r="C51" s="21">
        <v>16.942284140950033</v>
      </c>
      <c r="D51" s="43">
        <v>0.897162242000343</v>
      </c>
      <c r="E51" s="35">
        <v>0.15194438045777228</v>
      </c>
    </row>
    <row r="52" spans="1:5" x14ac:dyDescent="0.2">
      <c r="A52" s="21">
        <v>422</v>
      </c>
      <c r="B52" s="35">
        <v>6.641711629296343E-2</v>
      </c>
      <c r="C52" s="44">
        <v>22.266483110837033</v>
      </c>
      <c r="D52" s="43">
        <v>1.3468392064187837</v>
      </c>
      <c r="E52" s="35">
        <v>0.18091219399828282</v>
      </c>
    </row>
    <row r="53" spans="1:5" x14ac:dyDescent="0.2">
      <c r="A53" s="30" t="s">
        <v>30</v>
      </c>
      <c r="B53" s="31">
        <v>1.3628810932920114E-2</v>
      </c>
      <c r="C53" s="31">
        <v>6.9797538498953399E-2</v>
      </c>
      <c r="D53" s="31">
        <v>1.7533494692306223E-2</v>
      </c>
      <c r="E53" s="31">
        <v>0</v>
      </c>
    </row>
    <row r="54" spans="1:5" x14ac:dyDescent="0.2">
      <c r="A54" s="32" t="s">
        <v>28</v>
      </c>
      <c r="B54" s="40">
        <v>98.956188652142686</v>
      </c>
      <c r="C54" s="40">
        <v>99.196701282834454</v>
      </c>
      <c r="D54" s="40">
        <v>100.03172924378636</v>
      </c>
      <c r="E54" s="40">
        <v>102.49082921969112</v>
      </c>
    </row>
    <row r="55" spans="1:5" x14ac:dyDescent="0.2">
      <c r="A55" s="32" t="s">
        <v>28</v>
      </c>
      <c r="B55" s="40">
        <v>98.41991860186738</v>
      </c>
      <c r="C55" s="40">
        <v>99.712889431887604</v>
      </c>
      <c r="D55" s="40">
        <v>100.17979904812269</v>
      </c>
      <c r="E55" s="40">
        <v>103.2878945699923</v>
      </c>
    </row>
    <row r="56" spans="1:5" x14ac:dyDescent="0.2">
      <c r="A56" s="84" t="s">
        <v>77</v>
      </c>
      <c r="B56" s="85"/>
      <c r="C56" s="85"/>
      <c r="D56" s="85"/>
      <c r="E56" s="85"/>
    </row>
    <row r="57" spans="1:5" x14ac:dyDescent="0.2">
      <c r="A57" s="85"/>
      <c r="B57" s="85"/>
      <c r="C57" s="85"/>
      <c r="D57" s="85"/>
      <c r="E57" s="85"/>
    </row>
    <row r="58" spans="1:5" x14ac:dyDescent="0.2">
      <c r="A58" s="51"/>
      <c r="B58" s="51"/>
      <c r="C58" s="51"/>
      <c r="D58" s="51"/>
      <c r="E58" s="51"/>
    </row>
    <row r="59" spans="1:5" ht="13.5" thickBot="1" x14ac:dyDescent="0.25"/>
    <row r="60" spans="1:5" x14ac:dyDescent="0.2">
      <c r="A60" s="81" t="s">
        <v>37</v>
      </c>
      <c r="B60" s="82"/>
      <c r="C60" s="82"/>
      <c r="D60" s="83"/>
    </row>
    <row r="61" spans="1:5" x14ac:dyDescent="0.2">
      <c r="A61" s="23"/>
      <c r="B61" s="21" t="s">
        <v>23</v>
      </c>
      <c r="C61" s="21" t="s">
        <v>13</v>
      </c>
      <c r="D61" s="24" t="s">
        <v>38</v>
      </c>
    </row>
    <row r="62" spans="1:5" x14ac:dyDescent="0.2">
      <c r="A62" s="23"/>
      <c r="B62" s="21" t="s">
        <v>31</v>
      </c>
      <c r="C62" s="21" t="s">
        <v>31</v>
      </c>
      <c r="D62" s="24" t="s">
        <v>31</v>
      </c>
    </row>
    <row r="63" spans="1:5" x14ac:dyDescent="0.2">
      <c r="A63" s="23" t="s">
        <v>32</v>
      </c>
      <c r="B63" s="22" t="s">
        <v>35</v>
      </c>
      <c r="C63" s="22" t="s">
        <v>34</v>
      </c>
      <c r="D63" s="25" t="s">
        <v>33</v>
      </c>
    </row>
    <row r="64" spans="1:5" ht="13.5" thickBot="1" x14ac:dyDescent="0.25">
      <c r="A64" s="47" t="s">
        <v>0</v>
      </c>
      <c r="B64" s="26">
        <v>0.08</v>
      </c>
      <c r="C64" s="26">
        <v>1.44</v>
      </c>
      <c r="D64" s="27">
        <v>0.08</v>
      </c>
    </row>
  </sheetData>
  <mergeCells count="4">
    <mergeCell ref="A60:D60"/>
    <mergeCell ref="A56:E57"/>
    <mergeCell ref="G34:K35"/>
    <mergeCell ref="G38:J38"/>
  </mergeCells>
  <phoneticPr fontId="7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3"/>
  <sheetViews>
    <sheetView workbookViewId="0">
      <selection activeCell="B17" sqref="B17:F17"/>
    </sheetView>
  </sheetViews>
  <sheetFormatPr defaultColWidth="11" defaultRowHeight="12.75" x14ac:dyDescent="0.2"/>
  <cols>
    <col min="1" max="1" width="8.875" customWidth="1"/>
    <col min="2" max="2" width="18.875" bestFit="1" customWidth="1"/>
    <col min="3" max="4" width="8.875" customWidth="1"/>
    <col min="5" max="5" width="13.375" customWidth="1"/>
    <col min="6" max="256" width="8.875" customWidth="1"/>
  </cols>
  <sheetData>
    <row r="1" spans="1:12" x14ac:dyDescent="0.2">
      <c r="A1" s="55" t="s">
        <v>90</v>
      </c>
      <c r="B1" s="20" t="s">
        <v>91</v>
      </c>
      <c r="C1" s="20"/>
      <c r="D1" s="20"/>
      <c r="E1" s="20"/>
      <c r="F1" s="20"/>
      <c r="G1" s="20"/>
      <c r="H1" s="20"/>
    </row>
    <row r="2" spans="1:12" x14ac:dyDescent="0.2">
      <c r="A2" s="55" t="s">
        <v>78</v>
      </c>
      <c r="B2" s="41">
        <v>43862</v>
      </c>
      <c r="C2" s="20"/>
      <c r="D2" s="20"/>
      <c r="E2" s="20"/>
      <c r="F2" s="20"/>
      <c r="G2" s="20"/>
      <c r="H2" s="20"/>
    </row>
    <row r="3" spans="1:12" x14ac:dyDescent="0.2">
      <c r="A3" s="55" t="s">
        <v>79</v>
      </c>
      <c r="B3" s="20" t="s">
        <v>92</v>
      </c>
      <c r="C3" s="20"/>
      <c r="D3" s="20"/>
      <c r="E3" s="20"/>
      <c r="F3" s="20"/>
      <c r="G3" s="20"/>
      <c r="H3" s="20"/>
    </row>
    <row r="4" spans="1:12" x14ac:dyDescent="0.2">
      <c r="A4" s="20"/>
      <c r="B4" s="20"/>
      <c r="C4" s="20"/>
      <c r="D4" s="20"/>
      <c r="E4" s="20"/>
      <c r="F4" s="20"/>
      <c r="G4" s="20"/>
      <c r="H4" s="20"/>
    </row>
    <row r="5" spans="1:12" x14ac:dyDescent="0.2">
      <c r="A5" s="55" t="s">
        <v>80</v>
      </c>
      <c r="B5" s="20"/>
      <c r="C5" s="20"/>
      <c r="D5" s="20"/>
      <c r="E5" s="20"/>
      <c r="F5" s="20"/>
      <c r="G5" s="20"/>
      <c r="H5" s="20"/>
    </row>
    <row r="6" spans="1:12" x14ac:dyDescent="0.2">
      <c r="A6" s="20" t="s">
        <v>81</v>
      </c>
      <c r="B6" s="20"/>
      <c r="C6" s="20"/>
      <c r="D6" s="20"/>
      <c r="E6" s="20"/>
      <c r="F6" s="20"/>
      <c r="G6" s="20"/>
      <c r="H6" s="20"/>
    </row>
    <row r="7" spans="1:12" x14ac:dyDescent="0.2">
      <c r="A7" s="20"/>
      <c r="B7" s="20"/>
      <c r="C7" s="20"/>
      <c r="D7" s="20"/>
      <c r="E7" s="20"/>
      <c r="F7" s="20"/>
      <c r="G7" s="20"/>
      <c r="H7" s="20"/>
    </row>
    <row r="8" spans="1:12" x14ac:dyDescent="0.2">
      <c r="A8" s="20"/>
      <c r="B8" s="20"/>
      <c r="C8" s="20"/>
      <c r="D8" s="20"/>
      <c r="E8" s="20"/>
      <c r="F8" s="20"/>
      <c r="G8" s="20"/>
      <c r="H8" s="20"/>
    </row>
    <row r="9" spans="1:12" ht="38.25" x14ac:dyDescent="0.2">
      <c r="A9" s="56" t="s">
        <v>82</v>
      </c>
      <c r="B9" s="56" t="s">
        <v>83</v>
      </c>
      <c r="C9" s="56" t="s">
        <v>84</v>
      </c>
      <c r="D9" s="56" t="s">
        <v>85</v>
      </c>
      <c r="E9" s="56" t="s">
        <v>86</v>
      </c>
      <c r="F9" s="56" t="s">
        <v>87</v>
      </c>
      <c r="G9" s="56" t="s">
        <v>88</v>
      </c>
      <c r="H9" s="56" t="s">
        <v>89</v>
      </c>
    </row>
    <row r="10" spans="1:12" x14ac:dyDescent="0.2">
      <c r="A10" s="50">
        <v>1.1000000000000001</v>
      </c>
      <c r="B10" s="57">
        <v>5</v>
      </c>
      <c r="C10" s="57">
        <v>6</v>
      </c>
      <c r="D10" s="57">
        <v>13.6</v>
      </c>
      <c r="E10" s="57">
        <f t="shared" ref="E10:E22" si="0">D10*C10</f>
        <v>81.599999999999994</v>
      </c>
      <c r="F10" s="58">
        <f t="shared" ref="F10:F22" si="1">E10*B10/1000</f>
        <v>0.40799999999999997</v>
      </c>
      <c r="G10" s="60">
        <v>200</v>
      </c>
      <c r="H10" s="59">
        <f t="shared" ref="H10:H22" si="2">F10/G10*1000</f>
        <v>2.0399999999999996</v>
      </c>
    </row>
    <row r="11" spans="1:12" x14ac:dyDescent="0.2">
      <c r="A11" s="50">
        <v>1.2</v>
      </c>
      <c r="B11" s="57">
        <v>5</v>
      </c>
      <c r="C11" s="57">
        <v>1</v>
      </c>
      <c r="D11" s="57">
        <v>10.7</v>
      </c>
      <c r="E11" s="57">
        <f t="shared" si="0"/>
        <v>10.7</v>
      </c>
      <c r="F11" s="58">
        <f t="shared" si="1"/>
        <v>5.3499999999999999E-2</v>
      </c>
      <c r="G11" s="60">
        <v>200</v>
      </c>
      <c r="H11" s="59">
        <f t="shared" si="2"/>
        <v>0.26750000000000002</v>
      </c>
      <c r="J11" s="80" t="s">
        <v>94</v>
      </c>
      <c r="K11" s="80"/>
      <c r="L11" s="80"/>
    </row>
    <row r="12" spans="1:12" x14ac:dyDescent="0.2">
      <c r="A12" s="50">
        <v>1.3</v>
      </c>
      <c r="B12" s="57">
        <v>5</v>
      </c>
      <c r="C12" s="57">
        <v>6</v>
      </c>
      <c r="D12" s="57">
        <v>37.299999999999997</v>
      </c>
      <c r="E12" s="57">
        <f t="shared" si="0"/>
        <v>223.79999999999998</v>
      </c>
      <c r="F12" s="58">
        <f t="shared" si="1"/>
        <v>1.119</v>
      </c>
      <c r="G12" s="60">
        <v>200</v>
      </c>
      <c r="H12" s="59">
        <f t="shared" si="2"/>
        <v>5.5949999999999998</v>
      </c>
      <c r="J12" s="80"/>
      <c r="K12" s="80"/>
      <c r="L12" s="80"/>
    </row>
    <row r="13" spans="1:12" x14ac:dyDescent="0.2">
      <c r="A13" s="50">
        <v>1.4</v>
      </c>
      <c r="B13" s="57">
        <v>5</v>
      </c>
      <c r="C13" s="57">
        <v>6</v>
      </c>
      <c r="D13" s="57">
        <v>23</v>
      </c>
      <c r="E13" s="57">
        <f t="shared" si="0"/>
        <v>138</v>
      </c>
      <c r="F13" s="58">
        <f t="shared" si="1"/>
        <v>0.69</v>
      </c>
      <c r="G13" s="60">
        <v>200</v>
      </c>
      <c r="H13" s="59">
        <f t="shared" si="2"/>
        <v>3.4499999999999997</v>
      </c>
      <c r="J13" s="80"/>
      <c r="K13" s="80"/>
      <c r="L13" s="80"/>
    </row>
    <row r="14" spans="1:12" x14ac:dyDescent="0.2">
      <c r="A14" s="50">
        <v>1.5</v>
      </c>
      <c r="B14" s="57">
        <v>5</v>
      </c>
      <c r="C14" s="57">
        <v>6</v>
      </c>
      <c r="D14" s="57">
        <v>17.2</v>
      </c>
      <c r="E14" s="57">
        <f t="shared" si="0"/>
        <v>103.19999999999999</v>
      </c>
      <c r="F14" s="58">
        <f>E14*B14/1000</f>
        <v>0.51600000000000001</v>
      </c>
      <c r="G14" s="60">
        <v>200</v>
      </c>
      <c r="H14" s="59">
        <f>F14/G14*1000</f>
        <v>2.58</v>
      </c>
      <c r="J14" s="80"/>
      <c r="K14" s="80"/>
      <c r="L14" s="80"/>
    </row>
    <row r="15" spans="1:12" x14ac:dyDescent="0.2">
      <c r="A15" s="50">
        <v>1.6</v>
      </c>
      <c r="B15" s="57">
        <v>5</v>
      </c>
      <c r="C15" s="57">
        <v>6</v>
      </c>
      <c r="D15" s="57">
        <v>16.100000000000001</v>
      </c>
      <c r="E15" s="57">
        <f t="shared" si="0"/>
        <v>96.600000000000009</v>
      </c>
      <c r="F15" s="58">
        <f t="shared" si="1"/>
        <v>0.48300000000000004</v>
      </c>
      <c r="G15" s="60">
        <v>200</v>
      </c>
      <c r="H15" s="59">
        <f t="shared" si="2"/>
        <v>2.415</v>
      </c>
    </row>
    <row r="16" spans="1:12" x14ac:dyDescent="0.2">
      <c r="A16" s="50">
        <v>1.7</v>
      </c>
      <c r="B16" s="57">
        <v>5</v>
      </c>
      <c r="C16" s="57">
        <v>6</v>
      </c>
      <c r="D16" s="57">
        <v>18.399999999999999</v>
      </c>
      <c r="E16" s="57">
        <f t="shared" si="0"/>
        <v>110.39999999999999</v>
      </c>
      <c r="F16" s="58">
        <f t="shared" si="1"/>
        <v>0.55200000000000005</v>
      </c>
      <c r="G16" s="60">
        <v>200</v>
      </c>
      <c r="H16" s="59">
        <f t="shared" si="2"/>
        <v>2.7600000000000002</v>
      </c>
    </row>
    <row r="17" spans="1:8" x14ac:dyDescent="0.2">
      <c r="A17" s="50">
        <v>1.8</v>
      </c>
      <c r="B17" s="86" t="s">
        <v>95</v>
      </c>
      <c r="C17" s="87"/>
      <c r="D17" s="87"/>
      <c r="E17" s="87"/>
      <c r="F17" s="88"/>
      <c r="G17" s="60"/>
      <c r="H17" s="59"/>
    </row>
    <row r="18" spans="1:8" x14ac:dyDescent="0.2">
      <c r="A18" s="50">
        <v>1.9</v>
      </c>
      <c r="B18" s="57">
        <v>5</v>
      </c>
      <c r="C18" s="57">
        <v>6</v>
      </c>
      <c r="D18" s="57">
        <v>11.6</v>
      </c>
      <c r="E18" s="57">
        <f t="shared" si="0"/>
        <v>69.599999999999994</v>
      </c>
      <c r="F18" s="58">
        <f t="shared" si="1"/>
        <v>0.34799999999999998</v>
      </c>
      <c r="G18" s="60">
        <v>200</v>
      </c>
      <c r="H18" s="59">
        <f t="shared" si="2"/>
        <v>1.7399999999999998</v>
      </c>
    </row>
    <row r="19" spans="1:8" x14ac:dyDescent="0.2">
      <c r="A19" s="50">
        <v>2.1</v>
      </c>
      <c r="B19" s="57">
        <v>5</v>
      </c>
      <c r="C19" s="57">
        <v>6</v>
      </c>
      <c r="D19" s="57">
        <v>25</v>
      </c>
      <c r="E19" s="57">
        <f t="shared" si="0"/>
        <v>150</v>
      </c>
      <c r="F19" s="58">
        <f t="shared" si="1"/>
        <v>0.75</v>
      </c>
      <c r="G19" s="60">
        <v>130</v>
      </c>
      <c r="H19" s="59">
        <f t="shared" si="2"/>
        <v>5.7692307692307692</v>
      </c>
    </row>
    <row r="20" spans="1:8" x14ac:dyDescent="0.2">
      <c r="A20" s="50">
        <v>2.2000000000000002</v>
      </c>
      <c r="B20" s="57">
        <v>5</v>
      </c>
      <c r="C20" s="57">
        <v>6</v>
      </c>
      <c r="D20" s="57">
        <v>20.100000000000001</v>
      </c>
      <c r="E20" s="57">
        <f t="shared" si="0"/>
        <v>120.60000000000001</v>
      </c>
      <c r="F20" s="58">
        <f t="shared" si="1"/>
        <v>0.60299999999999998</v>
      </c>
      <c r="G20" s="60">
        <v>125</v>
      </c>
      <c r="H20" s="59">
        <f t="shared" si="2"/>
        <v>4.8239999999999998</v>
      </c>
    </row>
    <row r="21" spans="1:8" x14ac:dyDescent="0.2">
      <c r="A21" s="50">
        <v>2.2999999999999998</v>
      </c>
      <c r="B21" s="57">
        <v>5</v>
      </c>
      <c r="C21" s="57">
        <v>6</v>
      </c>
      <c r="D21" s="57">
        <v>12.3</v>
      </c>
      <c r="E21" s="57">
        <f t="shared" si="0"/>
        <v>73.800000000000011</v>
      </c>
      <c r="F21" s="58">
        <f t="shared" si="1"/>
        <v>0.36900000000000005</v>
      </c>
      <c r="G21" s="60">
        <v>70</v>
      </c>
      <c r="H21" s="59">
        <f t="shared" si="2"/>
        <v>5.2714285714285722</v>
      </c>
    </row>
    <row r="22" spans="1:8" x14ac:dyDescent="0.2">
      <c r="A22" s="50">
        <v>2.4</v>
      </c>
      <c r="B22" s="57">
        <v>5</v>
      </c>
      <c r="C22" s="57">
        <v>6</v>
      </c>
      <c r="D22" s="57">
        <v>17.899999999999999</v>
      </c>
      <c r="E22" s="57">
        <f t="shared" si="0"/>
        <v>107.39999999999999</v>
      </c>
      <c r="F22" s="58">
        <f t="shared" si="1"/>
        <v>0.53700000000000003</v>
      </c>
      <c r="G22" s="60">
        <v>130</v>
      </c>
      <c r="H22" s="59">
        <f t="shared" si="2"/>
        <v>4.1307692307692312</v>
      </c>
    </row>
    <row r="23" spans="1:8" x14ac:dyDescent="0.2">
      <c r="A23" s="50">
        <v>2.5</v>
      </c>
      <c r="B23" s="57">
        <v>5</v>
      </c>
      <c r="C23" s="57">
        <v>6</v>
      </c>
      <c r="D23" s="57">
        <v>14.7</v>
      </c>
      <c r="E23" s="57">
        <f>D23*C23</f>
        <v>88.199999999999989</v>
      </c>
      <c r="F23" s="58">
        <f>E23*B23/1000</f>
        <v>0.44099999999999995</v>
      </c>
      <c r="G23" s="60">
        <v>120</v>
      </c>
      <c r="H23" s="59">
        <f>F23/G23*1000</f>
        <v>3.6749999999999994</v>
      </c>
    </row>
    <row r="24" spans="1:8" x14ac:dyDescent="0.2">
      <c r="A24" s="50">
        <v>2.6</v>
      </c>
      <c r="B24" s="57">
        <v>5</v>
      </c>
      <c r="C24" s="57">
        <v>6</v>
      </c>
      <c r="D24" s="57">
        <v>28.4</v>
      </c>
      <c r="E24" s="57">
        <f t="shared" ref="E24:E32" si="3">D24*C24</f>
        <v>170.39999999999998</v>
      </c>
      <c r="F24" s="58">
        <f t="shared" ref="F24:F32" si="4">E24*B24/1000</f>
        <v>0.85199999999999987</v>
      </c>
      <c r="G24" s="60">
        <v>200</v>
      </c>
      <c r="H24" s="59">
        <f t="shared" ref="H24:H32" si="5">F24/G24*1000</f>
        <v>4.2599999999999989</v>
      </c>
    </row>
    <row r="25" spans="1:8" x14ac:dyDescent="0.2">
      <c r="A25" s="50">
        <v>2.7</v>
      </c>
      <c r="B25" s="57">
        <v>5</v>
      </c>
      <c r="C25" s="57">
        <v>6</v>
      </c>
      <c r="D25" s="57">
        <v>16</v>
      </c>
      <c r="E25" s="57">
        <f t="shared" si="3"/>
        <v>96</v>
      </c>
      <c r="F25" s="58">
        <f t="shared" si="4"/>
        <v>0.48</v>
      </c>
      <c r="G25" s="60">
        <v>200</v>
      </c>
      <c r="H25" s="59">
        <f t="shared" si="5"/>
        <v>2.4</v>
      </c>
    </row>
    <row r="26" spans="1:8" x14ac:dyDescent="0.2">
      <c r="A26" s="50">
        <v>2.8</v>
      </c>
      <c r="B26" s="57">
        <v>5</v>
      </c>
      <c r="C26" s="57">
        <v>6</v>
      </c>
      <c r="D26" s="57">
        <v>10.1</v>
      </c>
      <c r="E26" s="57">
        <f t="shared" si="3"/>
        <v>60.599999999999994</v>
      </c>
      <c r="F26" s="58">
        <f t="shared" si="4"/>
        <v>0.30299999999999999</v>
      </c>
      <c r="G26" s="60">
        <v>130</v>
      </c>
      <c r="H26" s="59">
        <f t="shared" si="5"/>
        <v>2.3307692307692309</v>
      </c>
    </row>
    <row r="27" spans="1:8" x14ac:dyDescent="0.2">
      <c r="A27" s="50">
        <v>2.9</v>
      </c>
      <c r="B27" s="57">
        <v>5</v>
      </c>
      <c r="C27" s="57">
        <v>6</v>
      </c>
      <c r="D27" s="57">
        <v>9.9</v>
      </c>
      <c r="E27" s="57">
        <f t="shared" si="3"/>
        <v>59.400000000000006</v>
      </c>
      <c r="F27" s="58">
        <f t="shared" si="4"/>
        <v>0.29699999999999999</v>
      </c>
      <c r="G27" s="60">
        <v>200</v>
      </c>
      <c r="H27" s="59">
        <f t="shared" si="5"/>
        <v>1.4850000000000001</v>
      </c>
    </row>
    <row r="28" spans="1:8" x14ac:dyDescent="0.2">
      <c r="A28" s="50">
        <v>3.1</v>
      </c>
      <c r="B28" s="57">
        <v>5</v>
      </c>
      <c r="C28" s="57">
        <v>6</v>
      </c>
      <c r="D28" s="57">
        <v>17</v>
      </c>
      <c r="E28" s="57">
        <f t="shared" si="3"/>
        <v>102</v>
      </c>
      <c r="F28" s="58">
        <f t="shared" si="4"/>
        <v>0.51</v>
      </c>
      <c r="G28" s="60">
        <v>200</v>
      </c>
      <c r="H28" s="59">
        <f t="shared" si="5"/>
        <v>2.5500000000000003</v>
      </c>
    </row>
    <row r="29" spans="1:8" x14ac:dyDescent="0.2">
      <c r="A29" s="50">
        <v>3.2</v>
      </c>
      <c r="B29" s="57">
        <v>5</v>
      </c>
      <c r="C29" s="57">
        <v>6</v>
      </c>
      <c r="D29" s="57">
        <v>21.8</v>
      </c>
      <c r="E29" s="57">
        <f t="shared" si="3"/>
        <v>130.80000000000001</v>
      </c>
      <c r="F29" s="58">
        <f t="shared" si="4"/>
        <v>0.65400000000000003</v>
      </c>
      <c r="G29" s="60">
        <v>200</v>
      </c>
      <c r="H29" s="59">
        <f t="shared" si="5"/>
        <v>3.2700000000000005</v>
      </c>
    </row>
    <row r="30" spans="1:8" x14ac:dyDescent="0.2">
      <c r="A30" s="50">
        <v>3.3</v>
      </c>
      <c r="B30" s="57">
        <v>5</v>
      </c>
      <c r="C30" s="57">
        <v>6</v>
      </c>
      <c r="D30" s="57">
        <v>10.5</v>
      </c>
      <c r="E30" s="57">
        <f t="shared" si="3"/>
        <v>63</v>
      </c>
      <c r="F30" s="58">
        <f t="shared" si="4"/>
        <v>0.315</v>
      </c>
      <c r="G30" s="60">
        <v>200</v>
      </c>
      <c r="H30" s="59">
        <f t="shared" si="5"/>
        <v>1.575</v>
      </c>
    </row>
    <row r="31" spans="1:8" x14ac:dyDescent="0.2">
      <c r="A31" s="50">
        <v>3.4</v>
      </c>
      <c r="B31" s="57">
        <v>5</v>
      </c>
      <c r="C31" s="57">
        <v>6</v>
      </c>
      <c r="D31" s="57">
        <v>39.299999999999997</v>
      </c>
      <c r="E31" s="57">
        <f t="shared" si="3"/>
        <v>235.79999999999998</v>
      </c>
      <c r="F31" s="58">
        <f t="shared" si="4"/>
        <v>1.179</v>
      </c>
      <c r="G31" s="60">
        <v>200</v>
      </c>
      <c r="H31" s="59">
        <f t="shared" si="5"/>
        <v>5.8950000000000005</v>
      </c>
    </row>
    <row r="32" spans="1:8" x14ac:dyDescent="0.2">
      <c r="A32" s="50">
        <v>3.5</v>
      </c>
      <c r="B32" s="57">
        <v>5</v>
      </c>
      <c r="C32" s="57">
        <v>6</v>
      </c>
      <c r="D32" s="57">
        <v>9.77</v>
      </c>
      <c r="E32" s="57">
        <f t="shared" si="3"/>
        <v>58.62</v>
      </c>
      <c r="F32" s="58">
        <f t="shared" si="4"/>
        <v>0.29309999999999997</v>
      </c>
      <c r="G32" s="60">
        <v>200</v>
      </c>
      <c r="H32" s="59">
        <f t="shared" si="5"/>
        <v>1.4654999999999998</v>
      </c>
    </row>
    <row r="33" spans="1:8" x14ac:dyDescent="0.2">
      <c r="A33" s="50">
        <v>3.6</v>
      </c>
      <c r="B33" s="57">
        <v>5</v>
      </c>
      <c r="C33" s="57">
        <v>6</v>
      </c>
      <c r="D33" s="57">
        <v>16.399999999999999</v>
      </c>
      <c r="E33" s="57">
        <f t="shared" ref="E33:E40" si="6">D33*C33</f>
        <v>98.399999999999991</v>
      </c>
      <c r="F33" s="58">
        <f t="shared" ref="F33:F40" si="7">E33*B33/1000</f>
        <v>0.49199999999999994</v>
      </c>
      <c r="G33" s="60">
        <v>200</v>
      </c>
      <c r="H33" s="59">
        <f t="shared" ref="H33:H40" si="8">F33/G33*1000</f>
        <v>2.4599999999999995</v>
      </c>
    </row>
    <row r="34" spans="1:8" x14ac:dyDescent="0.2">
      <c r="A34" s="50">
        <v>3.7</v>
      </c>
      <c r="B34" s="57">
        <v>5</v>
      </c>
      <c r="C34" s="57">
        <v>6</v>
      </c>
      <c r="D34" s="57">
        <v>15.3</v>
      </c>
      <c r="E34" s="57">
        <f t="shared" si="6"/>
        <v>91.800000000000011</v>
      </c>
      <c r="F34" s="58">
        <f t="shared" si="7"/>
        <v>0.45900000000000007</v>
      </c>
      <c r="G34" s="60">
        <v>150</v>
      </c>
      <c r="H34" s="59">
        <f t="shared" si="8"/>
        <v>3.0600000000000005</v>
      </c>
    </row>
    <row r="35" spans="1:8" x14ac:dyDescent="0.2">
      <c r="A35" s="50">
        <v>3.8</v>
      </c>
      <c r="B35" s="57">
        <v>5</v>
      </c>
      <c r="C35" s="57">
        <v>6</v>
      </c>
      <c r="D35" s="57">
        <v>17.2</v>
      </c>
      <c r="E35" s="57">
        <f t="shared" si="6"/>
        <v>103.19999999999999</v>
      </c>
      <c r="F35" s="58">
        <f t="shared" si="7"/>
        <v>0.51600000000000001</v>
      </c>
      <c r="G35" s="60">
        <v>135</v>
      </c>
      <c r="H35" s="59">
        <f t="shared" si="8"/>
        <v>3.8222222222222224</v>
      </c>
    </row>
    <row r="36" spans="1:8" x14ac:dyDescent="0.2">
      <c r="A36" s="50">
        <v>4.0999999999999996</v>
      </c>
      <c r="B36" s="57">
        <v>5</v>
      </c>
      <c r="C36" s="57">
        <v>6</v>
      </c>
      <c r="D36" s="57">
        <v>27.5</v>
      </c>
      <c r="E36" s="57">
        <f t="shared" si="6"/>
        <v>165</v>
      </c>
      <c r="F36" s="58">
        <f t="shared" si="7"/>
        <v>0.82499999999999996</v>
      </c>
      <c r="G36" s="60">
        <v>100</v>
      </c>
      <c r="H36" s="59">
        <f t="shared" si="8"/>
        <v>8.25</v>
      </c>
    </row>
    <row r="37" spans="1:8" x14ac:dyDescent="0.2">
      <c r="A37" s="50">
        <v>4.2</v>
      </c>
      <c r="B37" s="57">
        <v>5</v>
      </c>
      <c r="C37" s="57">
        <v>6</v>
      </c>
      <c r="D37" s="57">
        <v>12.6</v>
      </c>
      <c r="E37" s="57">
        <f t="shared" si="6"/>
        <v>75.599999999999994</v>
      </c>
      <c r="F37" s="58">
        <f t="shared" si="7"/>
        <v>0.378</v>
      </c>
      <c r="G37" s="60">
        <v>200</v>
      </c>
      <c r="H37" s="59">
        <f t="shared" si="8"/>
        <v>1.89</v>
      </c>
    </row>
    <row r="38" spans="1:8" x14ac:dyDescent="0.2">
      <c r="A38" s="50">
        <v>4.3</v>
      </c>
      <c r="B38" s="57">
        <v>5</v>
      </c>
      <c r="C38" s="57">
        <v>6</v>
      </c>
      <c r="D38" s="57">
        <v>13.1</v>
      </c>
      <c r="E38" s="57">
        <f t="shared" si="6"/>
        <v>78.599999999999994</v>
      </c>
      <c r="F38" s="58">
        <f t="shared" si="7"/>
        <v>0.39300000000000002</v>
      </c>
      <c r="G38" s="60">
        <v>70</v>
      </c>
      <c r="H38" s="59">
        <f t="shared" si="8"/>
        <v>5.6142857142857148</v>
      </c>
    </row>
    <row r="39" spans="1:8" x14ac:dyDescent="0.2">
      <c r="A39" s="50">
        <v>4.4000000000000004</v>
      </c>
      <c r="B39" s="57">
        <v>5</v>
      </c>
      <c r="C39" s="57">
        <v>6</v>
      </c>
      <c r="D39" s="57">
        <v>34.1</v>
      </c>
      <c r="E39" s="57">
        <f t="shared" si="6"/>
        <v>204.60000000000002</v>
      </c>
      <c r="F39" s="58">
        <f t="shared" si="7"/>
        <v>1.0230000000000001</v>
      </c>
      <c r="G39" s="60">
        <v>200</v>
      </c>
      <c r="H39" s="59">
        <f t="shared" si="8"/>
        <v>5.1150000000000002</v>
      </c>
    </row>
    <row r="40" spans="1:8" x14ac:dyDescent="0.2">
      <c r="A40" s="50">
        <v>4.5</v>
      </c>
      <c r="B40" s="57">
        <v>5</v>
      </c>
      <c r="C40" s="57">
        <v>6</v>
      </c>
      <c r="D40" s="57">
        <v>5.83</v>
      </c>
      <c r="E40" s="57">
        <f t="shared" si="6"/>
        <v>34.980000000000004</v>
      </c>
      <c r="F40" s="58">
        <f t="shared" si="7"/>
        <v>0.17490000000000003</v>
      </c>
      <c r="G40" s="60">
        <v>200</v>
      </c>
      <c r="H40" s="59">
        <f t="shared" si="8"/>
        <v>0.87450000000000017</v>
      </c>
    </row>
    <row r="41" spans="1:8" x14ac:dyDescent="0.2">
      <c r="A41" s="50">
        <v>4.5999999999999996</v>
      </c>
      <c r="B41" s="57">
        <v>5</v>
      </c>
      <c r="C41" s="57">
        <v>1</v>
      </c>
      <c r="D41" s="57">
        <v>16.899999999999999</v>
      </c>
      <c r="E41" s="57">
        <f>D41*C41</f>
        <v>16.899999999999999</v>
      </c>
      <c r="F41" s="58">
        <f>E41*B41/1000</f>
        <v>8.4500000000000006E-2</v>
      </c>
      <c r="G41" s="60">
        <v>200</v>
      </c>
      <c r="H41" s="59">
        <f>F41/G41*1000</f>
        <v>0.42250000000000004</v>
      </c>
    </row>
    <row r="42" spans="1:8" x14ac:dyDescent="0.2">
      <c r="A42" s="50">
        <v>4.7</v>
      </c>
      <c r="B42" s="57">
        <v>5</v>
      </c>
      <c r="C42" s="57">
        <v>1</v>
      </c>
      <c r="D42" s="57">
        <v>4.5199999999999996</v>
      </c>
      <c r="E42" s="57">
        <f>D42*C42</f>
        <v>4.5199999999999996</v>
      </c>
      <c r="F42" s="58">
        <f>E42*B42/1000</f>
        <v>2.2599999999999999E-2</v>
      </c>
      <c r="G42" s="60">
        <v>200</v>
      </c>
      <c r="H42" s="59">
        <f>F42/G42*1000</f>
        <v>0.11299999999999999</v>
      </c>
    </row>
    <row r="43" spans="1:8" x14ac:dyDescent="0.2">
      <c r="A43" s="50">
        <v>4.8</v>
      </c>
      <c r="B43" s="57">
        <v>5</v>
      </c>
      <c r="C43" s="57">
        <v>1</v>
      </c>
      <c r="D43" s="57">
        <v>16.100000000000001</v>
      </c>
      <c r="E43" s="57">
        <f>D43*C43</f>
        <v>16.100000000000001</v>
      </c>
      <c r="F43" s="58">
        <f>E43*B43/1000</f>
        <v>8.0500000000000002E-2</v>
      </c>
      <c r="G43" s="60">
        <v>200</v>
      </c>
      <c r="H43" s="59">
        <f>F43/G43*1000</f>
        <v>0.40250000000000002</v>
      </c>
    </row>
  </sheetData>
  <mergeCells count="2">
    <mergeCell ref="J11:L14"/>
    <mergeCell ref="B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Overview</vt:lpstr>
      <vt:lpstr>Final Data</vt:lpstr>
      <vt:lpstr>Nutrient Final Data umoleL</vt:lpstr>
      <vt:lpstr>Nutrient Channels DATA</vt:lpstr>
      <vt:lpstr>Chlorophyll 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Briggs</dc:creator>
  <cp:lastModifiedBy>Alemarie Ceria</cp:lastModifiedBy>
  <dcterms:created xsi:type="dcterms:W3CDTF">2013-04-03T23:32:57Z</dcterms:created>
  <dcterms:modified xsi:type="dcterms:W3CDTF">2024-05-10T13:49:14Z</dcterms:modified>
</cp:coreProperties>
</file>