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5-Production plan 2015\"/>
    </mc:Choice>
  </mc:AlternateContent>
  <bookViews>
    <workbookView xWindow="0" yWindow="0" windowWidth="20490" windowHeight="7155" tabRatio="681"/>
  </bookViews>
  <sheets>
    <sheet name="Location Plan" sheetId="6" r:id="rId1"/>
    <sheet name="Process &amp; Implement Plan" sheetId="2" r:id="rId2"/>
    <sheet name="Input Description" sheetId="8" r:id="rId3"/>
    <sheet name=" App-Program Plan" sheetId="14" r:id="rId4"/>
    <sheet name="Machinery Plan" sheetId="9" r:id="rId5"/>
    <sheet name="Equipment Plan" sheetId="13" r:id="rId6"/>
    <sheet name="RM-Plan by Age" sheetId="5" r:id="rId7"/>
    <sheet name="RM-Plan by-month" sheetId="15" r:id="rId8"/>
    <sheet name="Total RM by App" sheetId="4" r:id="rId9"/>
    <sheet name="Production Forecasting" sheetId="10" r:id="rId10"/>
    <sheet name="RM-Purchase Schedule" sheetId="3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F25" i="10" l="1"/>
  <c r="M19" i="10" l="1"/>
  <c r="L19" i="10"/>
  <c r="K19" i="10"/>
  <c r="J19" i="10"/>
  <c r="I19" i="10"/>
  <c r="H19" i="10"/>
  <c r="G19" i="10"/>
  <c r="F19" i="10"/>
  <c r="E19" i="10"/>
  <c r="D19" i="10"/>
  <c r="C19" i="10"/>
  <c r="B19" i="10"/>
  <c r="T44" i="14" l="1"/>
  <c r="X44" i="14"/>
  <c r="H32" i="3" l="1"/>
  <c r="O25" i="15"/>
  <c r="O12" i="4"/>
  <c r="O10" i="4"/>
  <c r="O9" i="4" l="1"/>
  <c r="P8" i="4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6" i="15"/>
  <c r="O5" i="15"/>
  <c r="L49" i="5"/>
  <c r="M49" i="5"/>
  <c r="N49" i="5"/>
  <c r="K49" i="5"/>
  <c r="H49" i="5"/>
  <c r="I48" i="5"/>
  <c r="J48" i="5"/>
  <c r="K48" i="5"/>
  <c r="L48" i="5"/>
  <c r="M48" i="5"/>
  <c r="N48" i="5"/>
  <c r="H48" i="5"/>
  <c r="O48" i="5" s="1"/>
  <c r="P48" i="5" s="1"/>
  <c r="H47" i="5"/>
  <c r="I47" i="5"/>
  <c r="J47" i="5"/>
  <c r="K47" i="5"/>
  <c r="L47" i="5"/>
  <c r="M47" i="5"/>
  <c r="N47" i="5"/>
  <c r="H46" i="5"/>
  <c r="I46" i="5"/>
  <c r="J46" i="5"/>
  <c r="K46" i="5"/>
  <c r="L46" i="5"/>
  <c r="M46" i="5"/>
  <c r="N46" i="5"/>
  <c r="I45" i="5"/>
  <c r="J45" i="5"/>
  <c r="K45" i="5"/>
  <c r="L45" i="5"/>
  <c r="M45" i="5"/>
  <c r="N45" i="5"/>
  <c r="H45" i="5"/>
  <c r="H44" i="5"/>
  <c r="I44" i="5"/>
  <c r="J44" i="5"/>
  <c r="K44" i="5"/>
  <c r="L44" i="5"/>
  <c r="M44" i="5"/>
  <c r="N44" i="5"/>
  <c r="I43" i="5"/>
  <c r="J43" i="5"/>
  <c r="K43" i="5"/>
  <c r="L43" i="5"/>
  <c r="M43" i="5"/>
  <c r="N43" i="5"/>
  <c r="H43" i="5"/>
  <c r="I42" i="5"/>
  <c r="J42" i="5"/>
  <c r="K42" i="5"/>
  <c r="L42" i="5"/>
  <c r="M42" i="5"/>
  <c r="N42" i="5"/>
  <c r="H42" i="5"/>
  <c r="L41" i="5"/>
  <c r="M41" i="5"/>
  <c r="N41" i="5"/>
  <c r="L39" i="5"/>
  <c r="M39" i="5"/>
  <c r="N39" i="5"/>
  <c r="L38" i="5"/>
  <c r="M38" i="5"/>
  <c r="N38" i="5"/>
  <c r="L37" i="5"/>
  <c r="M37" i="5"/>
  <c r="N37" i="5"/>
  <c r="L36" i="5"/>
  <c r="M36" i="5"/>
  <c r="N36" i="5"/>
  <c r="L35" i="5"/>
  <c r="M35" i="5"/>
  <c r="N35" i="5"/>
  <c r="L34" i="5"/>
  <c r="M34" i="5"/>
  <c r="N34" i="5"/>
  <c r="I40" i="5"/>
  <c r="J40" i="5"/>
  <c r="K40" i="5"/>
  <c r="L40" i="5"/>
  <c r="M40" i="5"/>
  <c r="N40" i="5"/>
  <c r="H40" i="5"/>
  <c r="H39" i="5"/>
  <c r="F33" i="5"/>
  <c r="I34" i="5"/>
  <c r="J15" i="5"/>
  <c r="J20" i="5" s="1"/>
  <c r="I15" i="5"/>
  <c r="I20" i="5" s="1"/>
  <c r="K15" i="5"/>
  <c r="K20" i="5" s="1"/>
  <c r="L15" i="5"/>
  <c r="L20" i="5" s="1"/>
  <c r="M15" i="5"/>
  <c r="M20" i="5" s="1"/>
  <c r="N15" i="5"/>
  <c r="N20" i="5" s="1"/>
  <c r="H15" i="5"/>
  <c r="H20" i="5" s="1"/>
  <c r="O8" i="4"/>
  <c r="N12" i="5"/>
  <c r="M12" i="5"/>
  <c r="L12" i="5"/>
  <c r="K12" i="5"/>
  <c r="J12" i="5"/>
  <c r="I12" i="5"/>
  <c r="H12" i="5"/>
  <c r="O12" i="5" s="1"/>
  <c r="I16" i="5"/>
  <c r="I22" i="5" s="1"/>
  <c r="K16" i="5"/>
  <c r="K22" i="5" s="1"/>
  <c r="L16" i="5"/>
  <c r="L22" i="5" s="1"/>
  <c r="M16" i="5"/>
  <c r="M22" i="5" s="1"/>
  <c r="N16" i="5"/>
  <c r="N22" i="5" s="1"/>
  <c r="I10" i="5"/>
  <c r="H10" i="5"/>
  <c r="F7" i="5"/>
  <c r="F15" i="5" l="1"/>
  <c r="H16" i="5"/>
  <c r="J16" i="5"/>
  <c r="J22" i="5" s="1"/>
  <c r="N24" i="5"/>
  <c r="M24" i="5"/>
  <c r="L24" i="5"/>
  <c r="K24" i="5"/>
  <c r="J24" i="5"/>
  <c r="I24" i="5"/>
  <c r="H24" i="5"/>
  <c r="H25" i="5"/>
  <c r="N25" i="5"/>
  <c r="M25" i="5"/>
  <c r="L25" i="5"/>
  <c r="K25" i="5"/>
  <c r="J25" i="5"/>
  <c r="I25" i="5"/>
  <c r="H26" i="5"/>
  <c r="N26" i="5"/>
  <c r="M26" i="5"/>
  <c r="L26" i="5"/>
  <c r="K26" i="5"/>
  <c r="J26" i="5"/>
  <c r="I26" i="5"/>
  <c r="H17" i="5"/>
  <c r="I17" i="5"/>
  <c r="J17" i="5"/>
  <c r="K17" i="5"/>
  <c r="L17" i="5"/>
  <c r="M17" i="5"/>
  <c r="N17" i="5"/>
  <c r="H18" i="5"/>
  <c r="I18" i="5"/>
  <c r="J18" i="5"/>
  <c r="K18" i="5"/>
  <c r="L18" i="5"/>
  <c r="M18" i="5"/>
  <c r="N18" i="5"/>
  <c r="H19" i="5"/>
  <c r="I19" i="5"/>
  <c r="J19" i="5"/>
  <c r="K19" i="5"/>
  <c r="L19" i="5"/>
  <c r="M19" i="5"/>
  <c r="N19" i="5"/>
  <c r="H22" i="5" l="1"/>
  <c r="O16" i="5"/>
  <c r="G12" i="3" l="1"/>
  <c r="I18" i="3"/>
  <c r="K18" i="3"/>
  <c r="H18" i="3"/>
  <c r="M18" i="3"/>
  <c r="E38" i="14"/>
  <c r="E39" i="14"/>
  <c r="F16" i="4"/>
  <c r="J25" i="4"/>
  <c r="J22" i="4"/>
  <c r="J18" i="4"/>
  <c r="F44" i="14"/>
  <c r="G44" i="14"/>
  <c r="H44" i="14"/>
  <c r="I44" i="14"/>
  <c r="L44" i="14"/>
  <c r="M44" i="14"/>
  <c r="N44" i="14"/>
  <c r="O44" i="14"/>
  <c r="P44" i="14"/>
  <c r="Q44" i="14"/>
  <c r="R44" i="14"/>
  <c r="S44" i="14"/>
  <c r="U44" i="14"/>
  <c r="V44" i="14"/>
  <c r="W44" i="14"/>
  <c r="E44" i="14"/>
  <c r="U31" i="4"/>
  <c r="K6" i="14"/>
  <c r="K44" i="14" s="1"/>
  <c r="N15" i="4"/>
  <c r="M15" i="4"/>
  <c r="L15" i="4"/>
  <c r="J35" i="14" s="1"/>
  <c r="J44" i="14" s="1"/>
  <c r="J24" i="4" l="1"/>
  <c r="J23" i="4"/>
  <c r="J20" i="4"/>
  <c r="J19" i="4"/>
  <c r="L14" i="6"/>
  <c r="K27" i="4" l="1"/>
  <c r="O11" i="4"/>
  <c r="F22" i="6" l="1"/>
  <c r="G22" i="6"/>
  <c r="H22" i="6"/>
  <c r="I22" i="6"/>
  <c r="J22" i="6"/>
  <c r="K22" i="6"/>
  <c r="E22" i="6"/>
  <c r="L22" i="6" l="1"/>
  <c r="F32" i="3" l="1"/>
  <c r="I49" i="5"/>
  <c r="J49" i="5"/>
  <c r="O49" i="5" l="1"/>
  <c r="G32" i="3"/>
  <c r="I31" i="5"/>
  <c r="J31" i="5"/>
  <c r="K31" i="5"/>
  <c r="L31" i="5"/>
  <c r="M31" i="5"/>
  <c r="N31" i="5"/>
  <c r="H31" i="5"/>
  <c r="I41" i="5"/>
  <c r="J41" i="5"/>
  <c r="H41" i="5"/>
  <c r="I39" i="5"/>
  <c r="J39" i="5"/>
  <c r="I38" i="5"/>
  <c r="J38" i="5"/>
  <c r="H38" i="5"/>
  <c r="I37" i="5"/>
  <c r="J37" i="5"/>
  <c r="H37" i="5"/>
  <c r="I36" i="5"/>
  <c r="J36" i="5"/>
  <c r="H36" i="5"/>
  <c r="I35" i="5"/>
  <c r="J35" i="5"/>
  <c r="H35" i="5"/>
  <c r="J34" i="5"/>
  <c r="H34" i="5"/>
  <c r="O40" i="5"/>
  <c r="H21" i="5"/>
  <c r="I21" i="5"/>
  <c r="J21" i="5"/>
  <c r="K21" i="5"/>
  <c r="L21" i="5"/>
  <c r="M21" i="5"/>
  <c r="N21" i="5"/>
  <c r="K34" i="5" l="1"/>
  <c r="O34" i="5" s="1"/>
  <c r="P34" i="5" s="1"/>
  <c r="K35" i="5"/>
  <c r="O35" i="5" s="1"/>
  <c r="P35" i="5" s="1"/>
  <c r="K36" i="5"/>
  <c r="O36" i="5" s="1"/>
  <c r="K37" i="5"/>
  <c r="O37" i="5" s="1"/>
  <c r="P37" i="5" s="1"/>
  <c r="K38" i="5"/>
  <c r="O38" i="5" s="1"/>
  <c r="K39" i="5"/>
  <c r="O39" i="5" s="1"/>
  <c r="K41" i="5"/>
  <c r="O41" i="5" s="1"/>
  <c r="O42" i="5"/>
  <c r="O43" i="5"/>
  <c r="O44" i="5"/>
  <c r="O45" i="5"/>
  <c r="O46" i="5"/>
  <c r="O47" i="5"/>
  <c r="P47" i="5" s="1"/>
  <c r="O17" i="5"/>
  <c r="O18" i="5"/>
  <c r="O19" i="5"/>
  <c r="O20" i="5"/>
  <c r="O21" i="5"/>
  <c r="O22" i="5"/>
  <c r="P40" i="5" s="1"/>
  <c r="O23" i="5"/>
  <c r="O24" i="5"/>
  <c r="O25" i="5"/>
  <c r="P43" i="5" s="1"/>
  <c r="O26" i="5"/>
  <c r="P44" i="5" s="1"/>
  <c r="O27" i="5"/>
  <c r="O29" i="5"/>
  <c r="O30" i="5"/>
  <c r="O31" i="5"/>
  <c r="P36" i="5" l="1"/>
  <c r="P38" i="5"/>
  <c r="P46" i="5"/>
  <c r="P45" i="5"/>
  <c r="P49" i="5"/>
  <c r="P42" i="5"/>
  <c r="P41" i="5"/>
  <c r="P39" i="5"/>
  <c r="H11" i="5"/>
  <c r="I11" i="5"/>
  <c r="J11" i="5"/>
  <c r="K11" i="5"/>
  <c r="L11" i="5"/>
  <c r="M11" i="5"/>
  <c r="N11" i="5"/>
  <c r="H9" i="5"/>
  <c r="I9" i="5"/>
  <c r="J9" i="5"/>
  <c r="K9" i="5"/>
  <c r="L9" i="5"/>
  <c r="M9" i="5"/>
  <c r="N9" i="5"/>
  <c r="J10" i="5"/>
  <c r="K10" i="5"/>
  <c r="L10" i="5"/>
  <c r="M10" i="5"/>
  <c r="N10" i="5"/>
  <c r="O9" i="5"/>
  <c r="I8" i="5"/>
  <c r="J8" i="5"/>
  <c r="K8" i="5"/>
  <c r="L8" i="5"/>
  <c r="M8" i="5"/>
  <c r="N8" i="5"/>
  <c r="H8" i="5"/>
  <c r="O8" i="5" s="1"/>
  <c r="O11" i="5" l="1"/>
  <c r="O10" i="5"/>
  <c r="F30" i="3"/>
  <c r="G30" i="3" s="1"/>
  <c r="H30" i="3" s="1"/>
  <c r="I30" i="3" s="1"/>
  <c r="K30" i="3" s="1"/>
  <c r="F26" i="3"/>
  <c r="G26" i="3" s="1"/>
  <c r="H26" i="3" s="1"/>
  <c r="C17" i="3"/>
  <c r="F18" i="3"/>
  <c r="G18" i="3" s="1"/>
  <c r="F19" i="3"/>
  <c r="G19" i="3" s="1"/>
  <c r="H19" i="3" s="1"/>
  <c r="I19" i="3" s="1"/>
  <c r="F15" i="3"/>
  <c r="G15" i="3" s="1"/>
  <c r="H15" i="3" s="1"/>
  <c r="F16" i="3"/>
  <c r="G16" i="3" s="1"/>
  <c r="H16" i="3" s="1"/>
  <c r="I16" i="3" s="1"/>
  <c r="U5" i="4" l="1"/>
  <c r="U6" i="4"/>
  <c r="U7" i="4"/>
  <c r="U14" i="4"/>
  <c r="U17" i="4"/>
  <c r="U21" i="4"/>
  <c r="U26" i="4"/>
  <c r="U27" i="4"/>
  <c r="U28" i="4"/>
  <c r="U29" i="4"/>
  <c r="U30" i="4"/>
  <c r="U32" i="4"/>
  <c r="U33" i="4"/>
  <c r="U4" i="4"/>
  <c r="U20" i="4" l="1"/>
  <c r="U19" i="4"/>
  <c r="U18" i="4"/>
  <c r="U9" i="4" l="1"/>
  <c r="U15" i="4"/>
  <c r="U8" i="4"/>
  <c r="U10" i="4"/>
  <c r="U25" i="4"/>
  <c r="U24" i="4"/>
  <c r="U23" i="4"/>
  <c r="U22" i="4"/>
  <c r="U12" i="4"/>
  <c r="U11" i="4" l="1"/>
  <c r="L16" i="6"/>
  <c r="L15" i="6" l="1"/>
  <c r="L17" i="6"/>
  <c r="L18" i="6"/>
  <c r="L19" i="6"/>
  <c r="L20" i="6"/>
  <c r="L21" i="6"/>
  <c r="F28" i="3" l="1"/>
  <c r="F27" i="3"/>
  <c r="G27" i="3" s="1"/>
  <c r="H27" i="3" s="1"/>
  <c r="F25" i="3"/>
  <c r="G25" i="3" s="1"/>
  <c r="H25" i="3" s="1"/>
  <c r="F23" i="3"/>
  <c r="F22" i="3"/>
  <c r="G22" i="3" s="1"/>
  <c r="H22" i="3" s="1"/>
  <c r="F21" i="3"/>
  <c r="F14" i="3"/>
  <c r="F13" i="3"/>
  <c r="G13" i="3" s="1"/>
  <c r="H13" i="3" s="1"/>
  <c r="F12" i="3"/>
  <c r="H12" i="3" l="1"/>
  <c r="G21" i="3"/>
  <c r="H21" i="3" s="1"/>
  <c r="G23" i="3"/>
  <c r="H23" i="3" s="1"/>
  <c r="G14" i="3"/>
  <c r="H14" i="3" s="1"/>
  <c r="I14" i="3" s="1"/>
  <c r="G28" i="3"/>
  <c r="H28" i="3" s="1"/>
</calcChain>
</file>

<file path=xl/comments1.xml><?xml version="1.0" encoding="utf-8"?>
<comments xmlns="http://schemas.openxmlformats.org/spreadsheetml/2006/main">
  <authors>
    <author>Phang Phalla</author>
  </authors>
  <commentList>
    <comment ref="U3" authorId="0" shapeId="0">
      <text>
        <r>
          <rPr>
            <sz val="9"/>
            <color indexed="81"/>
            <rFont val="Tahoma"/>
            <family val="2"/>
          </rPr>
          <t>- Engine Nº 15/40 or 20/50: 144 L
- Engine Nº:
   40= 20 L
   50= 285
   68= 50 L
   90= 20 L
   140= 20 L</t>
        </r>
      </text>
    </comment>
  </commentList>
</comments>
</file>

<file path=xl/sharedStrings.xml><?xml version="1.0" encoding="utf-8"?>
<sst xmlns="http://schemas.openxmlformats.org/spreadsheetml/2006/main" count="1540" uniqueCount="458">
  <si>
    <t xml:space="preserve">No. </t>
  </si>
  <si>
    <t>Description</t>
  </si>
  <si>
    <t>Measure</t>
  </si>
  <si>
    <t>Total Use</t>
  </si>
  <si>
    <t>DIRECT MATERIALS</t>
  </si>
  <si>
    <t>Seed</t>
  </si>
  <si>
    <t>FERTILIZERS</t>
  </si>
  <si>
    <t xml:space="preserve">  Chemical Fertilizer:</t>
  </si>
  <si>
    <t>Fertilizer 15.15.15</t>
  </si>
  <si>
    <t>Kg</t>
  </si>
  <si>
    <t>Fertilizer 8.24.24</t>
  </si>
  <si>
    <t>Chicken dung</t>
  </si>
  <si>
    <t>Ash</t>
  </si>
  <si>
    <t>PEST &amp; INSECTICIDES</t>
  </si>
  <si>
    <t>FUNGICIDE:</t>
  </si>
  <si>
    <t>Mancozeb</t>
  </si>
  <si>
    <t>Antracol</t>
  </si>
  <si>
    <t>Zineb</t>
  </si>
  <si>
    <t>HERBICIDE</t>
  </si>
  <si>
    <t>Litre</t>
  </si>
  <si>
    <t>INDIRECT MATERIALS</t>
  </si>
  <si>
    <t>Diesel Use</t>
  </si>
  <si>
    <t>Engine Oil</t>
  </si>
  <si>
    <t>Gasoline</t>
  </si>
  <si>
    <t>Gair Oil</t>
  </si>
  <si>
    <t>Cane</t>
  </si>
  <si>
    <t>Pcs</t>
  </si>
  <si>
    <t>Other Farming Tool &amp; Equipment</t>
  </si>
  <si>
    <t>Units</t>
  </si>
  <si>
    <t>Blossoming Tree</t>
  </si>
  <si>
    <t>Aplication Nº</t>
  </si>
  <si>
    <t>AP-1</t>
  </si>
  <si>
    <t>AP-2</t>
  </si>
  <si>
    <t>AP-3</t>
  </si>
  <si>
    <t>AP-4</t>
  </si>
  <si>
    <t>AP-5</t>
  </si>
  <si>
    <t>AP-6</t>
  </si>
  <si>
    <t>AP-7</t>
  </si>
  <si>
    <t>AP-8</t>
  </si>
  <si>
    <t>AP-9</t>
  </si>
  <si>
    <t>AP-10</t>
  </si>
  <si>
    <t>AP-11</t>
  </si>
  <si>
    <t>AP-12</t>
  </si>
  <si>
    <t>AP-13</t>
  </si>
  <si>
    <t>AP-14</t>
  </si>
  <si>
    <t>AP-15</t>
  </si>
  <si>
    <t>Application Name</t>
  </si>
  <si>
    <t>Indirected Material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</si>
  <si>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</si>
  <si>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</si>
  <si>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</si>
  <si>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</si>
  <si>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</si>
  <si>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</si>
  <si>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</si>
  <si>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</si>
  <si>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</si>
  <si>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</si>
  <si>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</si>
  <si>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</si>
  <si>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Stock BL</t>
  </si>
  <si>
    <t>Pruchase Schedule</t>
  </si>
  <si>
    <t>Stage 1</t>
  </si>
  <si>
    <t>Stage 2</t>
  </si>
  <si>
    <t>Stage 3</t>
  </si>
  <si>
    <t>Apply to Plan</t>
  </si>
  <si>
    <t xml:space="preserve"> Recerv (3%)</t>
  </si>
  <si>
    <t>Total Purchase</t>
  </si>
  <si>
    <t>Decription</t>
  </si>
  <si>
    <t>Labor</t>
  </si>
  <si>
    <t>Work</t>
  </si>
  <si>
    <t>Machinery Operator</t>
  </si>
  <si>
    <t>Supervisor</t>
  </si>
  <si>
    <t>Other Tool &amp; Equipment</t>
  </si>
  <si>
    <t>IP-1</t>
  </si>
  <si>
    <t>IP-2</t>
  </si>
  <si>
    <t>IP-3</t>
  </si>
  <si>
    <t>IP-4</t>
  </si>
  <si>
    <t>IP-5</t>
  </si>
  <si>
    <t>IP-6</t>
  </si>
  <si>
    <t>Chemical Fertilizer</t>
  </si>
  <si>
    <t>Natural Fertilizer</t>
  </si>
  <si>
    <t>Chemical Pest &amp; Isecticide</t>
  </si>
  <si>
    <t>Chemcial Fungicide</t>
  </si>
  <si>
    <t>Checmical Herbicide</t>
  </si>
  <si>
    <t>Input-Description</t>
  </si>
  <si>
    <t>Schedule-Timeline</t>
  </si>
  <si>
    <t>Month</t>
  </si>
  <si>
    <t>Week/ months</t>
  </si>
  <si>
    <t>Period</t>
  </si>
  <si>
    <t>Start</t>
  </si>
  <si>
    <t>End</t>
  </si>
  <si>
    <t>Week-1</t>
  </si>
  <si>
    <t>Week-2</t>
  </si>
  <si>
    <t>Week-3</t>
  </si>
  <si>
    <t>Week-4</t>
  </si>
  <si>
    <t>Week-5</t>
  </si>
  <si>
    <t>Matching</t>
  </si>
  <si>
    <t>Company Name: Soma Group Co., Ltd</t>
  </si>
  <si>
    <t>Subsidiary Name: Soma Farm Co., Ltd</t>
  </si>
  <si>
    <t>Division: Plantation</t>
  </si>
  <si>
    <t>No.</t>
  </si>
  <si>
    <t>Total</t>
  </si>
  <si>
    <t>UOM</t>
  </si>
  <si>
    <t>Chamkar Dong</t>
  </si>
  <si>
    <t>A</t>
  </si>
  <si>
    <t>B</t>
  </si>
  <si>
    <t>C</t>
  </si>
  <si>
    <t>Remarks</t>
  </si>
  <si>
    <t>Phase3: Harvesting</t>
  </si>
  <si>
    <t>Rate/Tree</t>
  </si>
  <si>
    <t>Sequen of Use</t>
  </si>
  <si>
    <t>Zone I</t>
  </si>
  <si>
    <t>Zone II</t>
  </si>
  <si>
    <t>Zone III</t>
  </si>
  <si>
    <t>Locat ion</t>
  </si>
  <si>
    <t>Non-Fruit</t>
  </si>
  <si>
    <t>Production Clasification</t>
  </si>
  <si>
    <t>Production Status</t>
  </si>
  <si>
    <t>Nº</t>
  </si>
  <si>
    <t>Phase1: Seed Grafting</t>
  </si>
  <si>
    <t>Phase2: Plant Growing &amp; Protection</t>
  </si>
  <si>
    <t>Seed Amount</t>
  </si>
  <si>
    <t>Composite Description</t>
  </si>
  <si>
    <t>Useful Description for Consumption</t>
  </si>
  <si>
    <t>Replacement App</t>
  </si>
  <si>
    <t>Due Date</t>
  </si>
  <si>
    <t>Months</t>
  </si>
  <si>
    <t>Remarks:</t>
  </si>
  <si>
    <t xml:space="preserve">                                                                                       Purchase Due Date Plan</t>
  </si>
  <si>
    <t xml:space="preserve">1- Every Purchase Request Should be Raised in the total amount and </t>
  </si>
  <si>
    <t>attached with this purchase schedule</t>
  </si>
  <si>
    <t xml:space="preserve"> required</t>
  </si>
  <si>
    <t>Machinery Category</t>
  </si>
  <si>
    <t>Name</t>
  </si>
  <si>
    <t>Code</t>
  </si>
  <si>
    <t>Sepecification</t>
  </si>
  <si>
    <t>Description Use</t>
  </si>
  <si>
    <t>Machinery</t>
  </si>
  <si>
    <t>Tractor</t>
  </si>
  <si>
    <t>SK</t>
  </si>
  <si>
    <t>Truck</t>
  </si>
  <si>
    <t>Monthly</t>
  </si>
  <si>
    <t xml:space="preserve">Production Classification </t>
  </si>
  <si>
    <t>Waste (Young and Ripe Fruit)</t>
  </si>
  <si>
    <t>Total Production</t>
  </si>
  <si>
    <t>2- Every Purchase Should be Complete by Schedule required</t>
  </si>
  <si>
    <t>3- All purchase must be confirm  delivery schedule within schedule</t>
  </si>
  <si>
    <t>Oroung</t>
  </si>
  <si>
    <t>Kapet</t>
  </si>
  <si>
    <t>JACKFRUIT</t>
  </si>
  <si>
    <t>Jackfruit Seed</t>
  </si>
  <si>
    <t>Fertilizer Kali (Potassium)</t>
  </si>
  <si>
    <t>Pumping Machine</t>
  </si>
  <si>
    <t xml:space="preserve">  Natural Fertilizer: </t>
  </si>
  <si>
    <t>JACKFRUIT SEED</t>
  </si>
  <si>
    <t>Zone- I</t>
  </si>
  <si>
    <t>Zone- II</t>
  </si>
  <si>
    <t xml:space="preserve">Monocrotophos </t>
  </si>
  <si>
    <t>Melataxyl</t>
  </si>
  <si>
    <t>N=15,P=15, K=15</t>
  </si>
  <si>
    <t>N=8,P=24,K=24</t>
  </si>
  <si>
    <t>N=16,P=16,K=8</t>
  </si>
  <si>
    <t>?</t>
  </si>
  <si>
    <t>Technical Worker</t>
  </si>
  <si>
    <t>Water Consumption</t>
  </si>
  <si>
    <t>x</t>
  </si>
  <si>
    <t>ស្តារប្រឡាយ</t>
  </si>
  <si>
    <t>ប្រមូលផល</t>
  </si>
  <si>
    <t>ប្រើអេស្ការ និង​កម្មករ</t>
  </si>
  <si>
    <t xml:space="preserve">ប្រើនៅពេល​ខ្នុរកាត់តុបតែង​មែករួច ដើម្បីឲ្យដើម ស្លឹក ផ្លែបានល្អ  </t>
  </si>
  <si>
    <t>ប្រើពេលខ្នុរ​ចាប់​ផ្តើមផ្កា ដល់​ប្រមូលផល</t>
  </si>
  <si>
    <t>ប្រើពេលខ្នុរស្លឹកលឿង</t>
  </si>
  <si>
    <t>កំចាត់ ស្បូវ -​ស្មៅគ្រប់ប្រភេទ</t>
  </si>
  <si>
    <t>ប្រើសំរាប់បូមទឹកចូល-ចេញដាក់ចូលក្នុងប្រឡាយខ្នុរ</t>
  </si>
  <si>
    <t>ប្រើសំរាប់បូរបប្រងម៉ាស៊ីន</t>
  </si>
  <si>
    <t>សំរាប់ច្រកដីបណ្តុះកូនខ្នុរ</t>
  </si>
  <si>
    <t>ជំនួយដើម ផ្លែ ក្តិប និង​ស្លឹក</t>
  </si>
  <si>
    <t>ថ្នាំសំលាប់សត្វល្អិតទូរទៅ</t>
  </si>
  <si>
    <t>ថ្នាំសំលាប់ផ្សិត</t>
  </si>
  <si>
    <t>Tree</t>
  </si>
  <si>
    <t>Zone-III</t>
  </si>
  <si>
    <t>Fertilizer 16.16.16</t>
  </si>
  <si>
    <t>Fertilizer Green  Feed</t>
  </si>
  <si>
    <t>Fertilizer Ca(Dolomite)</t>
  </si>
  <si>
    <t>Fertilizer 16.16.8.13S</t>
  </si>
  <si>
    <t>Mevinphos</t>
  </si>
  <si>
    <t>Abamactin</t>
  </si>
  <si>
    <t>L</t>
  </si>
  <si>
    <t>Glyphosate</t>
  </si>
  <si>
    <t>ប្រើសំរាប់បណ្តុះកូនពូជ</t>
  </si>
  <si>
    <t>ប្រើពេលខ្នុរជិតចាស់ ធ្វើអោយខ្នុរផ្អែម</t>
  </si>
  <si>
    <t xml:space="preserve">បាញ់ថ្នាំសំលាប់ស្មៅ </t>
  </si>
  <si>
    <t>កម្មករ បេះផ្លែខ្នុរលក់</t>
  </si>
  <si>
    <t>បណ្តុះគ្រាប់ខ្នុរ និង​លាយដី ជាមួយ​ផេះអង្កាម រួច​ច្រកថង់</t>
  </si>
  <si>
    <t>បណ្តុះកូន</t>
  </si>
  <si>
    <t>ផ្សាំមែក​ និងកាត់សំអាតមែក</t>
  </si>
  <si>
    <t>ប្រើការពារខ្នុរប្រេះ</t>
  </si>
  <si>
    <t xml:space="preserve">បូមទឹកចូល និងចេញពីប្រឡាយមេ ទៅប្រឡាយខាងក្រៅ </t>
  </si>
  <si>
    <t>បូមទឹក​ស្រោចដើមខ្នុរ</t>
  </si>
  <si>
    <t xml:space="preserve">បាញ់ថ្នាំការពារ </t>
  </si>
  <si>
    <t>ប្រើធុង​ចំណុះ២០ល បាញ់ថ្នាំការពារត្រួយ និងផ្លែ  សំលាប់សត្វល្អិត និង​ ដាក់ថ្នាំសំលាប់ដូង</t>
  </si>
  <si>
    <t>កាប់ដោយ​ចបកាប់ ប្រើជីកំប៉ុស្តិ រឺ លាមកមាន់​ រឺ លាមកគោ</t>
  </si>
  <si>
    <t>ដាក់ជីធម្មជាតិ លើកទី​ ១</t>
  </si>
  <si>
    <t>ដាក់ជីធម្មជាតិ លើកទី​ ២</t>
  </si>
  <si>
    <t>ដាក់ជីធម្មជាតិ លើកទី​ ៣</t>
  </si>
  <si>
    <t>ដាក់ជី គីមី លើកទី​ ១</t>
  </si>
  <si>
    <t>ដាក់ជី គីមី លើកទី​ ២</t>
  </si>
  <si>
    <t>ដាក់ជី គីមី​ប្រភេទ ថ្មកាល់ស្យូម</t>
  </si>
  <si>
    <t xml:space="preserve">ប្រើបំប៉ន ដើម្បីឲ្យដើម ស្លឹក ផ្លែបានល្អ  </t>
  </si>
  <si>
    <t xml:space="preserve"> Seed</t>
  </si>
  <si>
    <t>Monocrotophos</t>
  </si>
  <si>
    <t xml:space="preserve">Mevinphos </t>
  </si>
  <si>
    <t xml:space="preserve">Plastic Bag for Seeding </t>
  </si>
  <si>
    <t>Ca(Limestone)</t>
  </si>
  <si>
    <t>Compost or Cow Manure</t>
  </si>
  <si>
    <t>ប្រើការពារផ្លែខ្នុរប្រេះ</t>
  </si>
  <si>
    <t xml:space="preserve">កាត់ក្តឹបតាមបច្ចេកទេស </t>
  </si>
  <si>
    <t>កាត់ក្តិប លើកទី ១</t>
  </si>
  <si>
    <t>កាត់ក្តិប លើកទី ២</t>
  </si>
  <si>
    <t xml:space="preserve">Production Clasification </t>
  </si>
  <si>
    <t>ដើមធំឲ្យផល</t>
  </si>
  <si>
    <t xml:space="preserve">ដាក់ជីធម្មជាតិ </t>
  </si>
  <si>
    <t xml:space="preserve">ដាក់ជី គីមី </t>
  </si>
  <si>
    <t>ដាក់ជី លើកទី​ ១</t>
  </si>
  <si>
    <t>Hydraulic Oil No. 68</t>
  </si>
  <si>
    <t>Jackfruit</t>
  </si>
  <si>
    <t>Project: Jackfruit</t>
  </si>
  <si>
    <t>Location</t>
  </si>
  <si>
    <t>Phase2: Planting, Growing &amp; Protection</t>
  </si>
  <si>
    <t>1 Year</t>
  </si>
  <si>
    <t>Kor Yun</t>
  </si>
  <si>
    <t>Korea</t>
  </si>
  <si>
    <t>M123</t>
  </si>
  <si>
    <t>M139</t>
  </si>
  <si>
    <t>M168</t>
  </si>
  <si>
    <t>20- HP</t>
  </si>
  <si>
    <t>3- HP</t>
  </si>
  <si>
    <t xml:space="preserve">Moter </t>
  </si>
  <si>
    <t>Source</t>
  </si>
  <si>
    <t>JF-PJ</t>
  </si>
  <si>
    <t>1 Set</t>
  </si>
  <si>
    <t>Service Suppy</t>
  </si>
  <si>
    <t xml:space="preserve">សំរាប់ស្តារប្រឡាយទឹក </t>
  </si>
  <si>
    <t>សំរាប់ដឹកជញ្ជួន</t>
  </si>
  <si>
    <t>Diesel,​សំរាប់បូមទឹកស្រោចខ្នុរ</t>
  </si>
  <si>
    <t>Gasoline,,​សំរាប់បូមទឹកស្រោចខ្នុរ</t>
  </si>
  <si>
    <t>Farming Toll &amp; Equipment</t>
  </si>
  <si>
    <t>Plastic bag for seeding</t>
  </si>
  <si>
    <t>Metalaxyl</t>
  </si>
  <si>
    <t xml:space="preserve">Metalaxyl </t>
  </si>
  <si>
    <t>Kbal Sen</t>
  </si>
  <si>
    <t>ដើមមិនទាន់អោយផល</t>
  </si>
  <si>
    <t>Fertilizer Green Feed</t>
  </si>
  <si>
    <t>ប្រើដើម្បីអោយខ្នុរផែម</t>
  </si>
  <si>
    <t>Engine Oil No. 40</t>
  </si>
  <si>
    <t>Green Feed</t>
  </si>
  <si>
    <t>Glypersan</t>
  </si>
  <si>
    <t>Activities Shcedule-2015</t>
  </si>
  <si>
    <t>ផ្សាំមែក​ និងកាត់សំអាតមែក ថែទាំ</t>
  </si>
  <si>
    <t>បាញ់ថ្នាំសំលាប់ស្មៅ សំអាតស្មៅ</t>
  </si>
  <si>
    <t>Fertilizer 15.15.15 or 16.16.16</t>
  </si>
  <si>
    <t>Age: &gt;4: 1kg/tree:1time</t>
  </si>
  <si>
    <t>Age: &gt;4: 5kg/tree:1time</t>
  </si>
  <si>
    <t>Age: &gt;4: 3គ្រាប់/tree</t>
  </si>
  <si>
    <t>បាញ់ថ្នាំការពារ</t>
  </si>
  <si>
    <t>Age: &gt;4year:1L/water=1tree,50g=20water,4/year</t>
  </si>
  <si>
    <t>Age: &gt;4year:1L/water=5tree,60g=1water,1/year</t>
  </si>
  <si>
    <t>Engine Oil No. 50</t>
  </si>
  <si>
    <t>ល.រ</t>
  </si>
  <si>
    <t>ឈ្មោះគ្រឿងចក្រ</t>
  </si>
  <si>
    <t>ចំនួនមានស្រាប់</t>
  </si>
  <si>
    <t>ផ្សេងៗ</t>
  </si>
  <si>
    <t>គោយន្តកូរ៉េ</t>
  </si>
  <si>
    <t>ម៉ូទ័រធំ និង តូច</t>
  </si>
  <si>
    <t>ម៉ាស៊ីនម៉ាស៊ូន</t>
  </si>
  <si>
    <t>ម៉ាស៊ីនសាំង</t>
  </si>
  <si>
    <t>ត្រាក់ទ័រ</t>
  </si>
  <si>
    <t>បរិយា</t>
  </si>
  <si>
    <t>កាំបិតផ្កាក់</t>
  </si>
  <si>
    <t>ចបកាប់ចាស់ថ្មី</t>
  </si>
  <si>
    <t>ដងចប</t>
  </si>
  <si>
    <t>ពូថៅ</t>
  </si>
  <si>
    <t>ធុងបាញ់ថ្នាំ</t>
  </si>
  <si>
    <t>ទុយោមុខកាត់2តឹក</t>
  </si>
  <si>
    <t>កណ្តៀវ</t>
  </si>
  <si>
    <t>ស្រោមដៃផ្លាក់ស្ទិច</t>
  </si>
  <si>
    <t>ស្បែកជើង កវែង</t>
  </si>
  <si>
    <t>ម៉ាស់មុខ</t>
  </si>
  <si>
    <t>វ៉ែនតា</t>
  </si>
  <si>
    <t>ខោអាវប្លាស្ទិច</t>
  </si>
  <si>
    <t>ធុងស្ពេត្រូចំណុះ20 ល</t>
  </si>
  <si>
    <t>ទុយោមុខកាត់1.5តឹក</t>
  </si>
  <si>
    <t xml:space="preserve"> គ្រឿង</t>
  </si>
  <si>
    <t>គ្រឿង</t>
  </si>
  <si>
    <t>ខ្នាត</t>
  </si>
  <si>
    <t>តំរូវការ ២០១៥</t>
  </si>
  <si>
    <t>ផ្លែ</t>
  </si>
  <si>
    <t>តំរូវការ​២០១៥</t>
  </si>
  <si>
    <t>៥ ផ្លែ</t>
  </si>
  <si>
    <t>២០ ផ្លែ</t>
  </si>
  <si>
    <t>២៥ ដើម</t>
  </si>
  <si>
    <t>៣ ផ្លែ</t>
  </si>
  <si>
    <t>២ គ្រឿង</t>
  </si>
  <si>
    <t>១០ ផ្លែ</t>
  </si>
  <si>
    <t>១៥ គ្រឿង</t>
  </si>
  <si>
    <t>៤០ គូ</t>
  </si>
  <si>
    <t>២០ គូ</t>
  </si>
  <si>
    <t>២ ប្រអប់</t>
  </si>
  <si>
    <t>៥ វ៉ែនតា</t>
  </si>
  <si>
    <t>៥ កំប្លេរ</t>
  </si>
  <si>
    <t>១៥ ធុង</t>
  </si>
  <si>
    <t>Age 1-3 Years</t>
  </si>
  <si>
    <t>Age 4-5 Years</t>
  </si>
  <si>
    <t>Age 5-15 Years</t>
  </si>
  <si>
    <t>Zone-IV</t>
  </si>
  <si>
    <t>ដើមទើបរៀនអោយផល</t>
  </si>
  <si>
    <t>Carrot, F4 &amp;F5</t>
  </si>
  <si>
    <t xml:space="preserve">Platic Bag </t>
  </si>
  <si>
    <t>Caroth, F4 &amp; F5</t>
  </si>
  <si>
    <t>Chicken Manure</t>
  </si>
  <si>
    <t>Chicken manure</t>
  </si>
  <si>
    <t xml:space="preserve">Plastic Bag </t>
  </si>
  <si>
    <t xml:space="preserve">Fertilizer 15.15.15 </t>
  </si>
  <si>
    <t xml:space="preserve">កាត់ក្តិប </t>
  </si>
  <si>
    <t>បាញ់ថ្នាំការពារ លើកទី១</t>
  </si>
  <si>
    <t>បាញ់ថ្នាំការពារ លើកទី2</t>
  </si>
  <si>
    <t>បាញ់ថ្នាំការពារ លើកទី3</t>
  </si>
  <si>
    <t>បាញ់ថ្នាំការពារ លើកទី4</t>
  </si>
  <si>
    <t>បាញ់ថ្នាំការពារ លើកទី5</t>
  </si>
  <si>
    <t>បាញ់ថ្នាំការពារ លើកទី6</t>
  </si>
  <si>
    <t>បាញ់ថ្នាំការពារ លើកទី7</t>
  </si>
  <si>
    <t>បាញ់ថ្នាំការពារ លើកទី8</t>
  </si>
  <si>
    <t>បាញ់ថ្នាំការពារ លើកទី9</t>
  </si>
  <si>
    <t>បាញ់ថ្នាំការពារ លើកទី10</t>
  </si>
  <si>
    <t>បាញ់ថ្នាំការពារ លើកទី11</t>
  </si>
  <si>
    <t>បាញ់ថ្នាំការពារ លើកទី12</t>
  </si>
  <si>
    <t>Age: 1-3year:1L/water=2tree,20cc=20water &amp; Age&gt;4: 1L/water=1tree, 4times/Y</t>
  </si>
  <si>
    <t>បាញ់ថ្នាំសំលាប់ស្មៅ លើកទី1</t>
  </si>
  <si>
    <t>បាញ់ថ្នាំសំលាប់ស្មៅ លើកទី2</t>
  </si>
  <si>
    <t>បាញ់ថ្នាំសំលាប់ស្មៅ លើកទី3</t>
  </si>
  <si>
    <t>បាញ់ថ្នាំសំលាប់ស្មៅ លើកទី4</t>
  </si>
  <si>
    <t>Age: 1-3: 20kg/Tree​&amp; ,Age: &gt;4:50kg/tree, 3times/Y</t>
  </si>
  <si>
    <t>Age:1-3: 0.5kg/Tree,Age &gt;4: 1kg/tree, 2time/Y</t>
  </si>
  <si>
    <t>ប្រើកំលាំងកម្មករ បេះផ្លែខ្នុរ</t>
  </si>
  <si>
    <t>រាល់ខែ</t>
  </si>
  <si>
    <t>ថង់បណ្តុះកូន</t>
  </si>
  <si>
    <t>0.3kg/seed</t>
  </si>
  <si>
    <t>30L/Year</t>
  </si>
  <si>
    <t>1200L/Year</t>
  </si>
  <si>
    <t>20L/Year</t>
  </si>
  <si>
    <t>50L/Year</t>
  </si>
  <si>
    <t>400tree for seed</t>
  </si>
  <si>
    <t>Glyphosan</t>
  </si>
  <si>
    <t>បណ្តុះគ្រាប់ខ្នុរ​រាល់ខែ</t>
  </si>
  <si>
    <t>ស្តារប្រឡាយ​៤​ដងក្នុង​១ឆ្នាំ</t>
  </si>
  <si>
    <t>បូមទឹក​នៅរដូវក្តៅ</t>
  </si>
  <si>
    <t>Pruchase Plan-2015</t>
  </si>
  <si>
    <t>Weekly</t>
  </si>
  <si>
    <t>Items</t>
  </si>
  <si>
    <t>Production inputs</t>
  </si>
  <si>
    <t>Overheads</t>
  </si>
  <si>
    <t>Electricity</t>
  </si>
  <si>
    <t>Diesel</t>
  </si>
  <si>
    <t>Engine oil</t>
  </si>
  <si>
    <t>Labors/Person</t>
  </si>
  <si>
    <t>Zone IV</t>
  </si>
  <si>
    <t>Age:&lt; 1 Year</t>
  </si>
  <si>
    <t xml:space="preserve">Seed Amount </t>
  </si>
  <si>
    <t>Phase1: Seedling</t>
  </si>
  <si>
    <t>Total Trees</t>
  </si>
  <si>
    <t>Total Material Use</t>
  </si>
  <si>
    <t>Age: 1-3 Years</t>
  </si>
  <si>
    <t xml:space="preserve">Tree Amount </t>
  </si>
  <si>
    <t>កូនបណ្តុះសំរាប់ដាំជួស</t>
  </si>
  <si>
    <t>Plastic sack</t>
  </si>
  <si>
    <t>Age: 4-5 Years</t>
  </si>
  <si>
    <t xml:space="preserve">Tree Amount (1-3Y &amp; 4-5Y) </t>
  </si>
  <si>
    <t>Age: 5-15 Years</t>
  </si>
  <si>
    <t>Verification Site</t>
  </si>
  <si>
    <t>1year=15boxs=15*20=300L, 12times/Year</t>
  </si>
  <si>
    <t xml:space="preserve"> 80ml@8L of water/Tree, 12Time/Year</t>
  </si>
  <si>
    <t>បាញ់ថ្នាំសំលាប់ស្មៅ លើកទី5</t>
  </si>
  <si>
    <t>បាញ់ថ្នាំសំលាប់ស្មៅ លើកទី6</t>
  </si>
  <si>
    <t>បាញ់ថ្នាំសំលាប់ស្មៅ លើកទី7</t>
  </si>
  <si>
    <t>បាញ់ថ្នាំសំលាប់ស្មៅ លើកទី8</t>
  </si>
  <si>
    <t>បាញ់ថ្នាំសំលាប់ស្មៅ លើកទី9</t>
  </si>
  <si>
    <t>បាញ់ថ្នាំសំលាប់ស្មៅ លើកទី10</t>
  </si>
  <si>
    <t>បាញ់ថ្នាំសំលាប់ស្មៅ លើកទី11</t>
  </si>
  <si>
    <t>បាញ់ថ្នាំសំលាប់ស្មៅ លើកទី12</t>
  </si>
  <si>
    <t>Hydraulic Oil</t>
  </si>
  <si>
    <t>Production Plan -2015</t>
  </si>
  <si>
    <t>I- TREE Classification</t>
  </si>
  <si>
    <t>Page-1</t>
  </si>
  <si>
    <t>II- Input Description</t>
  </si>
  <si>
    <t>Page-2</t>
  </si>
  <si>
    <t>Page-3</t>
  </si>
  <si>
    <t>III-  Application Schedule</t>
  </si>
  <si>
    <t>IV- Application Raw Material</t>
  </si>
  <si>
    <t>Page-4</t>
  </si>
  <si>
    <t>Page-5</t>
  </si>
  <si>
    <t>Page-7</t>
  </si>
  <si>
    <t>Page-8</t>
  </si>
  <si>
    <t>V- Application Breakdown</t>
  </si>
  <si>
    <t>VI- Material Purchase Schedule</t>
  </si>
  <si>
    <t>Operation Monitoring Lavel:</t>
  </si>
  <si>
    <t>Date: ………/………./2014</t>
  </si>
  <si>
    <t>Prepared by:……………………………</t>
  </si>
  <si>
    <t>Acknowledged by:………………………………..</t>
  </si>
  <si>
    <t>Singature: ………………………………</t>
  </si>
  <si>
    <t>Signature: ………………………………………..</t>
  </si>
  <si>
    <t>Proposed Team</t>
  </si>
  <si>
    <t>Mr. Srun Sruy</t>
  </si>
  <si>
    <t>Project Leader</t>
  </si>
  <si>
    <t>Mr. Ly Sokthy</t>
  </si>
  <si>
    <t>Deputy Farm Manager</t>
  </si>
  <si>
    <t>Signature: …………………………</t>
  </si>
  <si>
    <t>Signature: ………………………………</t>
  </si>
  <si>
    <t>Mr. Ngo Kevin</t>
  </si>
  <si>
    <t>Operation Manager</t>
  </si>
  <si>
    <t>Mr. Kheng Piseth</t>
  </si>
  <si>
    <t>Purchasing Manager</t>
  </si>
  <si>
    <t>Support Team</t>
  </si>
  <si>
    <t>Page-9</t>
  </si>
  <si>
    <t>Poeriod Use-2015</t>
  </si>
  <si>
    <t>VII_ Machinery &amp; Equipment List-Schedule</t>
  </si>
  <si>
    <t xml:space="preserve">Service Supply </t>
  </si>
  <si>
    <t>Page-10</t>
  </si>
  <si>
    <t>VIII- Farming Tools and Equipment</t>
  </si>
  <si>
    <t>Page-11</t>
  </si>
  <si>
    <t>២ តំរូវការប្រើប្រាស់- Tools and Equipment List</t>
  </si>
  <si>
    <r>
      <rPr>
        <b/>
        <sz val="11"/>
        <color rgb="FFFF0000"/>
        <rFont val="Calibri"/>
        <family val="2"/>
        <scheme val="minor"/>
      </rPr>
      <t xml:space="preserve">1. </t>
    </r>
    <r>
      <rPr>
        <b/>
        <sz val="11"/>
        <color rgb="FFFF0000"/>
        <rFont val="A Yummy Apology"/>
      </rPr>
      <t>តំរូវការគ្រឿងចក្រ - Machinery List</t>
    </r>
  </si>
  <si>
    <t>IX- Production Forecasting -2015</t>
  </si>
  <si>
    <t>Commend………………………...…………………………………………….</t>
  </si>
  <si>
    <t>Jackfruit for Sale</t>
  </si>
  <si>
    <t>Jackfruit for Free</t>
  </si>
  <si>
    <t xml:space="preserve">Jackfruit for Seed </t>
  </si>
  <si>
    <t>Check by:……………………………</t>
  </si>
  <si>
    <t>Inspector</t>
  </si>
  <si>
    <t>Page-12</t>
  </si>
  <si>
    <t>Ch.kar Dong</t>
  </si>
  <si>
    <t>X- Raw Material Brackdown</t>
  </si>
  <si>
    <t>Page-13</t>
  </si>
  <si>
    <t>Page-14</t>
  </si>
  <si>
    <t>Page-15</t>
  </si>
  <si>
    <t>XI- Raw Material Breakdown by Month</t>
  </si>
  <si>
    <t>ប្រើធុង​ចំណុះ២០ល &amp;ឡនបាញ់ថ្នាំ</t>
  </si>
  <si>
    <t>ថង</t>
  </si>
  <si>
    <t>រណាដងធ្នូ</t>
  </si>
  <si>
    <t>កន្រៃកាត់មែកឈើដងខ្លី</t>
  </si>
  <si>
    <t>កន្រៃកាត់មែកឈើដងវែង</t>
  </si>
  <si>
    <t>Start from 01 to 30 Jan 2015</t>
  </si>
  <si>
    <t>28 days</t>
  </si>
  <si>
    <t xml:space="preserve">Start from 01 to 28 Feb 2015 </t>
  </si>
  <si>
    <t>31 days</t>
  </si>
  <si>
    <t xml:space="preserve">Start from 01 to 31 Mar 2015 </t>
  </si>
  <si>
    <t>Tot. Fruit</t>
  </si>
  <si>
    <t>Tot.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</si>
</sst>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#,###\ &quot;days&quot;"/>
    <numFmt numFmtId="167" formatCode="#,##0.0"/>
    <numFmt numFmtId="168" formatCode="_(* #,##0.0_);_(* \(#,##0.0\);_(* &quot;-&quot;??_);_(@_)"/>
    <numFmt numFmtId="169" formatCode="_-* #,##0_-;\-* #,##0_-;_-* &quot;-&quot;??_-;_-@_-"/>
    <numFmt numFmtId="170" formatCode="[$-409]d\-mmm\-yyyy;@"/>
    <numFmt numFmtId="171" formatCode="_-* #,##0.000_-;\-* #,##0.000_-;_-* &quot;-&quot;??_-;_-@_-"/>
    <numFmt numFmtId="172" formatCode="_-* #,##0.0000_-;\-* #,##0.0000_-;_-* &quot;-&quot;??_-;_-@_-"/>
    <numFmt numFmtId="173" formatCode="[$-12000425]0"/>
    <numFmt numFmtId="174" formatCode="_-* #,##0.0_-;\-* #,##0.0_-;_-* &quot;-&quot;??_-;_-@_-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b/>
      <u/>
      <sz val="10"/>
      <color rgb="FFFF0000"/>
      <name val="Copperplate Gothic Light"/>
      <family val="2"/>
    </font>
    <font>
      <sz val="10"/>
      <color theme="0"/>
      <name val="Arial Narrow"/>
      <family val="2"/>
    </font>
    <font>
      <b/>
      <sz val="12"/>
      <color rgb="FFFF0000"/>
      <name val="Arial Narrow"/>
      <family val="2"/>
    </font>
    <font>
      <b/>
      <sz val="11"/>
      <color theme="1"/>
      <name val="Arial Narrow"/>
      <family val="2"/>
    </font>
    <font>
      <b/>
      <sz val="12"/>
      <color rgb="FFFF0000"/>
      <name val="Copperplate Gothic Light"/>
      <family val="2"/>
    </font>
    <font>
      <b/>
      <sz val="14"/>
      <color theme="1"/>
      <name val="Copperplate Gothic Bold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AAToukmeas Kham"/>
    </font>
    <font>
      <sz val="11"/>
      <color theme="1"/>
      <name val="LimonS6"/>
    </font>
    <font>
      <sz val="11"/>
      <color theme="1"/>
      <name val="ABC-FANCY-07"/>
    </font>
    <font>
      <sz val="11"/>
      <color theme="1"/>
      <name val="ABC-FANCY-01"/>
    </font>
    <font>
      <sz val="11"/>
      <color theme="1"/>
      <name val="ABC-FANCY-04"/>
    </font>
    <font>
      <sz val="10"/>
      <color theme="1"/>
      <name val="A Yummy Apology"/>
    </font>
    <font>
      <b/>
      <sz val="10"/>
      <color rgb="FFFF0000"/>
      <name val="Arial Narrow"/>
      <family val="2"/>
    </font>
    <font>
      <sz val="11"/>
      <color theme="1"/>
      <name val="Khmer OS Content"/>
    </font>
    <font>
      <sz val="10"/>
      <color rgb="FFFF0000"/>
      <name val="Arial Narrow"/>
      <family val="2"/>
    </font>
    <font>
      <sz val="8"/>
      <color theme="1"/>
      <name val="ABC-FANCY-04"/>
    </font>
    <font>
      <sz val="8"/>
      <color theme="1"/>
      <name val="ABC-FANCY-01"/>
    </font>
    <font>
      <sz val="8"/>
      <color theme="1"/>
      <name val="ABC-FANCY-07"/>
    </font>
    <font>
      <sz val="8"/>
      <color theme="1"/>
      <name val="A Yummy Apology"/>
    </font>
    <font>
      <sz val="8"/>
      <color theme="1"/>
      <name val=".Mondulkiri U h"/>
    </font>
    <font>
      <b/>
      <sz val="8"/>
      <color theme="1"/>
      <name val="Arial Narrow"/>
      <family val="2"/>
    </font>
    <font>
      <sz val="8"/>
      <color theme="1"/>
      <name val="ApsaraMedium"/>
    </font>
    <font>
      <sz val="8"/>
      <color rgb="FFFF00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A Yummy Apology"/>
    </font>
    <font>
      <sz val="11"/>
      <color theme="1"/>
      <name val="A Yummy Apology"/>
    </font>
    <font>
      <b/>
      <u val="singleAccounting"/>
      <sz val="10"/>
      <color rgb="FFFF0000"/>
      <name val="Arial Narrow"/>
      <family val="2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Arial Narrow"/>
      <family val="2"/>
    </font>
    <font>
      <b/>
      <sz val="10"/>
      <color rgb="FFFF0000"/>
      <name val="Copperplate Gothic Light"/>
      <family val="2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 Narrow"/>
      <family val="2"/>
    </font>
    <font>
      <sz val="8"/>
      <color rgb="FFFF0000"/>
      <name val="Arial Narrow"/>
      <family val="2"/>
    </font>
    <font>
      <sz val="7"/>
      <color theme="1"/>
      <name val="Arial Narrow"/>
      <family val="2"/>
    </font>
    <font>
      <sz val="7"/>
      <color theme="1"/>
      <name val="ApsaraMedium"/>
    </font>
    <font>
      <sz val="6"/>
      <color rgb="FFFF0000"/>
      <name val="Arial Narrow"/>
      <family val="2"/>
    </font>
    <font>
      <sz val="5"/>
      <color rgb="FFFF0000"/>
      <name val="Arial Narrow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A Yummy Apology"/>
    </font>
    <font>
      <b/>
      <sz val="11"/>
      <color rgb="FFFF0000"/>
      <name val="AAToukmeas Kham"/>
    </font>
    <font>
      <b/>
      <sz val="14"/>
      <color rgb="FFFF0000"/>
      <name val="Copperplate Gothic Bold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u val="singleAccounting"/>
      <sz val="9"/>
      <color rgb="FFFF0000"/>
      <name val="Arial Narrow"/>
      <family val="2"/>
    </font>
    <font>
      <b/>
      <sz val="9"/>
      <color rgb="FFFF000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auto="1"/>
      </bottom>
      <diagonal/>
    </border>
    <border>
      <left style="thin">
        <color indexed="64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9" tint="0.59996337778862885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9" tint="0.59996337778862885"/>
      </bottom>
      <diagonal/>
    </border>
    <border>
      <left style="thin">
        <color indexed="64"/>
      </left>
      <right/>
      <top/>
      <bottom style="thin">
        <color theme="9" tint="0.59996337778862885"/>
      </bottom>
      <diagonal/>
    </border>
    <border>
      <left/>
      <right/>
      <top/>
      <bottom style="thin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9" tint="0.59996337778862885"/>
      </top>
      <bottom/>
      <diagonal/>
    </border>
    <border>
      <left/>
      <right/>
      <top style="thin">
        <color theme="9" tint="0.59996337778862885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1" fillId="0" borderId="0"/>
    <xf numFmtId="43" fontId="1" fillId="0" borderId="0" applyFont="0" applyFill="0" applyBorder="0" applyAlignment="0" applyProtection="0"/>
  </cellStyleXfs>
  <cellXfs count="790">
    <xf numFmtId="0" fontId="0" fillId="0" borderId="0" xfId="0"/>
    <xf numFmtId="0" fontId="3" fillId="0" borderId="9" xfId="0" applyFont="1" applyBorder="1"/>
    <xf numFmtId="0" fontId="3" fillId="0" borderId="13" xfId="0" applyFont="1" applyBorder="1"/>
    <xf numFmtId="0" fontId="3" fillId="0" borderId="12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3" fillId="0" borderId="1" xfId="0" applyFont="1" applyBorder="1"/>
    <xf numFmtId="165" fontId="3" fillId="0" borderId="1" xfId="1" applyNumberFormat="1" applyFont="1" applyFill="1" applyBorder="1" applyAlignment="1">
      <alignment horizontal="right"/>
    </xf>
    <xf numFmtId="0" fontId="3" fillId="0" borderId="15" xfId="0" applyFont="1" applyBorder="1"/>
    <xf numFmtId="0" fontId="3" fillId="0" borderId="9" xfId="0" applyFont="1" applyBorder="1" applyAlignment="1">
      <alignment horizontal="center"/>
    </xf>
    <xf numFmtId="0" fontId="3" fillId="0" borderId="11" xfId="0" applyFont="1" applyBorder="1"/>
    <xf numFmtId="0" fontId="7" fillId="0" borderId="9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15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9" xfId="0" applyFont="1" applyBorder="1"/>
    <xf numFmtId="0" fontId="9" fillId="0" borderId="1" xfId="0" applyFont="1" applyBorder="1"/>
    <xf numFmtId="0" fontId="11" fillId="0" borderId="9" xfId="0" applyFont="1" applyBorder="1"/>
    <xf numFmtId="0" fontId="12" fillId="0" borderId="13" xfId="0" applyFont="1" applyBorder="1"/>
    <xf numFmtId="0" fontId="5" fillId="0" borderId="13" xfId="0" applyFont="1" applyBorder="1"/>
    <xf numFmtId="0" fontId="3" fillId="0" borderId="6" xfId="0" applyFont="1" applyBorder="1"/>
    <xf numFmtId="0" fontId="3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5" fillId="0" borderId="1" xfId="0" applyFont="1" applyBorder="1"/>
    <xf numFmtId="0" fontId="0" fillId="0" borderId="1" xfId="0" applyBorder="1"/>
    <xf numFmtId="0" fontId="3" fillId="0" borderId="30" xfId="0" applyFont="1" applyBorder="1"/>
    <xf numFmtId="0" fontId="0" fillId="0" borderId="30" xfId="0" applyBorder="1"/>
    <xf numFmtId="9" fontId="3" fillId="0" borderId="25" xfId="0" applyNumberFormat="1" applyFont="1" applyBorder="1" applyAlignment="1">
      <alignment horizontal="center"/>
    </xf>
    <xf numFmtId="0" fontId="5" fillId="0" borderId="13" xfId="0" applyFont="1" applyFill="1" applyBorder="1" applyAlignment="1">
      <alignment vertical="center"/>
    </xf>
    <xf numFmtId="0" fontId="3" fillId="0" borderId="28" xfId="0" applyFont="1" applyBorder="1"/>
    <xf numFmtId="0" fontId="3" fillId="0" borderId="1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65" fontId="3" fillId="0" borderId="1" xfId="0" applyNumberFormat="1" applyFont="1" applyBorder="1"/>
    <xf numFmtId="165" fontId="3" fillId="0" borderId="2" xfId="0" applyNumberFormat="1" applyFont="1" applyBorder="1"/>
    <xf numFmtId="0" fontId="3" fillId="0" borderId="3" xfId="0" applyFont="1" applyBorder="1"/>
    <xf numFmtId="0" fontId="5" fillId="0" borderId="14" xfId="0" applyFont="1" applyFill="1" applyBorder="1" applyAlignment="1">
      <alignment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3" fillId="0" borderId="2" xfId="0" applyNumberFormat="1" applyFont="1" applyFill="1" applyBorder="1"/>
    <xf numFmtId="165" fontId="3" fillId="0" borderId="3" xfId="0" applyNumberFormat="1" applyFont="1" applyFill="1" applyBorder="1"/>
    <xf numFmtId="9" fontId="15" fillId="0" borderId="9" xfId="2" applyFont="1" applyBorder="1"/>
    <xf numFmtId="165" fontId="3" fillId="0" borderId="9" xfId="1" applyNumberFormat="1" applyFont="1" applyBorder="1"/>
    <xf numFmtId="0" fontId="3" fillId="0" borderId="31" xfId="0" applyFont="1" applyFill="1" applyBorder="1"/>
    <xf numFmtId="0" fontId="3" fillId="0" borderId="31" xfId="0" applyFont="1" applyBorder="1"/>
    <xf numFmtId="0" fontId="9" fillId="0" borderId="12" xfId="0" applyFont="1" applyBorder="1"/>
    <xf numFmtId="0" fontId="4" fillId="0" borderId="30" xfId="0" applyFont="1" applyBorder="1"/>
    <xf numFmtId="0" fontId="7" fillId="0" borderId="9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3" fontId="3" fillId="0" borderId="12" xfId="0" applyNumberFormat="1" applyFont="1" applyBorder="1"/>
    <xf numFmtId="0" fontId="17" fillId="0" borderId="9" xfId="0" applyFont="1" applyBorder="1"/>
    <xf numFmtId="0" fontId="7" fillId="0" borderId="41" xfId="0" applyFont="1" applyBorder="1"/>
    <xf numFmtId="0" fontId="0" fillId="0" borderId="11" xfId="0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5" borderId="41" xfId="0" applyFill="1" applyBorder="1"/>
    <xf numFmtId="17" fontId="0" fillId="5" borderId="41" xfId="0" applyNumberForma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0" xfId="0" applyFill="1" applyBorder="1"/>
    <xf numFmtId="0" fontId="11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57" xfId="0" applyNumberFormat="1" applyBorder="1"/>
    <xf numFmtId="3" fontId="0" fillId="0" borderId="50" xfId="0" applyNumberFormat="1" applyBorder="1"/>
    <xf numFmtId="165" fontId="3" fillId="0" borderId="1" xfId="1" applyNumberFormat="1" applyFont="1" applyFill="1" applyBorder="1" applyAlignment="1">
      <alignment horizontal="center"/>
    </xf>
    <xf numFmtId="0" fontId="7" fillId="0" borderId="1" xfId="0" applyFont="1" applyBorder="1"/>
    <xf numFmtId="0" fontId="3" fillId="0" borderId="3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2" fillId="0" borderId="9" xfId="0" applyFont="1" applyBorder="1"/>
    <xf numFmtId="0" fontId="23" fillId="0" borderId="12" xfId="0" applyFont="1" applyBorder="1"/>
    <xf numFmtId="0" fontId="26" fillId="0" borderId="12" xfId="0" applyFont="1" applyBorder="1"/>
    <xf numFmtId="0" fontId="26" fillId="0" borderId="9" xfId="0" applyFont="1" applyBorder="1"/>
    <xf numFmtId="0" fontId="25" fillId="0" borderId="12" xfId="0" applyFont="1" applyBorder="1"/>
    <xf numFmtId="0" fontId="25" fillId="0" borderId="9" xfId="0" applyFont="1" applyBorder="1"/>
    <xf numFmtId="0" fontId="0" fillId="0" borderId="3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43" fontId="3" fillId="0" borderId="1" xfId="0" applyNumberFormat="1" applyFont="1" applyFill="1" applyBorder="1"/>
    <xf numFmtId="164" fontId="3" fillId="0" borderId="1" xfId="1" applyFont="1" applyFill="1" applyBorder="1" applyAlignment="1">
      <alignment horizontal="right"/>
    </xf>
    <xf numFmtId="164" fontId="3" fillId="0" borderId="1" xfId="1" applyFont="1" applyFill="1" applyBorder="1"/>
    <xf numFmtId="164" fontId="3" fillId="0" borderId="2" xfId="1" applyFont="1" applyFill="1" applyBorder="1"/>
    <xf numFmtId="164" fontId="3" fillId="0" borderId="3" xfId="1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center"/>
    </xf>
    <xf numFmtId="164" fontId="3" fillId="0" borderId="0" xfId="1" applyFont="1"/>
    <xf numFmtId="164" fontId="3" fillId="0" borderId="5" xfId="1" applyFont="1" applyFill="1" applyBorder="1" applyAlignment="1">
      <alignment horizontal="right"/>
    </xf>
    <xf numFmtId="165" fontId="3" fillId="0" borderId="5" xfId="0" applyNumberFormat="1" applyFont="1" applyFill="1" applyBorder="1"/>
    <xf numFmtId="164" fontId="3" fillId="0" borderId="20" xfId="1" applyFont="1" applyFill="1" applyBorder="1"/>
    <xf numFmtId="164" fontId="3" fillId="0" borderId="5" xfId="1" applyFont="1" applyFill="1" applyBorder="1"/>
    <xf numFmtId="164" fontId="3" fillId="0" borderId="18" xfId="1" applyFont="1" applyFill="1" applyBorder="1"/>
    <xf numFmtId="169" fontId="3" fillId="0" borderId="1" xfId="1" applyNumberFormat="1" applyFont="1" applyFill="1" applyBorder="1"/>
    <xf numFmtId="0" fontId="10" fillId="8" borderId="9" xfId="0" applyFont="1" applyFill="1" applyBorder="1"/>
    <xf numFmtId="0" fontId="9" fillId="8" borderId="1" xfId="0" applyFont="1" applyFill="1" applyBorder="1"/>
    <xf numFmtId="16" fontId="9" fillId="8" borderId="1" xfId="0" applyNumberFormat="1" applyFont="1" applyFill="1" applyBorder="1"/>
    <xf numFmtId="0" fontId="31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/>
    </xf>
    <xf numFmtId="0" fontId="9" fillId="0" borderId="13" xfId="0" applyFont="1" applyBorder="1"/>
    <xf numFmtId="0" fontId="9" fillId="0" borderId="11" xfId="0" applyFont="1" applyBorder="1"/>
    <xf numFmtId="0" fontId="10" fillId="0" borderId="1" xfId="0" applyFont="1" applyBorder="1" applyAlignment="1">
      <alignment horizontal="center"/>
    </xf>
    <xf numFmtId="169" fontId="10" fillId="0" borderId="1" xfId="1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9" fillId="0" borderId="6" xfId="0" applyFont="1" applyBorder="1"/>
    <xf numFmtId="0" fontId="5" fillId="9" borderId="6" xfId="0" applyFont="1" applyFill="1" applyBorder="1" applyAlignment="1">
      <alignment horizontal="center" vertical="center"/>
    </xf>
    <xf numFmtId="43" fontId="3" fillId="0" borderId="0" xfId="0" applyNumberFormat="1" applyFont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41" fillId="0" borderId="1" xfId="0" applyFont="1" applyBorder="1" applyAlignment="1">
      <alignment horizontal="center"/>
    </xf>
    <xf numFmtId="0" fontId="41" fillId="0" borderId="1" xfId="0" applyFont="1" applyBorder="1"/>
    <xf numFmtId="173" fontId="41" fillId="0" borderId="1" xfId="0" applyNumberFormat="1" applyFont="1" applyBorder="1"/>
    <xf numFmtId="0" fontId="4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164" fontId="3" fillId="9" borderId="2" xfId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3" fontId="3" fillId="3" borderId="73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28" fillId="10" borderId="6" xfId="0" applyFont="1" applyFill="1" applyBorder="1" applyAlignment="1">
      <alignment vertical="center"/>
    </xf>
    <xf numFmtId="169" fontId="42" fillId="10" borderId="6" xfId="0" applyNumberFormat="1" applyFont="1" applyFill="1" applyBorder="1" applyAlignment="1">
      <alignment horizontal="center" vertical="center"/>
    </xf>
    <xf numFmtId="0" fontId="30" fillId="10" borderId="76" xfId="0" applyFont="1" applyFill="1" applyBorder="1" applyAlignment="1">
      <alignment vertical="center"/>
    </xf>
    <xf numFmtId="0" fontId="0" fillId="0" borderId="16" xfId="0" applyBorder="1"/>
    <xf numFmtId="0" fontId="5" fillId="10" borderId="83" xfId="0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0" fontId="5" fillId="10" borderId="8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 vertical="center"/>
    </xf>
    <xf numFmtId="0" fontId="0" fillId="0" borderId="71" xfId="0" applyBorder="1" applyAlignment="1">
      <alignment horizontal="left"/>
    </xf>
    <xf numFmtId="0" fontId="0" fillId="0" borderId="72" xfId="0" applyBorder="1"/>
    <xf numFmtId="0" fontId="5" fillId="0" borderId="88" xfId="0" applyFont="1" applyFill="1" applyBorder="1" applyAlignment="1">
      <alignment vertical="center"/>
    </xf>
    <xf numFmtId="0" fontId="0" fillId="0" borderId="74" xfId="0" applyBorder="1"/>
    <xf numFmtId="0" fontId="3" fillId="0" borderId="89" xfId="0" applyFont="1" applyFill="1" applyBorder="1"/>
    <xf numFmtId="0" fontId="25" fillId="0" borderId="74" xfId="0" applyFont="1" applyBorder="1"/>
    <xf numFmtId="0" fontId="24" fillId="0" borderId="74" xfId="0" applyFont="1" applyBorder="1"/>
    <xf numFmtId="0" fontId="29" fillId="0" borderId="0" xfId="0" applyFont="1" applyBorder="1" applyAlignment="1">
      <alignment horizontal="center"/>
    </xf>
    <xf numFmtId="0" fontId="27" fillId="0" borderId="74" xfId="0" applyFont="1" applyFill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6" xfId="0" applyBorder="1"/>
    <xf numFmtId="0" fontId="0" fillId="0" borderId="9" xfId="0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0" fillId="8" borderId="74" xfId="0" applyFill="1" applyBorder="1"/>
    <xf numFmtId="0" fontId="0" fillId="8" borderId="12" xfId="0" applyFill="1" applyBorder="1"/>
    <xf numFmtId="0" fontId="0" fillId="8" borderId="9" xfId="0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3" fillId="0" borderId="74" xfId="0" applyFont="1" applyBorder="1"/>
    <xf numFmtId="0" fontId="3" fillId="0" borderId="76" xfId="0" applyFont="1" applyBorder="1"/>
    <xf numFmtId="0" fontId="3" fillId="0" borderId="71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11" fillId="0" borderId="12" xfId="0" applyFont="1" applyBorder="1"/>
    <xf numFmtId="0" fontId="5" fillId="3" borderId="83" xfId="0" applyFont="1" applyFill="1" applyBorder="1" applyAlignment="1">
      <alignment horizontal="center" vertical="center"/>
    </xf>
    <xf numFmtId="0" fontId="5" fillId="3" borderId="85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vertical="center"/>
    </xf>
    <xf numFmtId="0" fontId="10" fillId="0" borderId="71" xfId="0" applyFont="1" applyBorder="1" applyAlignment="1">
      <alignment horizontal="center"/>
    </xf>
    <xf numFmtId="164" fontId="38" fillId="0" borderId="72" xfId="1" applyFont="1" applyBorder="1" applyAlignment="1">
      <alignment horizontal="center"/>
    </xf>
    <xf numFmtId="164" fontId="38" fillId="0" borderId="74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38" fillId="0" borderId="76" xfId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4" fontId="10" fillId="0" borderId="71" xfId="1" applyNumberFormat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169" fontId="10" fillId="0" borderId="71" xfId="1" applyNumberFormat="1" applyFont="1" applyBorder="1" applyAlignment="1">
      <alignment horizontal="center"/>
    </xf>
    <xf numFmtId="169" fontId="10" fillId="0" borderId="6" xfId="1" applyNumberFormat="1" applyFont="1" applyBorder="1" applyAlignment="1">
      <alignment horizontal="center"/>
    </xf>
    <xf numFmtId="0" fontId="43" fillId="3" borderId="86" xfId="0" applyFont="1" applyFill="1" applyBorder="1" applyAlignment="1">
      <alignment horizontal="center" vertical="center"/>
    </xf>
    <xf numFmtId="169" fontId="10" fillId="8" borderId="4" xfId="1" applyNumberFormat="1" applyFont="1" applyFill="1" applyBorder="1" applyAlignment="1">
      <alignment wrapText="1"/>
    </xf>
    <xf numFmtId="169" fontId="10" fillId="8" borderId="3" xfId="1" applyNumberFormat="1" applyFont="1" applyFill="1" applyBorder="1" applyAlignment="1">
      <alignment wrapText="1"/>
    </xf>
    <xf numFmtId="169" fontId="10" fillId="8" borderId="1" xfId="1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169" fontId="10" fillId="8" borderId="1" xfId="1" applyNumberFormat="1" applyFont="1" applyFill="1" applyBorder="1" applyAlignment="1">
      <alignment wrapText="1"/>
    </xf>
    <xf numFmtId="0" fontId="7" fillId="2" borderId="63" xfId="0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9" fontId="15" fillId="0" borderId="12" xfId="2" applyFont="1" applyBorder="1"/>
    <xf numFmtId="0" fontId="5" fillId="0" borderId="56" xfId="0" applyFont="1" applyFill="1" applyBorder="1" applyAlignment="1">
      <alignment vertical="center"/>
    </xf>
    <xf numFmtId="164" fontId="5" fillId="0" borderId="56" xfId="1" applyFont="1" applyFill="1" applyBorder="1" applyAlignment="1">
      <alignment vertical="center"/>
    </xf>
    <xf numFmtId="0" fontId="3" fillId="0" borderId="56" xfId="0" applyFont="1" applyBorder="1"/>
    <xf numFmtId="0" fontId="3" fillId="0" borderId="56" xfId="0" applyFont="1" applyBorder="1" applyAlignment="1">
      <alignment horizontal="center" vertical="center"/>
    </xf>
    <xf numFmtId="9" fontId="3" fillId="0" borderId="100" xfId="0" applyNumberFormat="1" applyFont="1" applyBorder="1" applyAlignment="1">
      <alignment horizontal="center"/>
    </xf>
    <xf numFmtId="0" fontId="5" fillId="0" borderId="101" xfId="0" applyFont="1" applyFill="1" applyBorder="1" applyAlignment="1">
      <alignment vertical="center"/>
    </xf>
    <xf numFmtId="0" fontId="3" fillId="0" borderId="102" xfId="0" applyFont="1" applyBorder="1"/>
    <xf numFmtId="0" fontId="3" fillId="0" borderId="103" xfId="0" applyFont="1" applyFill="1" applyBorder="1" applyAlignment="1">
      <alignment horizontal="center" vertical="center"/>
    </xf>
    <xf numFmtId="0" fontId="5" fillId="0" borderId="105" xfId="0" applyFont="1" applyFill="1" applyBorder="1" applyAlignment="1">
      <alignment vertical="center"/>
    </xf>
    <xf numFmtId="0" fontId="5" fillId="0" borderId="107" xfId="0" applyFont="1" applyFill="1" applyBorder="1" applyAlignment="1">
      <alignment horizontal="left"/>
    </xf>
    <xf numFmtId="0" fontId="5" fillId="0" borderId="73" xfId="0" applyFont="1" applyFill="1" applyBorder="1" applyAlignment="1">
      <alignment horizontal="left"/>
    </xf>
    <xf numFmtId="0" fontId="3" fillId="0" borderId="38" xfId="0" applyFont="1" applyBorder="1"/>
    <xf numFmtId="0" fontId="9" fillId="0" borderId="14" xfId="0" applyFont="1" applyBorder="1"/>
    <xf numFmtId="0" fontId="9" fillId="0" borderId="15" xfId="0" applyFont="1" applyBorder="1"/>
    <xf numFmtId="0" fontId="3" fillId="0" borderId="14" xfId="0" applyFont="1" applyBorder="1"/>
    <xf numFmtId="0" fontId="3" fillId="6" borderId="92" xfId="0" applyFont="1" applyFill="1" applyBorder="1" applyAlignment="1">
      <alignment horizontal="center"/>
    </xf>
    <xf numFmtId="17" fontId="9" fillId="0" borderId="77" xfId="0" applyNumberFormat="1" applyFont="1" applyBorder="1" applyAlignment="1">
      <alignment horizontal="center"/>
    </xf>
    <xf numFmtId="0" fontId="9" fillId="0" borderId="74" xfId="0" applyFont="1" applyBorder="1"/>
    <xf numFmtId="17" fontId="9" fillId="0" borderId="66" xfId="0" applyNumberFormat="1" applyFont="1" applyBorder="1" applyAlignment="1">
      <alignment horizontal="center"/>
    </xf>
    <xf numFmtId="0" fontId="5" fillId="0" borderId="5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0" fillId="3" borderId="70" xfId="0" applyFont="1" applyFill="1" applyBorder="1" applyAlignment="1">
      <alignment vertical="center"/>
    </xf>
    <xf numFmtId="0" fontId="40" fillId="3" borderId="71" xfId="0" applyFont="1" applyFill="1" applyBorder="1" applyAlignment="1">
      <alignment vertical="center"/>
    </xf>
    <xf numFmtId="0" fontId="40" fillId="3" borderId="71" xfId="0" applyFont="1" applyFill="1" applyBorder="1" applyAlignment="1">
      <alignment horizontal="center" vertical="center"/>
    </xf>
    <xf numFmtId="0" fontId="40" fillId="3" borderId="72" xfId="0" applyFont="1" applyFill="1" applyBorder="1" applyAlignment="1">
      <alignment vertical="center"/>
    </xf>
    <xf numFmtId="0" fontId="41" fillId="0" borderId="73" xfId="0" applyFont="1" applyBorder="1" applyAlignment="1">
      <alignment horizontal="center"/>
    </xf>
    <xf numFmtId="0" fontId="41" fillId="0" borderId="74" xfId="0" applyFont="1" applyBorder="1"/>
    <xf numFmtId="0" fontId="0" fillId="0" borderId="6" xfId="0" applyBorder="1"/>
    <xf numFmtId="0" fontId="40" fillId="3" borderId="70" xfId="0" applyFont="1" applyFill="1" applyBorder="1" applyAlignment="1">
      <alignment horizontal="center" vertical="center"/>
    </xf>
    <xf numFmtId="0" fontId="40" fillId="3" borderId="72" xfId="0" applyFont="1" applyFill="1" applyBorder="1" applyAlignment="1">
      <alignment horizontal="center" vertical="center"/>
    </xf>
    <xf numFmtId="173" fontId="41" fillId="0" borderId="73" xfId="0" applyNumberFormat="1" applyFont="1" applyBorder="1" applyAlignment="1">
      <alignment horizontal="center"/>
    </xf>
    <xf numFmtId="173" fontId="41" fillId="0" borderId="75" xfId="0" applyNumberFormat="1" applyFont="1" applyBorder="1" applyAlignment="1">
      <alignment horizontal="center"/>
    </xf>
    <xf numFmtId="0" fontId="41" fillId="0" borderId="6" xfId="0" applyFont="1" applyBorder="1"/>
    <xf numFmtId="173" fontId="41" fillId="0" borderId="6" xfId="0" applyNumberFormat="1" applyFont="1" applyBorder="1"/>
    <xf numFmtId="0" fontId="41" fillId="0" borderId="6" xfId="0" applyFont="1" applyBorder="1" applyAlignment="1">
      <alignment horizontal="center" vertical="center"/>
    </xf>
    <xf numFmtId="0" fontId="41" fillId="0" borderId="76" xfId="0" applyFont="1" applyBorder="1"/>
    <xf numFmtId="0" fontId="13" fillId="0" borderId="13" xfId="0" applyFont="1" applyBorder="1"/>
    <xf numFmtId="0" fontId="13" fillId="13" borderId="85" xfId="0" applyFont="1" applyFill="1" applyBorder="1" applyAlignment="1">
      <alignment horizontal="center" vertical="center"/>
    </xf>
    <xf numFmtId="0" fontId="13" fillId="0" borderId="77" xfId="0" applyFont="1" applyBorder="1"/>
    <xf numFmtId="0" fontId="3" fillId="0" borderId="1" xfId="0" applyFont="1" applyFill="1" applyBorder="1" applyAlignment="1">
      <alignment vertical="center"/>
    </xf>
    <xf numFmtId="43" fontId="0" fillId="0" borderId="1" xfId="4" applyFont="1" applyBorder="1"/>
    <xf numFmtId="0" fontId="13" fillId="0" borderId="73" xfId="0" applyFont="1" applyBorder="1"/>
    <xf numFmtId="43" fontId="0" fillId="0" borderId="1" xfId="4" applyFont="1" applyBorder="1" applyAlignment="1">
      <alignment horizontal="right"/>
    </xf>
    <xf numFmtId="43" fontId="0" fillId="0" borderId="6" xfId="4" applyFont="1" applyBorder="1"/>
    <xf numFmtId="0" fontId="13" fillId="0" borderId="11" xfId="0" applyFont="1" applyBorder="1"/>
    <xf numFmtId="0" fontId="13" fillId="0" borderId="9" xfId="0" applyFont="1" applyBorder="1"/>
    <xf numFmtId="0" fontId="45" fillId="0" borderId="0" xfId="0" applyFont="1"/>
    <xf numFmtId="164" fontId="3" fillId="9" borderId="3" xfId="1" applyFont="1" applyFill="1" applyBorder="1" applyAlignment="1"/>
    <xf numFmtId="164" fontId="3" fillId="9" borderId="5" xfId="1" applyFont="1" applyFill="1" applyBorder="1" applyAlignment="1">
      <alignment horizontal="center"/>
    </xf>
    <xf numFmtId="164" fontId="3" fillId="9" borderId="21" xfId="1" applyFont="1" applyFill="1" applyBorder="1" applyAlignment="1">
      <alignment horizontal="center"/>
    </xf>
    <xf numFmtId="0" fontId="3" fillId="0" borderId="73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11" fillId="8" borderId="1" xfId="0" applyFont="1" applyFill="1" applyBorder="1"/>
    <xf numFmtId="0" fontId="3" fillId="8" borderId="1" xfId="0" applyFont="1" applyFill="1" applyBorder="1"/>
    <xf numFmtId="0" fontId="13" fillId="13" borderId="84" xfId="0" applyFont="1" applyFill="1" applyBorder="1" applyAlignment="1">
      <alignment horizontal="center" vertical="center"/>
    </xf>
    <xf numFmtId="0" fontId="0" fillId="0" borderId="23" xfId="0" applyBorder="1"/>
    <xf numFmtId="43" fontId="0" fillId="0" borderId="2" xfId="4" applyFont="1" applyBorder="1"/>
    <xf numFmtId="43" fontId="0" fillId="0" borderId="2" xfId="4" applyFont="1" applyBorder="1" applyAlignment="1">
      <alignment horizontal="right"/>
    </xf>
    <xf numFmtId="43" fontId="0" fillId="0" borderId="35" xfId="4" applyFont="1" applyBorder="1"/>
    <xf numFmtId="0" fontId="44" fillId="0" borderId="78" xfId="0" applyFont="1" applyBorder="1"/>
    <xf numFmtId="43" fontId="44" fillId="0" borderId="74" xfId="0" applyNumberFormat="1" applyFont="1" applyBorder="1"/>
    <xf numFmtId="43" fontId="44" fillId="0" borderId="76" xfId="0" applyNumberFormat="1" applyFont="1" applyBorder="1"/>
    <xf numFmtId="165" fontId="0" fillId="0" borderId="1" xfId="4" applyNumberFormat="1" applyFont="1" applyBorder="1"/>
    <xf numFmtId="0" fontId="18" fillId="0" borderId="40" xfId="0" applyFont="1" applyBorder="1" applyAlignment="1">
      <alignment vertical="center"/>
    </xf>
    <xf numFmtId="0" fontId="5" fillId="0" borderId="0" xfId="0" applyFont="1" applyAlignment="1">
      <alignment horizontal="right"/>
    </xf>
    <xf numFmtId="0" fontId="0" fillId="0" borderId="73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46" fillId="8" borderId="41" xfId="0" applyFont="1" applyFill="1" applyBorder="1" applyAlignment="1">
      <alignment vertical="center"/>
    </xf>
    <xf numFmtId="0" fontId="14" fillId="8" borderId="41" xfId="0" applyFont="1" applyFill="1" applyBorder="1" applyAlignment="1">
      <alignment vertical="center"/>
    </xf>
    <xf numFmtId="0" fontId="28" fillId="0" borderId="105" xfId="0" applyFont="1" applyFill="1" applyBorder="1" applyAlignment="1">
      <alignment vertical="center"/>
    </xf>
    <xf numFmtId="0" fontId="28" fillId="0" borderId="107" xfId="0" applyFont="1" applyFill="1" applyBorder="1" applyAlignment="1">
      <alignment horizontal="left"/>
    </xf>
    <xf numFmtId="0" fontId="28" fillId="8" borderId="107" xfId="0" applyFont="1" applyFill="1" applyBorder="1" applyAlignment="1">
      <alignment vertical="center"/>
    </xf>
    <xf numFmtId="0" fontId="5" fillId="8" borderId="31" xfId="0" applyFont="1" applyFill="1" applyBorder="1" applyAlignment="1">
      <alignment vertical="center"/>
    </xf>
    <xf numFmtId="0" fontId="28" fillId="8" borderId="107" xfId="0" applyFont="1" applyFill="1" applyBorder="1" applyAlignment="1">
      <alignment horizontal="left"/>
    </xf>
    <xf numFmtId="0" fontId="3" fillId="8" borderId="31" xfId="0" applyFont="1" applyFill="1" applyBorder="1"/>
    <xf numFmtId="0" fontId="28" fillId="8" borderId="107" xfId="0" applyFont="1" applyFill="1" applyBorder="1" applyAlignment="1"/>
    <xf numFmtId="0" fontId="5" fillId="8" borderId="31" xfId="0" applyFont="1" applyFill="1" applyBorder="1" applyAlignment="1"/>
    <xf numFmtId="0" fontId="6" fillId="0" borderId="1" xfId="0" applyFont="1" applyBorder="1"/>
    <xf numFmtId="0" fontId="6" fillId="0" borderId="24" xfId="0" applyFont="1" applyBorder="1"/>
    <xf numFmtId="0" fontId="13" fillId="0" borderId="9" xfId="0" applyFont="1" applyBorder="1" applyAlignment="1">
      <alignment horizontal="right"/>
    </xf>
    <xf numFmtId="0" fontId="10" fillId="0" borderId="0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4" borderId="7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3" fillId="4" borderId="73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8" borderId="0" xfId="0" applyFont="1" applyFill="1" applyBorder="1"/>
    <xf numFmtId="0" fontId="7" fillId="0" borderId="105" xfId="0" applyFont="1" applyBorder="1"/>
    <xf numFmtId="0" fontId="7" fillId="0" borderId="113" xfId="0" applyFont="1" applyBorder="1"/>
    <xf numFmtId="0" fontId="7" fillId="0" borderId="88" xfId="0" applyFont="1" applyBorder="1"/>
    <xf numFmtId="0" fontId="7" fillId="0" borderId="89" xfId="0" applyFont="1" applyBorder="1"/>
    <xf numFmtId="0" fontId="7" fillId="0" borderId="90" xfId="0" applyFont="1" applyBorder="1"/>
    <xf numFmtId="0" fontId="7" fillId="0" borderId="114" xfId="0" applyFont="1" applyBorder="1"/>
    <xf numFmtId="0" fontId="3" fillId="11" borderId="75" xfId="0" applyFont="1" applyFill="1" applyBorder="1" applyAlignment="1">
      <alignment vertical="center" textRotation="90"/>
    </xf>
    <xf numFmtId="0" fontId="3" fillId="11" borderId="6" xfId="0" applyFont="1" applyFill="1" applyBorder="1" applyAlignment="1">
      <alignment vertical="center" textRotation="90"/>
    </xf>
    <xf numFmtId="0" fontId="3" fillId="11" borderId="76" xfId="0" applyFont="1" applyFill="1" applyBorder="1" applyAlignment="1">
      <alignment vertical="center" textRotation="90"/>
    </xf>
    <xf numFmtId="0" fontId="3" fillId="11" borderId="77" xfId="0" applyFont="1" applyFill="1" applyBorder="1" applyAlignment="1">
      <alignment vertical="center"/>
    </xf>
    <xf numFmtId="0" fontId="3" fillId="11" borderId="16" xfId="0" applyFont="1" applyFill="1" applyBorder="1" applyAlignment="1">
      <alignment vertical="center"/>
    </xf>
    <xf numFmtId="0" fontId="3" fillId="11" borderId="78" xfId="0" applyFont="1" applyFill="1" applyBorder="1" applyAlignment="1">
      <alignment vertical="center"/>
    </xf>
    <xf numFmtId="0" fontId="3" fillId="11" borderId="73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11" borderId="74" xfId="0" applyFont="1" applyFill="1" applyBorder="1" applyAlignment="1">
      <alignment vertical="center"/>
    </xf>
    <xf numFmtId="0" fontId="3" fillId="11" borderId="75" xfId="0" applyFont="1" applyFill="1" applyBorder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1" borderId="76" xfId="0" applyFont="1" applyFill="1" applyBorder="1" applyAlignment="1">
      <alignment vertical="center"/>
    </xf>
    <xf numFmtId="0" fontId="28" fillId="0" borderId="9" xfId="0" applyFont="1" applyBorder="1"/>
    <xf numFmtId="0" fontId="5" fillId="0" borderId="115" xfId="0" applyFont="1" applyFill="1" applyBorder="1" applyAlignment="1">
      <alignment vertical="center"/>
    </xf>
    <xf numFmtId="0" fontId="5" fillId="0" borderId="116" xfId="0" applyFont="1" applyFill="1" applyBorder="1" applyAlignment="1">
      <alignment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117" xfId="0" applyFont="1" applyFill="1" applyBorder="1" applyAlignment="1">
      <alignment horizontal="center" vertical="center"/>
    </xf>
    <xf numFmtId="0" fontId="5" fillId="0" borderId="120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vertical="center"/>
    </xf>
    <xf numFmtId="0" fontId="5" fillId="0" borderId="31" xfId="0" applyFont="1" applyFill="1" applyBorder="1" applyAlignment="1">
      <alignment vertical="center"/>
    </xf>
    <xf numFmtId="0" fontId="5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28" fillId="0" borderId="107" xfId="0" applyFont="1" applyBorder="1" applyAlignment="1"/>
    <xf numFmtId="0" fontId="5" fillId="0" borderId="31" xfId="0" applyFont="1" applyBorder="1" applyAlignment="1"/>
    <xf numFmtId="0" fontId="5" fillId="0" borderId="2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40" xfId="0" applyFont="1" applyBorder="1"/>
    <xf numFmtId="0" fontId="10" fillId="3" borderId="85" xfId="0" applyFont="1" applyFill="1" applyBorder="1" applyAlignment="1">
      <alignment horizontal="center" vertical="center"/>
    </xf>
    <xf numFmtId="15" fontId="9" fillId="8" borderId="1" xfId="0" applyNumberFormat="1" applyFont="1" applyFill="1" applyBorder="1"/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36" fillId="0" borderId="71" xfId="0" applyFont="1" applyBorder="1" applyAlignment="1">
      <alignment horizontal="center"/>
    </xf>
    <xf numFmtId="0" fontId="9" fillId="8" borderId="73" xfId="0" applyFont="1" applyFill="1" applyBorder="1"/>
    <xf numFmtId="0" fontId="10" fillId="8" borderId="74" xfId="0" applyFont="1" applyFill="1" applyBorder="1" applyAlignment="1">
      <alignment horizontal="center"/>
    </xf>
    <xf numFmtId="0" fontId="9" fillId="8" borderId="75" xfId="0" applyFont="1" applyFill="1" applyBorder="1"/>
    <xf numFmtId="0" fontId="9" fillId="8" borderId="6" xfId="0" applyFont="1" applyFill="1" applyBorder="1"/>
    <xf numFmtId="166" fontId="9" fillId="8" borderId="6" xfId="0" applyNumberFormat="1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6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0" fontId="51" fillId="0" borderId="1" xfId="0" applyFont="1" applyFill="1" applyBorder="1" applyAlignment="1">
      <alignment vertical="center"/>
    </xf>
    <xf numFmtId="174" fontId="52" fillId="0" borderId="1" xfId="1" applyNumberFormat="1" applyFont="1" applyFill="1" applyBorder="1" applyAlignment="1">
      <alignment vertical="center"/>
    </xf>
    <xf numFmtId="0" fontId="35" fillId="0" borderId="71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10" fillId="0" borderId="71" xfId="0" applyFont="1" applyBorder="1" applyAlignment="1">
      <alignment vertical="center" wrapText="1"/>
    </xf>
    <xf numFmtId="0" fontId="10" fillId="0" borderId="7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2" fontId="9" fillId="11" borderId="1" xfId="0" applyNumberFormat="1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2" fontId="51" fillId="0" borderId="1" xfId="0" applyNumberFormat="1" applyFont="1" applyBorder="1" applyAlignment="1">
      <alignment vertical="center"/>
    </xf>
    <xf numFmtId="2" fontId="10" fillId="11" borderId="1" xfId="0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2" fontId="9" fillId="8" borderId="1" xfId="0" applyNumberFormat="1" applyFont="1" applyFill="1" applyBorder="1" applyAlignment="1">
      <alignment vertical="center"/>
    </xf>
    <xf numFmtId="2" fontId="10" fillId="8" borderId="1" xfId="0" applyNumberFormat="1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51" fillId="0" borderId="1" xfId="0" applyFont="1" applyBorder="1" applyAlignment="1">
      <alignment vertical="center"/>
    </xf>
    <xf numFmtId="169" fontId="47" fillId="0" borderId="1" xfId="1" applyNumberFormat="1" applyFont="1" applyBorder="1" applyAlignment="1">
      <alignment vertical="center"/>
    </xf>
    <xf numFmtId="169" fontId="51" fillId="0" borderId="1" xfId="1" applyNumberFormat="1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74" xfId="0" applyFont="1" applyBorder="1" applyAlignment="1">
      <alignment vertical="center"/>
    </xf>
    <xf numFmtId="169" fontId="50" fillId="0" borderId="6" xfId="1" applyNumberFormat="1" applyFont="1" applyBorder="1"/>
    <xf numFmtId="169" fontId="53" fillId="0" borderId="6" xfId="1" applyNumberFormat="1" applyFont="1" applyBorder="1"/>
    <xf numFmtId="169" fontId="54" fillId="0" borderId="6" xfId="1" applyNumberFormat="1" applyFont="1" applyBorder="1"/>
    <xf numFmtId="169" fontId="54" fillId="0" borderId="76" xfId="1" applyNumberFormat="1" applyFont="1" applyBorder="1"/>
    <xf numFmtId="0" fontId="7" fillId="0" borderId="30" xfId="0" applyFont="1" applyBorder="1"/>
    <xf numFmtId="0" fontId="36" fillId="0" borderId="1" xfId="0" applyFont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right" vertical="center"/>
    </xf>
    <xf numFmtId="0" fontId="17" fillId="0" borderId="9" xfId="0" applyFont="1" applyBorder="1" applyAlignment="1">
      <alignment horizontal="right"/>
    </xf>
    <xf numFmtId="0" fontId="16" fillId="6" borderId="43" xfId="0" applyFont="1" applyFill="1" applyBorder="1" applyAlignment="1">
      <alignment vertical="center"/>
    </xf>
    <xf numFmtId="0" fontId="16" fillId="6" borderId="44" xfId="0" applyFont="1" applyFill="1" applyBorder="1" applyAlignment="1">
      <alignment vertical="center"/>
    </xf>
    <xf numFmtId="0" fontId="16" fillId="6" borderId="45" xfId="0" applyFont="1" applyFill="1" applyBorder="1" applyAlignment="1">
      <alignment vertical="center"/>
    </xf>
    <xf numFmtId="0" fontId="5" fillId="0" borderId="107" xfId="0" applyFont="1" applyFill="1" applyBorder="1" applyAlignment="1">
      <alignment vertical="center"/>
    </xf>
    <xf numFmtId="0" fontId="3" fillId="0" borderId="34" xfId="0" applyFont="1" applyBorder="1"/>
    <xf numFmtId="0" fontId="3" fillId="0" borderId="122" xfId="0" applyFont="1" applyBorder="1"/>
    <xf numFmtId="0" fontId="3" fillId="0" borderId="48" xfId="0" applyFont="1" applyBorder="1"/>
    <xf numFmtId="0" fontId="3" fillId="0" borderId="123" xfId="0" applyFont="1" applyBorder="1"/>
    <xf numFmtId="0" fontId="3" fillId="0" borderId="124" xfId="0" applyFont="1" applyBorder="1"/>
    <xf numFmtId="0" fontId="3" fillId="0" borderId="33" xfId="0" applyFont="1" applyBorder="1"/>
    <xf numFmtId="0" fontId="3" fillId="0" borderId="125" xfId="0" applyFont="1" applyBorder="1"/>
    <xf numFmtId="0" fontId="3" fillId="0" borderId="52" xfId="0" applyFont="1" applyBorder="1"/>
    <xf numFmtId="0" fontId="3" fillId="0" borderId="10" xfId="0" applyFont="1" applyBorder="1"/>
    <xf numFmtId="0" fontId="3" fillId="0" borderId="26" xfId="0" applyFont="1" applyBorder="1"/>
    <xf numFmtId="0" fontId="3" fillId="0" borderId="42" xfId="0" applyFont="1" applyBorder="1"/>
    <xf numFmtId="0" fontId="3" fillId="0" borderId="105" xfId="0" applyFont="1" applyBorder="1"/>
    <xf numFmtId="0" fontId="3" fillId="0" borderId="88" xfId="0" applyFont="1" applyBorder="1"/>
    <xf numFmtId="0" fontId="3" fillId="0" borderId="89" xfId="0" applyFont="1" applyBorder="1"/>
    <xf numFmtId="0" fontId="3" fillId="0" borderId="90" xfId="0" applyFont="1" applyBorder="1"/>
    <xf numFmtId="0" fontId="3" fillId="0" borderId="43" xfId="0" applyFont="1" applyBorder="1"/>
    <xf numFmtId="0" fontId="3" fillId="0" borderId="53" xfId="0" applyFont="1" applyBorder="1"/>
    <xf numFmtId="0" fontId="3" fillId="0" borderId="44" xfId="0" applyFont="1" applyBorder="1"/>
    <xf numFmtId="0" fontId="3" fillId="0" borderId="41" xfId="0" applyFont="1" applyBorder="1"/>
    <xf numFmtId="0" fontId="3" fillId="0" borderId="54" xfId="0" applyFont="1" applyBorder="1"/>
    <xf numFmtId="0" fontId="3" fillId="0" borderId="114" xfId="0" applyFont="1" applyBorder="1"/>
    <xf numFmtId="0" fontId="3" fillId="0" borderId="49" xfId="0" applyFont="1" applyBorder="1"/>
    <xf numFmtId="0" fontId="3" fillId="0" borderId="113" xfId="0" applyFont="1" applyBorder="1"/>
    <xf numFmtId="0" fontId="3" fillId="0" borderId="127" xfId="0" applyFont="1" applyBorder="1"/>
    <xf numFmtId="0" fontId="3" fillId="0" borderId="127" xfId="0" applyFont="1" applyBorder="1" applyAlignment="1">
      <alignment horizontal="center"/>
    </xf>
    <xf numFmtId="0" fontId="3" fillId="0" borderId="128" xfId="0" applyFont="1" applyBorder="1"/>
    <xf numFmtId="0" fontId="7" fillId="0" borderId="123" xfId="0" applyFont="1" applyBorder="1" applyAlignment="1">
      <alignment horizontal="center" vertical="center"/>
    </xf>
    <xf numFmtId="0" fontId="7" fillId="0" borderId="123" xfId="0" applyFont="1" applyBorder="1" applyAlignment="1">
      <alignment vertical="center"/>
    </xf>
    <xf numFmtId="0" fontId="7" fillId="0" borderId="124" xfId="0" applyFont="1" applyBorder="1" applyAlignment="1">
      <alignment vertical="center"/>
    </xf>
    <xf numFmtId="0" fontId="9" fillId="0" borderId="126" xfId="0" applyFont="1" applyBorder="1"/>
    <xf numFmtId="0" fontId="9" fillId="0" borderId="89" xfId="0" applyFont="1" applyBorder="1"/>
    <xf numFmtId="0" fontId="7" fillId="0" borderId="52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9" fillId="0" borderId="129" xfId="0" applyFont="1" applyBorder="1"/>
    <xf numFmtId="0" fontId="5" fillId="0" borderId="11" xfId="0" applyFont="1" applyBorder="1" applyAlignment="1">
      <alignment horizontal="right"/>
    </xf>
    <xf numFmtId="0" fontId="45" fillId="0" borderId="9" xfId="0" applyFont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74" xfId="0" applyFont="1" applyFill="1" applyBorder="1" applyAlignment="1">
      <alignment horizontal="center"/>
    </xf>
    <xf numFmtId="0" fontId="7" fillId="0" borderId="7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7" fillId="0" borderId="75" xfId="0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0" fontId="7" fillId="0" borderId="73" xfId="0" applyFont="1" applyBorder="1"/>
    <xf numFmtId="0" fontId="7" fillId="0" borderId="75" xfId="0" applyFont="1" applyBorder="1"/>
    <xf numFmtId="164" fontId="0" fillId="10" borderId="1" xfId="1" applyFont="1" applyFill="1" applyBorder="1"/>
    <xf numFmtId="164" fontId="0" fillId="10" borderId="2" xfId="1" applyFont="1" applyFill="1" applyBorder="1"/>
    <xf numFmtId="0" fontId="55" fillId="0" borderId="0" xfId="0" applyFont="1"/>
    <xf numFmtId="0" fontId="13" fillId="0" borderId="0" xfId="0" applyFont="1" applyAlignment="1">
      <alignment horizontal="right"/>
    </xf>
    <xf numFmtId="0" fontId="19" fillId="4" borderId="44" xfId="0" applyFont="1" applyFill="1" applyBorder="1" applyAlignment="1">
      <alignment vertical="center"/>
    </xf>
    <xf numFmtId="0" fontId="19" fillId="4" borderId="45" xfId="0" applyFont="1" applyFill="1" applyBorder="1" applyAlignment="1">
      <alignment vertical="center"/>
    </xf>
    <xf numFmtId="0" fontId="58" fillId="4" borderId="43" xfId="0" applyFont="1" applyFill="1" applyBorder="1" applyAlignment="1">
      <alignment vertical="center"/>
    </xf>
    <xf numFmtId="0" fontId="5" fillId="0" borderId="38" xfId="0" applyFont="1" applyBorder="1" applyAlignment="1">
      <alignment horizontal="right"/>
    </xf>
    <xf numFmtId="0" fontId="59" fillId="0" borderId="1" xfId="0" applyFont="1" applyFill="1" applyBorder="1"/>
    <xf numFmtId="0" fontId="60" fillId="4" borderId="71" xfId="0" applyFont="1" applyFill="1" applyBorder="1" applyAlignment="1"/>
    <xf numFmtId="3" fontId="59" fillId="4" borderId="64" xfId="0" applyNumberFormat="1" applyFont="1" applyFill="1" applyBorder="1" applyAlignment="1">
      <alignment horizontal="left"/>
    </xf>
    <xf numFmtId="164" fontId="59" fillId="4" borderId="64" xfId="1" applyFont="1" applyFill="1" applyBorder="1" applyAlignment="1">
      <alignment horizontal="left"/>
    </xf>
    <xf numFmtId="3" fontId="59" fillId="4" borderId="64" xfId="0" applyNumberFormat="1" applyFont="1" applyFill="1" applyBorder="1" applyAlignment="1">
      <alignment horizontal="center"/>
    </xf>
    <xf numFmtId="3" fontId="59" fillId="4" borderId="65" xfId="0" applyNumberFormat="1" applyFont="1" applyFill="1" applyBorder="1" applyAlignment="1">
      <alignment horizontal="left"/>
    </xf>
    <xf numFmtId="0" fontId="60" fillId="4" borderId="1" xfId="0" applyFont="1" applyFill="1" applyBorder="1" applyAlignment="1"/>
    <xf numFmtId="164" fontId="59" fillId="4" borderId="1" xfId="1" applyFont="1" applyFill="1" applyBorder="1" applyAlignment="1">
      <alignment horizontal="left"/>
    </xf>
    <xf numFmtId="3" fontId="60" fillId="4" borderId="1" xfId="0" applyNumberFormat="1" applyFont="1" applyFill="1" applyBorder="1" applyAlignment="1">
      <alignment horizontal="center"/>
    </xf>
    <xf numFmtId="169" fontId="60" fillId="4" borderId="1" xfId="1" applyNumberFormat="1" applyFont="1" applyFill="1" applyBorder="1" applyAlignment="1">
      <alignment horizontal="center"/>
    </xf>
    <xf numFmtId="164" fontId="59" fillId="4" borderId="3" xfId="1" applyFont="1" applyFill="1" applyBorder="1" applyAlignment="1">
      <alignment horizontal="left"/>
    </xf>
    <xf numFmtId="3" fontId="59" fillId="4" borderId="104" xfId="0" applyNumberFormat="1" applyFont="1" applyFill="1" applyBorder="1" applyAlignment="1">
      <alignment horizontal="left"/>
    </xf>
    <xf numFmtId="164" fontId="59" fillId="0" borderId="1" xfId="1" applyFont="1" applyBorder="1"/>
    <xf numFmtId="0" fontId="59" fillId="0" borderId="1" xfId="0" applyFont="1" applyFill="1" applyBorder="1" applyAlignment="1">
      <alignment horizontal="center"/>
    </xf>
    <xf numFmtId="164" fontId="59" fillId="0" borderId="1" xfId="1" applyFont="1" applyBorder="1" applyAlignment="1">
      <alignment horizontal="center"/>
    </xf>
    <xf numFmtId="3" fontId="59" fillId="0" borderId="74" xfId="0" applyNumberFormat="1" applyFont="1" applyBorder="1"/>
    <xf numFmtId="0" fontId="59" fillId="0" borderId="6" xfId="0" applyFont="1" applyFill="1" applyBorder="1"/>
    <xf numFmtId="164" fontId="59" fillId="0" borderId="6" xfId="1" applyFont="1" applyBorder="1"/>
    <xf numFmtId="0" fontId="59" fillId="0" borderId="6" xfId="0" applyFont="1" applyFill="1" applyBorder="1" applyAlignment="1">
      <alignment horizontal="center"/>
    </xf>
    <xf numFmtId="164" fontId="59" fillId="0" borderId="6" xfId="1" applyFont="1" applyBorder="1" applyAlignment="1">
      <alignment horizontal="center"/>
    </xf>
    <xf numFmtId="164" fontId="59" fillId="4" borderId="37" xfId="1" applyFont="1" applyFill="1" applyBorder="1" applyAlignment="1">
      <alignment horizontal="left"/>
    </xf>
    <xf numFmtId="3" fontId="59" fillId="0" borderId="99" xfId="0" applyNumberFormat="1" applyFont="1" applyBorder="1"/>
    <xf numFmtId="0" fontId="60" fillId="14" borderId="71" xfId="0" applyFont="1" applyFill="1" applyBorder="1" applyAlignment="1"/>
    <xf numFmtId="3" fontId="59" fillId="14" borderId="71" xfId="0" applyNumberFormat="1" applyFont="1" applyFill="1" applyBorder="1" applyAlignment="1">
      <alignment horizontal="left"/>
    </xf>
    <xf numFmtId="164" fontId="59" fillId="14" borderId="71" xfId="1" applyFont="1" applyFill="1" applyBorder="1" applyAlignment="1">
      <alignment horizontal="left"/>
    </xf>
    <xf numFmtId="3" fontId="60" fillId="14" borderId="71" xfId="0" applyNumberFormat="1" applyFont="1" applyFill="1" applyBorder="1" applyAlignment="1">
      <alignment horizontal="center"/>
    </xf>
    <xf numFmtId="169" fontId="60" fillId="14" borderId="71" xfId="1" applyNumberFormat="1" applyFont="1" applyFill="1" applyBorder="1" applyAlignment="1">
      <alignment horizontal="center"/>
    </xf>
    <xf numFmtId="164" fontId="60" fillId="14" borderId="71" xfId="1" applyFont="1" applyFill="1" applyBorder="1" applyAlignment="1">
      <alignment horizontal="left"/>
    </xf>
    <xf numFmtId="3" fontId="59" fillId="14" borderId="65" xfId="0" applyNumberFormat="1" applyFont="1" applyFill="1" applyBorder="1" applyAlignment="1">
      <alignment horizontal="left"/>
    </xf>
    <xf numFmtId="0" fontId="60" fillId="14" borderId="1" xfId="0" applyFont="1" applyFill="1" applyBorder="1" applyAlignment="1"/>
    <xf numFmtId="3" fontId="59" fillId="14" borderId="1" xfId="0" applyNumberFormat="1" applyFont="1" applyFill="1" applyBorder="1" applyAlignment="1">
      <alignment horizontal="left"/>
    </xf>
    <xf numFmtId="164" fontId="59" fillId="14" borderId="1" xfId="1" applyFont="1" applyFill="1" applyBorder="1" applyAlignment="1">
      <alignment horizontal="left"/>
    </xf>
    <xf numFmtId="3" fontId="60" fillId="14" borderId="1" xfId="0" applyNumberFormat="1" applyFont="1" applyFill="1" applyBorder="1" applyAlignment="1">
      <alignment horizontal="center"/>
    </xf>
    <xf numFmtId="169" fontId="60" fillId="14" borderId="1" xfId="1" applyNumberFormat="1" applyFont="1" applyFill="1" applyBorder="1" applyAlignment="1">
      <alignment horizontal="center"/>
    </xf>
    <xf numFmtId="164" fontId="60" fillId="14" borderId="1" xfId="1" applyFont="1" applyFill="1" applyBorder="1" applyAlignment="1">
      <alignment horizontal="left"/>
    </xf>
    <xf numFmtId="3" fontId="59" fillId="14" borderId="104" xfId="0" applyNumberFormat="1" applyFont="1" applyFill="1" applyBorder="1" applyAlignment="1">
      <alignment horizontal="left"/>
    </xf>
    <xf numFmtId="169" fontId="61" fillId="14" borderId="1" xfId="1" applyNumberFormat="1" applyFont="1" applyFill="1" applyBorder="1" applyAlignment="1">
      <alignment horizontal="center"/>
    </xf>
    <xf numFmtId="164" fontId="59" fillId="14" borderId="3" xfId="1" applyFont="1" applyFill="1" applyBorder="1" applyAlignment="1">
      <alignment horizontal="left"/>
    </xf>
    <xf numFmtId="169" fontId="59" fillId="0" borderId="1" xfId="1" applyNumberFormat="1" applyFont="1" applyBorder="1" applyAlignment="1">
      <alignment horizontal="center"/>
    </xf>
    <xf numFmtId="169" fontId="59" fillId="4" borderId="3" xfId="1" applyNumberFormat="1" applyFont="1" applyFill="1" applyBorder="1" applyAlignment="1">
      <alignment horizontal="left"/>
    </xf>
    <xf numFmtId="172" fontId="59" fillId="0" borderId="1" xfId="1" applyNumberFormat="1" applyFont="1" applyBorder="1"/>
    <xf numFmtId="0" fontId="59" fillId="0" borderId="1" xfId="0" applyFont="1" applyBorder="1"/>
    <xf numFmtId="0" fontId="59" fillId="0" borderId="6" xfId="0" applyFont="1" applyBorder="1"/>
    <xf numFmtId="171" fontId="59" fillId="0" borderId="6" xfId="1" applyNumberFormat="1" applyFont="1" applyBorder="1"/>
    <xf numFmtId="3" fontId="59" fillId="0" borderId="6" xfId="0" applyNumberFormat="1" applyFont="1" applyBorder="1" applyAlignment="1">
      <alignment horizontal="center"/>
    </xf>
    <xf numFmtId="3" fontId="59" fillId="0" borderId="76" xfId="0" applyNumberFormat="1" applyFont="1" applyBorder="1"/>
    <xf numFmtId="0" fontId="60" fillId="15" borderId="16" xfId="0" applyFont="1" applyFill="1" applyBorder="1"/>
    <xf numFmtId="3" fontId="60" fillId="15" borderId="16" xfId="0" applyNumberFormat="1" applyFont="1" applyFill="1" applyBorder="1"/>
    <xf numFmtId="164" fontId="60" fillId="15" borderId="16" xfId="1" applyFont="1" applyFill="1" applyBorder="1"/>
    <xf numFmtId="3" fontId="60" fillId="15" borderId="16" xfId="0" applyNumberFormat="1" applyFont="1" applyFill="1" applyBorder="1" applyAlignment="1">
      <alignment horizontal="center"/>
    </xf>
    <xf numFmtId="164" fontId="60" fillId="15" borderId="16" xfId="1" applyFont="1" applyFill="1" applyBorder="1" applyAlignment="1">
      <alignment horizontal="center"/>
    </xf>
    <xf numFmtId="0" fontId="60" fillId="15" borderId="16" xfId="0" applyFont="1" applyFill="1" applyBorder="1" applyAlignment="1">
      <alignment horizontal="left" vertical="center"/>
    </xf>
    <xf numFmtId="164" fontId="60" fillId="15" borderId="1" xfId="1" applyFont="1" applyFill="1" applyBorder="1" applyAlignment="1">
      <alignment horizontal="left"/>
    </xf>
    <xf numFmtId="0" fontId="62" fillId="15" borderId="1" xfId="0" applyFont="1" applyFill="1" applyBorder="1" applyAlignment="1">
      <alignment horizontal="center"/>
    </xf>
    <xf numFmtId="169" fontId="62" fillId="15" borderId="1" xfId="1" applyNumberFormat="1" applyFont="1" applyFill="1" applyBorder="1" applyAlignment="1">
      <alignment horizontal="center"/>
    </xf>
    <xf numFmtId="164" fontId="59" fillId="0" borderId="1" xfId="1" applyFont="1" applyFill="1" applyBorder="1" applyAlignment="1">
      <alignment horizontal="left"/>
    </xf>
    <xf numFmtId="164" fontId="59" fillId="2" borderId="74" xfId="0" applyNumberFormat="1" applyFont="1" applyFill="1" applyBorder="1" applyAlignment="1">
      <alignment horizontal="left"/>
    </xf>
    <xf numFmtId="169" fontId="59" fillId="0" borderId="1" xfId="1" applyNumberFormat="1" applyFont="1" applyFill="1" applyBorder="1" applyAlignment="1">
      <alignment horizontal="left"/>
    </xf>
    <xf numFmtId="169" fontId="59" fillId="4" borderId="1" xfId="1" applyNumberFormat="1" applyFont="1" applyFill="1" applyBorder="1" applyAlignment="1">
      <alignment horizontal="left"/>
    </xf>
    <xf numFmtId="169" fontId="59" fillId="2" borderId="74" xfId="0" applyNumberFormat="1" applyFont="1" applyFill="1" applyBorder="1" applyAlignment="1">
      <alignment horizontal="left"/>
    </xf>
    <xf numFmtId="171" fontId="59" fillId="0" borderId="1" xfId="1" applyNumberFormat="1" applyFont="1" applyFill="1" applyBorder="1" applyAlignment="1">
      <alignment horizontal="left"/>
    </xf>
    <xf numFmtId="43" fontId="59" fillId="2" borderId="74" xfId="0" applyNumberFormat="1" applyFont="1" applyFill="1" applyBorder="1" applyAlignment="1">
      <alignment horizontal="left"/>
    </xf>
    <xf numFmtId="172" fontId="59" fillId="0" borderId="1" xfId="1" applyNumberFormat="1" applyFont="1" applyFill="1" applyBorder="1" applyAlignment="1">
      <alignment horizontal="left"/>
    </xf>
    <xf numFmtId="171" fontId="59" fillId="0" borderId="5" xfId="1" applyNumberFormat="1" applyFont="1" applyFill="1" applyBorder="1" applyAlignment="1">
      <alignment horizontal="left"/>
    </xf>
    <xf numFmtId="0" fontId="59" fillId="0" borderId="5" xfId="0" applyFont="1" applyFill="1" applyBorder="1" applyAlignment="1">
      <alignment horizontal="center"/>
    </xf>
    <xf numFmtId="164" fontId="59" fillId="2" borderId="92" xfId="0" applyNumberFormat="1" applyFont="1" applyFill="1" applyBorder="1" applyAlignment="1">
      <alignment horizontal="left"/>
    </xf>
    <xf numFmtId="164" fontId="59" fillId="0" borderId="6" xfId="1" applyFont="1" applyFill="1" applyBorder="1" applyAlignment="1">
      <alignment horizontal="left"/>
    </xf>
    <xf numFmtId="164" fontId="59" fillId="4" borderId="6" xfId="1" applyFont="1" applyFill="1" applyBorder="1" applyAlignment="1">
      <alignment horizontal="left"/>
    </xf>
    <xf numFmtId="43" fontId="59" fillId="2" borderId="76" xfId="0" applyNumberFormat="1" applyFont="1" applyFill="1" applyBorder="1" applyAlignment="1">
      <alignment horizontal="left"/>
    </xf>
    <xf numFmtId="169" fontId="59" fillId="0" borderId="6" xfId="1" applyNumberFormat="1" applyFont="1" applyBorder="1"/>
    <xf numFmtId="169" fontId="59" fillId="0" borderId="1" xfId="1" applyNumberFormat="1" applyFont="1" applyBorder="1"/>
    <xf numFmtId="169" fontId="60" fillId="15" borderId="16" xfId="1" applyNumberFormat="1" applyFont="1" applyFill="1" applyBorder="1"/>
    <xf numFmtId="169" fontId="60" fillId="15" borderId="1" xfId="1" applyNumberFormat="1" applyFont="1" applyFill="1" applyBorder="1" applyAlignment="1">
      <alignment horizontal="left"/>
    </xf>
    <xf numFmtId="169" fontId="59" fillId="0" borderId="5" xfId="1" applyNumberFormat="1" applyFont="1" applyFill="1" applyBorder="1" applyAlignment="1">
      <alignment horizontal="left"/>
    </xf>
    <xf numFmtId="0" fontId="13" fillId="13" borderId="111" xfId="0" applyFont="1" applyFill="1" applyBorder="1" applyAlignment="1">
      <alignment horizontal="center"/>
    </xf>
    <xf numFmtId="165" fontId="44" fillId="0" borderId="74" xfId="0" applyNumberFormat="1" applyFont="1" applyBorder="1"/>
    <xf numFmtId="0" fontId="55" fillId="0" borderId="9" xfId="0" applyFont="1" applyBorder="1" applyAlignment="1">
      <alignment vertical="center"/>
    </xf>
    <xf numFmtId="167" fontId="3" fillId="3" borderId="16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78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9" fontId="3" fillId="0" borderId="1" xfId="1" applyNumberFormat="1" applyFont="1" applyBorder="1" applyAlignment="1">
      <alignment horizontal="center" vertical="center"/>
    </xf>
    <xf numFmtId="3" fontId="3" fillId="0" borderId="74" xfId="0" applyNumberFormat="1" applyFont="1" applyBorder="1" applyAlignment="1">
      <alignment horizontal="center" vertical="center"/>
    </xf>
    <xf numFmtId="168" fontId="3" fillId="3" borderId="1" xfId="1" applyNumberFormat="1" applyFont="1" applyFill="1" applyBorder="1" applyAlignment="1">
      <alignment horizontal="center" vertical="center"/>
    </xf>
    <xf numFmtId="169" fontId="3" fillId="3" borderId="1" xfId="1" applyNumberFormat="1" applyFont="1" applyFill="1" applyBorder="1" applyAlignment="1">
      <alignment horizontal="center" vertical="center"/>
    </xf>
    <xf numFmtId="3" fontId="3" fillId="3" borderId="74" xfId="0" applyNumberFormat="1" applyFont="1" applyFill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167" fontId="3" fillId="3" borderId="77" xfId="0" applyNumberFormat="1" applyFont="1" applyFill="1" applyBorder="1" applyAlignment="1">
      <alignment horizontal="left" vertical="center"/>
    </xf>
    <xf numFmtId="167" fontId="3" fillId="3" borderId="73" xfId="0" applyNumberFormat="1" applyFont="1" applyFill="1" applyBorder="1" applyAlignment="1">
      <alignment horizontal="left" vertical="center"/>
    </xf>
    <xf numFmtId="0" fontId="44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1" fillId="3" borderId="1" xfId="0" applyFont="1" applyFill="1" applyBorder="1"/>
    <xf numFmtId="165" fontId="3" fillId="3" borderId="1" xfId="1" applyNumberFormat="1" applyFont="1" applyFill="1" applyBorder="1" applyAlignment="1">
      <alignment vertical="center"/>
    </xf>
    <xf numFmtId="0" fontId="13" fillId="7" borderId="54" xfId="0" applyFont="1" applyFill="1" applyBorder="1" applyAlignment="1"/>
    <xf numFmtId="9" fontId="0" fillId="0" borderId="57" xfId="2" applyFont="1" applyBorder="1"/>
    <xf numFmtId="9" fontId="0" fillId="0" borderId="50" xfId="2" applyFont="1" applyBorder="1"/>
    <xf numFmtId="3" fontId="13" fillId="3" borderId="51" xfId="0" applyNumberFormat="1" applyFont="1" applyFill="1" applyBorder="1"/>
    <xf numFmtId="9" fontId="13" fillId="3" borderId="51" xfId="2" applyFont="1" applyFill="1" applyBorder="1"/>
    <xf numFmtId="0" fontId="28" fillId="10" borderId="79" xfId="0" applyFont="1" applyFill="1" applyBorder="1" applyAlignment="1">
      <alignment horizontal="center" vertical="center"/>
    </xf>
    <xf numFmtId="0" fontId="28" fillId="10" borderId="36" xfId="0" applyFont="1" applyFill="1" applyBorder="1" applyAlignment="1">
      <alignment horizontal="center" vertical="center"/>
    </xf>
    <xf numFmtId="0" fontId="28" fillId="10" borderId="37" xfId="0" applyFont="1" applyFill="1" applyBorder="1" applyAlignment="1">
      <alignment horizontal="center" vertical="center"/>
    </xf>
    <xf numFmtId="3" fontId="3" fillId="0" borderId="80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81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8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" fillId="10" borderId="7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70" xfId="0" applyFont="1" applyFill="1" applyBorder="1" applyAlignment="1">
      <alignment horizontal="center" vertical="center"/>
    </xf>
    <xf numFmtId="0" fontId="3" fillId="10" borderId="73" xfId="0" applyFont="1" applyFill="1" applyBorder="1" applyAlignment="1">
      <alignment horizontal="center" vertical="center"/>
    </xf>
    <xf numFmtId="0" fontId="3" fillId="10" borderId="75" xfId="0" applyFont="1" applyFill="1" applyBorder="1" applyAlignment="1">
      <alignment horizontal="center" vertical="center"/>
    </xf>
    <xf numFmtId="0" fontId="3" fillId="10" borderId="72" xfId="0" applyFont="1" applyFill="1" applyBorder="1" applyAlignment="1">
      <alignment horizontal="center" vertical="center"/>
    </xf>
    <xf numFmtId="0" fontId="3" fillId="10" borderId="74" xfId="0" applyFont="1" applyFill="1" applyBorder="1" applyAlignment="1">
      <alignment horizontal="center" vertical="center"/>
    </xf>
    <xf numFmtId="0" fontId="3" fillId="10" borderId="7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7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textRotation="90"/>
    </xf>
    <xf numFmtId="0" fontId="3" fillId="2" borderId="7" xfId="0" applyFont="1" applyFill="1" applyBorder="1" applyAlignment="1">
      <alignment horizontal="center" textRotation="90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textRotation="90"/>
    </xf>
    <xf numFmtId="0" fontId="6" fillId="2" borderId="7" xfId="0" applyFont="1" applyFill="1" applyBorder="1" applyAlignment="1">
      <alignment horizontal="center" textRotation="90"/>
    </xf>
    <xf numFmtId="0" fontId="8" fillId="3" borderId="67" xfId="0" applyFont="1" applyFill="1" applyBorder="1" applyAlignment="1">
      <alignment horizontal="left"/>
    </xf>
    <xf numFmtId="0" fontId="8" fillId="3" borderId="68" xfId="0" applyFont="1" applyFill="1" applyBorder="1" applyAlignment="1">
      <alignment horizontal="left"/>
    </xf>
    <xf numFmtId="0" fontId="8" fillId="3" borderId="69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11" borderId="70" xfId="0" applyFont="1" applyFill="1" applyBorder="1" applyAlignment="1">
      <alignment horizontal="center" vertical="center"/>
    </xf>
    <xf numFmtId="0" fontId="7" fillId="11" borderId="71" xfId="0" applyFont="1" applyFill="1" applyBorder="1" applyAlignment="1">
      <alignment horizontal="center" vertical="center"/>
    </xf>
    <xf numFmtId="0" fontId="7" fillId="11" borderId="72" xfId="0" applyFont="1" applyFill="1" applyBorder="1" applyAlignment="1">
      <alignment horizontal="center" vertical="center"/>
    </xf>
    <xf numFmtId="0" fontId="7" fillId="11" borderId="73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7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textRotation="90"/>
    </xf>
    <xf numFmtId="0" fontId="6" fillId="2" borderId="39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36" fillId="3" borderId="84" xfId="0" applyFont="1" applyFill="1" applyBorder="1" applyAlignment="1">
      <alignment horizontal="center" vertical="center"/>
    </xf>
    <xf numFmtId="0" fontId="36" fillId="3" borderId="6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0" borderId="118" xfId="0" applyFont="1" applyFill="1" applyBorder="1" applyAlignment="1">
      <alignment horizontal="center" vertical="center"/>
    </xf>
    <xf numFmtId="0" fontId="36" fillId="0" borderId="119" xfId="0" applyFont="1" applyFill="1" applyBorder="1" applyAlignment="1">
      <alignment horizontal="center" vertical="center"/>
    </xf>
    <xf numFmtId="0" fontId="36" fillId="0" borderId="59" xfId="0" applyFont="1" applyFill="1" applyBorder="1" applyAlignment="1">
      <alignment horizontal="center" vertical="center"/>
    </xf>
    <xf numFmtId="0" fontId="36" fillId="0" borderId="12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1" xfId="0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35" fillId="0" borderId="1" xfId="0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7" fillId="2" borderId="7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textRotation="90"/>
    </xf>
    <xf numFmtId="0" fontId="9" fillId="2" borderId="21" xfId="0" applyFont="1" applyFill="1" applyBorder="1" applyAlignment="1">
      <alignment horizontal="center" textRotation="90"/>
    </xf>
    <xf numFmtId="0" fontId="9" fillId="0" borderId="5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 wrapText="1"/>
    </xf>
    <xf numFmtId="0" fontId="9" fillId="0" borderId="16" xfId="0" applyFont="1" applyFill="1" applyBorder="1" applyAlignment="1">
      <alignment vertical="center" wrapText="1"/>
    </xf>
    <xf numFmtId="0" fontId="7" fillId="2" borderId="70" xfId="0" applyFont="1" applyFill="1" applyBorder="1" applyAlignment="1">
      <alignment horizontal="center" vertical="center" wrapText="1"/>
    </xf>
    <xf numFmtId="0" fontId="7" fillId="2" borderId="73" xfId="0" applyFont="1" applyFill="1" applyBorder="1" applyAlignment="1">
      <alignment horizontal="center" vertical="center" wrapText="1"/>
    </xf>
    <xf numFmtId="0" fontId="7" fillId="2" borderId="93" xfId="0" applyFont="1" applyFill="1" applyBorder="1" applyAlignment="1">
      <alignment horizontal="center" vertical="center" wrapText="1"/>
    </xf>
    <xf numFmtId="0" fontId="7" fillId="2" borderId="7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3" fillId="0" borderId="93" xfId="0" applyFont="1" applyBorder="1" applyAlignment="1">
      <alignment vertical="center"/>
    </xf>
    <xf numFmtId="0" fontId="3" fillId="0" borderId="97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35" fillId="0" borderId="21" xfId="0" applyFont="1" applyBorder="1" applyAlignment="1">
      <alignment vertical="center"/>
    </xf>
    <xf numFmtId="0" fontId="35" fillId="0" borderId="16" xfId="0" applyFont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7" fillId="2" borderId="72" xfId="0" applyFont="1" applyFill="1" applyBorder="1" applyAlignment="1">
      <alignment horizontal="center"/>
    </xf>
    <xf numFmtId="0" fontId="49" fillId="2" borderId="92" xfId="0" applyFont="1" applyFill="1" applyBorder="1" applyAlignment="1">
      <alignment horizontal="center" textRotation="90"/>
    </xf>
    <xf numFmtId="0" fontId="49" fillId="2" borderId="94" xfId="0" applyFont="1" applyFill="1" applyBorder="1" applyAlignment="1">
      <alignment horizontal="center" textRotation="90"/>
    </xf>
    <xf numFmtId="0" fontId="10" fillId="0" borderId="5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164" fontId="3" fillId="0" borderId="2" xfId="1" applyFont="1" applyFill="1" applyBorder="1" applyAlignment="1">
      <alignment horizontal="center"/>
    </xf>
    <xf numFmtId="164" fontId="3" fillId="0" borderId="104" xfId="1" applyFont="1" applyFill="1" applyBorder="1" applyAlignment="1">
      <alignment horizontal="center"/>
    </xf>
    <xf numFmtId="164" fontId="3" fillId="3" borderId="2" xfId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64" fontId="3" fillId="0" borderId="3" xfId="1" applyFont="1" applyFill="1" applyBorder="1" applyAlignment="1">
      <alignment horizontal="center"/>
    </xf>
    <xf numFmtId="0" fontId="5" fillId="9" borderId="60" xfId="0" applyFont="1" applyFill="1" applyBorder="1" applyAlignment="1">
      <alignment horizontal="center" vertical="center"/>
    </xf>
    <xf numFmtId="0" fontId="5" fillId="9" borderId="97" xfId="0" applyFont="1" applyFill="1" applyBorder="1" applyAlignment="1">
      <alignment horizontal="center" vertical="center"/>
    </xf>
    <xf numFmtId="0" fontId="5" fillId="9" borderId="66" xfId="0" applyFont="1" applyFill="1" applyBorder="1" applyAlignment="1">
      <alignment horizontal="center" vertical="center"/>
    </xf>
    <xf numFmtId="0" fontId="5" fillId="9" borderId="58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5" xfId="0" applyFont="1" applyFill="1" applyBorder="1" applyAlignment="1">
      <alignment horizontal="center" vertical="center" wrapText="1"/>
    </xf>
    <xf numFmtId="0" fontId="5" fillId="9" borderId="22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/>
    </xf>
    <xf numFmtId="0" fontId="5" fillId="9" borderId="61" xfId="0" applyFont="1" applyFill="1" applyBorder="1" applyAlignment="1">
      <alignment horizontal="center" vertical="center"/>
    </xf>
    <xf numFmtId="0" fontId="5" fillId="9" borderId="95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96" xfId="0" applyFont="1" applyFill="1" applyBorder="1" applyAlignment="1">
      <alignment horizontal="center" vertical="center"/>
    </xf>
    <xf numFmtId="0" fontId="5" fillId="9" borderId="98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0" fontId="5" fillId="9" borderId="9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04" xfId="0" applyFont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165" fontId="3" fillId="0" borderId="104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65" fontId="5" fillId="0" borderId="32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165" fontId="5" fillId="0" borderId="106" xfId="1" applyNumberFormat="1" applyFont="1" applyFill="1" applyBorder="1" applyAlignment="1">
      <alignment horizontal="center" vertical="center"/>
    </xf>
    <xf numFmtId="165" fontId="5" fillId="0" borderId="23" xfId="1" applyNumberFormat="1" applyFont="1" applyFill="1" applyBorder="1" applyAlignment="1">
      <alignment horizontal="center" vertical="center"/>
    </xf>
    <xf numFmtId="165" fontId="5" fillId="0" borderId="8" xfId="1" applyNumberFormat="1" applyFont="1" applyFill="1" applyBorder="1" applyAlignment="1">
      <alignment horizontal="center" vertical="center"/>
    </xf>
    <xf numFmtId="165" fontId="5" fillId="0" borderId="98" xfId="1" applyNumberFormat="1" applyFont="1" applyFill="1" applyBorder="1" applyAlignment="1">
      <alignment horizontal="center" vertical="center"/>
    </xf>
    <xf numFmtId="164" fontId="3" fillId="0" borderId="20" xfId="1" applyFont="1" applyFill="1" applyBorder="1" applyAlignment="1">
      <alignment horizontal="center"/>
    </xf>
    <xf numFmtId="164" fontId="3" fillId="0" borderId="18" xfId="1" applyFont="1" applyFill="1" applyBorder="1" applyAlignment="1">
      <alignment horizontal="center"/>
    </xf>
    <xf numFmtId="164" fontId="3" fillId="0" borderId="108" xfId="1" applyFont="1" applyFill="1" applyBorder="1" applyAlignment="1">
      <alignment horizontal="center"/>
    </xf>
    <xf numFmtId="164" fontId="3" fillId="0" borderId="4" xfId="1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5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9" fontId="3" fillId="0" borderId="1" xfId="1" applyNumberFormat="1" applyFont="1" applyFill="1" applyBorder="1" applyAlignment="1">
      <alignment horizontal="center"/>
    </xf>
    <xf numFmtId="164" fontId="3" fillId="0" borderId="1" xfId="1" applyFont="1" applyFill="1" applyBorder="1" applyAlignment="1">
      <alignment horizontal="center"/>
    </xf>
    <xf numFmtId="164" fontId="3" fillId="0" borderId="74" xfId="1" applyFont="1" applyFill="1" applyBorder="1" applyAlignment="1">
      <alignment horizontal="center"/>
    </xf>
    <xf numFmtId="0" fontId="5" fillId="6" borderId="109" xfId="0" applyFont="1" applyFill="1" applyBorder="1" applyAlignment="1"/>
    <xf numFmtId="0" fontId="5" fillId="6" borderId="40" xfId="0" applyFont="1" applyFill="1" applyBorder="1" applyAlignment="1"/>
    <xf numFmtId="0" fontId="5" fillId="6" borderId="110" xfId="0" applyFont="1" applyFill="1" applyBorder="1" applyAlignment="1"/>
    <xf numFmtId="0" fontId="17" fillId="0" borderId="38" xfId="0" applyFont="1" applyBorder="1" applyAlignment="1">
      <alignment horizontal="left"/>
    </xf>
    <xf numFmtId="0" fontId="17" fillId="0" borderId="46" xfId="0" applyFont="1" applyBorder="1" applyAlignment="1">
      <alignment horizontal="left"/>
    </xf>
    <xf numFmtId="0" fontId="17" fillId="0" borderId="47" xfId="0" applyFont="1" applyBorder="1" applyAlignment="1">
      <alignment horizontal="left"/>
    </xf>
    <xf numFmtId="0" fontId="3" fillId="6" borderId="71" xfId="0" applyFont="1" applyFill="1" applyBorder="1" applyAlignment="1">
      <alignment horizontal="center"/>
    </xf>
    <xf numFmtId="0" fontId="3" fillId="6" borderId="72" xfId="0" applyFont="1" applyFill="1" applyBorder="1" applyAlignment="1">
      <alignment horizontal="center"/>
    </xf>
    <xf numFmtId="0" fontId="3" fillId="6" borderId="70" xfId="0" applyFont="1" applyFill="1" applyBorder="1" applyAlignment="1">
      <alignment horizontal="center" vertical="center"/>
    </xf>
    <xf numFmtId="0" fontId="3" fillId="6" borderId="75" xfId="0" applyFont="1" applyFill="1" applyBorder="1" applyAlignment="1">
      <alignment horizontal="center" vertical="center"/>
    </xf>
    <xf numFmtId="0" fontId="48" fillId="0" borderId="63" xfId="0" applyFont="1" applyBorder="1" applyAlignment="1">
      <alignment horizontal="center"/>
    </xf>
    <xf numFmtId="0" fontId="48" fillId="0" borderId="64" xfId="0" applyFont="1" applyBorder="1" applyAlignment="1">
      <alignment horizontal="center"/>
    </xf>
    <xf numFmtId="0" fontId="48" fillId="0" borderId="6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9" borderId="63" xfId="0" applyFont="1" applyFill="1" applyBorder="1" applyAlignment="1">
      <alignment horizontal="center"/>
    </xf>
    <xf numFmtId="0" fontId="7" fillId="9" borderId="64" xfId="0" applyFont="1" applyFill="1" applyBorder="1" applyAlignment="1">
      <alignment horizontal="center"/>
    </xf>
    <xf numFmtId="0" fontId="7" fillId="9" borderId="65" xfId="0" applyFont="1" applyFill="1" applyBorder="1" applyAlignment="1">
      <alignment horizontal="center"/>
    </xf>
    <xf numFmtId="0" fontId="7" fillId="9" borderId="60" xfId="0" applyFont="1" applyFill="1" applyBorder="1" applyAlignment="1">
      <alignment horizontal="center" vertical="center"/>
    </xf>
    <xf numFmtId="0" fontId="7" fillId="9" borderId="77" xfId="0" applyFont="1" applyFill="1" applyBorder="1" applyAlignment="1">
      <alignment horizontal="center" vertical="center"/>
    </xf>
    <xf numFmtId="0" fontId="7" fillId="9" borderId="58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62" fillId="16" borderId="112" xfId="0" applyFont="1" applyFill="1" applyBorder="1" applyAlignment="1">
      <alignment horizontal="center" wrapText="1"/>
    </xf>
    <xf numFmtId="0" fontId="62" fillId="16" borderId="78" xfId="0" applyFont="1" applyFill="1" applyBorder="1" applyAlignment="1">
      <alignment horizontal="center" wrapText="1"/>
    </xf>
    <xf numFmtId="0" fontId="3" fillId="9" borderId="70" xfId="0" applyFont="1" applyFill="1" applyBorder="1" applyAlignment="1">
      <alignment horizontal="center" vertical="center"/>
    </xf>
    <xf numFmtId="0" fontId="3" fillId="9" borderId="73" xfId="0" applyFont="1" applyFill="1" applyBorder="1" applyAlignment="1">
      <alignment horizontal="center" vertical="center"/>
    </xf>
    <xf numFmtId="0" fontId="3" fillId="9" borderId="93" xfId="0" applyFont="1" applyFill="1" applyBorder="1" applyAlignment="1">
      <alignment horizontal="center" vertical="center"/>
    </xf>
    <xf numFmtId="164" fontId="3" fillId="9" borderId="58" xfId="1" applyFont="1" applyFill="1" applyBorder="1" applyAlignment="1">
      <alignment horizontal="center" vertical="center" wrapText="1"/>
    </xf>
    <xf numFmtId="164" fontId="3" fillId="9" borderId="21" xfId="1" applyFont="1" applyFill="1" applyBorder="1" applyAlignment="1">
      <alignment horizontal="center" vertical="center" wrapText="1"/>
    </xf>
    <xf numFmtId="0" fontId="3" fillId="9" borderId="7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164" fontId="3" fillId="9" borderId="2" xfId="1" applyFont="1" applyFill="1" applyBorder="1" applyAlignment="1">
      <alignment horizontal="center"/>
    </xf>
    <xf numFmtId="164" fontId="3" fillId="9" borderId="4" xfId="1" applyFont="1" applyFill="1" applyBorder="1" applyAlignment="1">
      <alignment horizontal="center"/>
    </xf>
    <xf numFmtId="164" fontId="3" fillId="9" borderId="71" xfId="1" applyFont="1" applyFill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164" fontId="3" fillId="9" borderId="5" xfId="1" applyFont="1" applyFill="1" applyBorder="1" applyAlignment="1">
      <alignment horizontal="center" vertical="center"/>
    </xf>
    <xf numFmtId="0" fontId="3" fillId="9" borderId="112" xfId="0" applyFont="1" applyFill="1" applyBorder="1" applyAlignment="1">
      <alignment horizontal="center" vertical="center"/>
    </xf>
    <xf numFmtId="0" fontId="3" fillId="9" borderId="94" xfId="0" applyFont="1" applyFill="1" applyBorder="1" applyAlignment="1">
      <alignment horizontal="center" vertical="center"/>
    </xf>
    <xf numFmtId="164" fontId="3" fillId="9" borderId="1" xfId="1" applyFont="1" applyFill="1" applyBorder="1" applyAlignment="1">
      <alignment horizontal="center"/>
    </xf>
    <xf numFmtId="164" fontId="3" fillId="9" borderId="63" xfId="1" applyFont="1" applyFill="1" applyBorder="1" applyAlignment="1">
      <alignment horizontal="center"/>
    </xf>
    <xf numFmtId="164" fontId="3" fillId="9" borderId="64" xfId="1" applyFont="1" applyFill="1" applyBorder="1" applyAlignment="1">
      <alignment horizontal="center"/>
    </xf>
    <xf numFmtId="3" fontId="59" fillId="0" borderId="5" xfId="0" applyNumberFormat="1" applyFont="1" applyBorder="1" applyAlignment="1">
      <alignment horizontal="center" vertical="center"/>
    </xf>
    <xf numFmtId="3" fontId="59" fillId="0" borderId="21" xfId="0" applyNumberFormat="1" applyFont="1" applyBorder="1" applyAlignment="1">
      <alignment horizontal="center" vertical="center"/>
    </xf>
    <xf numFmtId="3" fontId="59" fillId="0" borderId="7" xfId="0" applyNumberFormat="1" applyFont="1" applyBorder="1" applyAlignment="1">
      <alignment horizontal="center" vertical="center"/>
    </xf>
    <xf numFmtId="164" fontId="61" fillId="14" borderId="5" xfId="1" applyFont="1" applyFill="1" applyBorder="1" applyAlignment="1">
      <alignment horizontal="center" vertical="center"/>
    </xf>
    <xf numFmtId="164" fontId="61" fillId="14" borderId="21" xfId="1" applyFont="1" applyFill="1" applyBorder="1" applyAlignment="1">
      <alignment horizontal="center" vertical="center"/>
    </xf>
    <xf numFmtId="164" fontId="61" fillId="14" borderId="7" xfId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 wrapText="1"/>
    </xf>
    <xf numFmtId="0" fontId="5" fillId="14" borderId="97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 wrapText="1"/>
    </xf>
    <xf numFmtId="0" fontId="5" fillId="15" borderId="97" xfId="0" applyFont="1" applyFill="1" applyBorder="1" applyAlignment="1">
      <alignment horizontal="center" vertical="center" wrapText="1"/>
    </xf>
    <xf numFmtId="0" fontId="5" fillId="15" borderId="66" xfId="0" applyFont="1" applyFill="1" applyBorder="1" applyAlignment="1">
      <alignment horizontal="center" vertical="center" wrapText="1"/>
    </xf>
    <xf numFmtId="3" fontId="59" fillId="8" borderId="5" xfId="0" applyNumberFormat="1" applyFont="1" applyFill="1" applyBorder="1" applyAlignment="1">
      <alignment horizontal="center" vertical="center"/>
    </xf>
    <xf numFmtId="3" fontId="59" fillId="8" borderId="21" xfId="0" applyNumberFormat="1" applyFont="1" applyFill="1" applyBorder="1" applyAlignment="1">
      <alignment horizontal="center" vertical="center"/>
    </xf>
    <xf numFmtId="3" fontId="59" fillId="8" borderId="7" xfId="0" applyNumberFormat="1" applyFont="1" applyFill="1" applyBorder="1" applyAlignment="1">
      <alignment horizontal="center" vertical="center"/>
    </xf>
    <xf numFmtId="164" fontId="61" fillId="15" borderId="5" xfId="1" applyFont="1" applyFill="1" applyBorder="1" applyAlignment="1">
      <alignment horizontal="center" vertical="center"/>
    </xf>
    <xf numFmtId="164" fontId="61" fillId="15" borderId="21" xfId="1" applyFont="1" applyFill="1" applyBorder="1" applyAlignment="1">
      <alignment horizontal="center" vertical="center"/>
    </xf>
    <xf numFmtId="164" fontId="61" fillId="15" borderId="7" xfId="1" applyFont="1" applyFill="1" applyBorder="1" applyAlignment="1">
      <alignment horizontal="center" vertical="center"/>
    </xf>
    <xf numFmtId="0" fontId="60" fillId="8" borderId="5" xfId="0" applyFont="1" applyFill="1" applyBorder="1" applyAlignment="1">
      <alignment horizontal="center" vertical="center"/>
    </xf>
    <xf numFmtId="0" fontId="60" fillId="8" borderId="21" xfId="0" applyFont="1" applyFill="1" applyBorder="1" applyAlignment="1">
      <alignment horizontal="center" vertical="center"/>
    </xf>
    <xf numFmtId="0" fontId="60" fillId="8" borderId="7" xfId="0" applyFont="1" applyFill="1" applyBorder="1" applyAlignment="1">
      <alignment horizontal="center" vertical="center"/>
    </xf>
    <xf numFmtId="164" fontId="61" fillId="4" borderId="5" xfId="1" applyFont="1" applyFill="1" applyBorder="1" applyAlignment="1">
      <alignment horizontal="center" vertical="center"/>
    </xf>
    <xf numFmtId="164" fontId="61" fillId="4" borderId="21" xfId="1" applyFont="1" applyFill="1" applyBorder="1" applyAlignment="1">
      <alignment horizontal="center" vertical="center"/>
    </xf>
    <xf numFmtId="164" fontId="61" fillId="4" borderId="7" xfId="1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 wrapText="1"/>
    </xf>
    <xf numFmtId="0" fontId="5" fillId="4" borderId="97" xfId="0" applyFont="1" applyFill="1" applyBorder="1" applyAlignment="1">
      <alignment horizontal="center" vertical="center" wrapText="1"/>
    </xf>
    <xf numFmtId="0" fontId="5" fillId="4" borderId="66" xfId="0" applyFont="1" applyFill="1" applyBorder="1" applyAlignment="1">
      <alignment horizontal="center" vertical="center" wrapText="1"/>
    </xf>
    <xf numFmtId="0" fontId="13" fillId="13" borderId="83" xfId="0" applyFont="1" applyFill="1" applyBorder="1" applyAlignment="1">
      <alignment horizontal="center"/>
    </xf>
    <xf numFmtId="0" fontId="13" fillId="13" borderId="85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3" fillId="3" borderId="52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38" xfId="0" applyFont="1" applyFill="1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3" fillId="7" borderId="35" xfId="0" applyFont="1" applyFill="1" applyBorder="1" applyAlignment="1">
      <alignment horizontal="center"/>
    </xf>
    <xf numFmtId="0" fontId="13" fillId="7" borderId="36" xfId="0" applyFont="1" applyFill="1" applyBorder="1" applyAlignment="1">
      <alignment horizontal="center"/>
    </xf>
    <xf numFmtId="0" fontId="13" fillId="7" borderId="130" xfId="0" applyFont="1" applyFill="1" applyBorder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0" i="0" baseline="0">
                <a:solidFill>
                  <a:schemeClr val="accent2">
                    <a:lumMod val="75000"/>
                  </a:schemeClr>
                </a:solidFill>
                <a:effectLst/>
                <a:latin typeface="Copperplate Gothic Bold" pitchFamily="34" charset="0"/>
              </a:rPr>
              <a:t>Jackfruit- Production Forecast-2015</a:t>
            </a:r>
            <a:endParaRPr lang="en-US" sz="1100">
              <a:solidFill>
                <a:schemeClr val="accent2">
                  <a:lumMod val="75000"/>
                </a:schemeClr>
              </a:solidFill>
              <a:effectLst/>
              <a:latin typeface="Copperplate Gothic Bold" pitchFamily="34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'Production Forecasting'!$B$17:$M$17</c:f>
              <c:numCache>
                <c:formatCode>mmm\-yy</c:formatCode>
                <c:ptCount val="12"/>
                <c:pt idx="0">
                  <c:v>42017</c:v>
                </c:pt>
                <c:pt idx="1">
                  <c:v>42048</c:v>
                </c:pt>
                <c:pt idx="2">
                  <c:v>42076</c:v>
                </c:pt>
                <c:pt idx="3">
                  <c:v>42107</c:v>
                </c:pt>
                <c:pt idx="4">
                  <c:v>42137</c:v>
                </c:pt>
                <c:pt idx="5">
                  <c:v>42168</c:v>
                </c:pt>
                <c:pt idx="6">
                  <c:v>42198</c:v>
                </c:pt>
                <c:pt idx="7">
                  <c:v>42229</c:v>
                </c:pt>
                <c:pt idx="8">
                  <c:v>42260</c:v>
                </c:pt>
                <c:pt idx="9">
                  <c:v>42290</c:v>
                </c:pt>
                <c:pt idx="10">
                  <c:v>42321</c:v>
                </c:pt>
                <c:pt idx="11">
                  <c:v>42351</c:v>
                </c:pt>
              </c:numCache>
            </c:numRef>
          </c:cat>
          <c:val>
            <c:numRef>
              <c:f>'Production Forecasting'!$B$18:$M$18</c:f>
              <c:numCache>
                <c:formatCode>#,##0</c:formatCode>
                <c:ptCount val="12"/>
                <c:pt idx="0">
                  <c:v>638</c:v>
                </c:pt>
                <c:pt idx="1">
                  <c:v>204</c:v>
                </c:pt>
                <c:pt idx="2">
                  <c:v>49</c:v>
                </c:pt>
                <c:pt idx="3">
                  <c:v>16</c:v>
                </c:pt>
                <c:pt idx="4">
                  <c:v>30</c:v>
                </c:pt>
                <c:pt idx="5">
                  <c:v>48</c:v>
                </c:pt>
                <c:pt idx="6">
                  <c:v>67</c:v>
                </c:pt>
                <c:pt idx="7">
                  <c:v>332</c:v>
                </c:pt>
                <c:pt idx="8">
                  <c:v>278</c:v>
                </c:pt>
                <c:pt idx="9">
                  <c:v>159</c:v>
                </c:pt>
                <c:pt idx="10">
                  <c:v>500</c:v>
                </c:pt>
                <c:pt idx="11">
                  <c:v>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371224"/>
        <c:axId val="245781352"/>
        <c:axId val="0"/>
      </c:bar3DChart>
      <c:dateAx>
        <c:axId val="145371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45781352"/>
        <c:crosses val="autoZero"/>
        <c:auto val="1"/>
        <c:lblOffset val="100"/>
        <c:baseTimeUnit val="months"/>
      </c:dateAx>
      <c:valAx>
        <c:axId val="2457813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371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0" i="0" baseline="0">
                <a:solidFill>
                  <a:schemeClr val="accent2">
                    <a:lumMod val="75000"/>
                  </a:schemeClr>
                </a:solidFill>
                <a:effectLst/>
                <a:latin typeface="Copperplate Gothic Bold" pitchFamily="34" charset="0"/>
              </a:rPr>
              <a:t>Jackfruit- Production Forecast-2015</a:t>
            </a:r>
            <a:endParaRPr lang="en-US" sz="1100">
              <a:solidFill>
                <a:schemeClr val="accent2">
                  <a:lumMod val="75000"/>
                </a:schemeClr>
              </a:solidFill>
              <a:effectLst/>
              <a:latin typeface="Copperplate Gothic Bold" pitchFamily="34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'[1]PDF-2015'!$B$17:$M$17</c:f>
              <c:numCache>
                <c:formatCode>General</c:formatCode>
                <c:ptCount val="12"/>
                <c:pt idx="0">
                  <c:v>42017</c:v>
                </c:pt>
                <c:pt idx="1">
                  <c:v>42048</c:v>
                </c:pt>
                <c:pt idx="2">
                  <c:v>42076</c:v>
                </c:pt>
                <c:pt idx="3">
                  <c:v>42107</c:v>
                </c:pt>
                <c:pt idx="4">
                  <c:v>42137</c:v>
                </c:pt>
                <c:pt idx="5">
                  <c:v>42168</c:v>
                </c:pt>
                <c:pt idx="6">
                  <c:v>42198</c:v>
                </c:pt>
                <c:pt idx="7">
                  <c:v>42229</c:v>
                </c:pt>
                <c:pt idx="8">
                  <c:v>42260</c:v>
                </c:pt>
                <c:pt idx="9">
                  <c:v>42290</c:v>
                </c:pt>
                <c:pt idx="10">
                  <c:v>42321</c:v>
                </c:pt>
                <c:pt idx="11">
                  <c:v>42351</c:v>
                </c:pt>
              </c:numCache>
            </c:numRef>
          </c:cat>
          <c:val>
            <c:numRef>
              <c:f>'[1]PDF-2015'!$B$18:$M$18</c:f>
              <c:numCache>
                <c:formatCode>General</c:formatCode>
                <c:ptCount val="12"/>
                <c:pt idx="0">
                  <c:v>638</c:v>
                </c:pt>
                <c:pt idx="1">
                  <c:v>204</c:v>
                </c:pt>
                <c:pt idx="2">
                  <c:v>49</c:v>
                </c:pt>
                <c:pt idx="3">
                  <c:v>16</c:v>
                </c:pt>
                <c:pt idx="4">
                  <c:v>30</c:v>
                </c:pt>
                <c:pt idx="5">
                  <c:v>48</c:v>
                </c:pt>
                <c:pt idx="6">
                  <c:v>67</c:v>
                </c:pt>
                <c:pt idx="7">
                  <c:v>332</c:v>
                </c:pt>
                <c:pt idx="8">
                  <c:v>278</c:v>
                </c:pt>
                <c:pt idx="9">
                  <c:v>159</c:v>
                </c:pt>
                <c:pt idx="10">
                  <c:v>500</c:v>
                </c:pt>
                <c:pt idx="11">
                  <c:v>600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6213520"/>
        <c:axId val="246213904"/>
        <c:axId val="0"/>
      </c:bar3DChart>
      <c:catAx>
        <c:axId val="24621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213904"/>
        <c:crosses val="autoZero"/>
        <c:auto val="1"/>
        <c:lblAlgn val="ctr"/>
        <c:lblOffset val="100"/>
        <c:noMultiLvlLbl val="0"/>
      </c:catAx>
      <c:valAx>
        <c:axId val="24621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13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157163</xdr:rowOff>
    </xdr:from>
    <xdr:to>
      <xdr:col>13</xdr:col>
      <xdr:colOff>0</xdr:colOff>
      <xdr:row>15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157163</xdr:rowOff>
    </xdr:from>
    <xdr:to>
      <xdr:col>13</xdr:col>
      <xdr:colOff>0</xdr:colOff>
      <xdr:row>15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y.sophal\Desktop\Production%20Plan%202015\1-Jackfruit-Production%20&amp;%20Operation%20Plan-2015%20(1)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 Amoung"/>
      <sheetName val="Input Description"/>
      <sheetName val="App-Schedule"/>
      <sheetName val="App-RM Schedule"/>
      <sheetName val="App-Program"/>
      <sheetName val="RM-Purchase Schedule"/>
      <sheetName val="Machinery Schedule"/>
      <sheetName val="Farmin Tool"/>
      <sheetName val="RM-Breakdown"/>
      <sheetName val="RM-Breakdown-month"/>
      <sheetName val="PDF-20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">
          <cell r="B17">
            <v>42017</v>
          </cell>
          <cell r="C17">
            <v>42048</v>
          </cell>
          <cell r="D17">
            <v>42076</v>
          </cell>
          <cell r="E17">
            <v>42107</v>
          </cell>
          <cell r="F17">
            <v>42137</v>
          </cell>
          <cell r="G17">
            <v>42168</v>
          </cell>
          <cell r="H17">
            <v>42198</v>
          </cell>
          <cell r="I17">
            <v>42229</v>
          </cell>
          <cell r="J17">
            <v>42260</v>
          </cell>
          <cell r="K17">
            <v>42290</v>
          </cell>
          <cell r="L17">
            <v>42321</v>
          </cell>
          <cell r="M17">
            <v>42351</v>
          </cell>
        </row>
        <row r="18">
          <cell r="B18">
            <v>638</v>
          </cell>
          <cell r="C18">
            <v>204</v>
          </cell>
          <cell r="D18">
            <v>49</v>
          </cell>
          <cell r="E18">
            <v>16</v>
          </cell>
          <cell r="F18">
            <v>30</v>
          </cell>
          <cell r="G18">
            <v>48</v>
          </cell>
          <cell r="H18">
            <v>67</v>
          </cell>
          <cell r="I18">
            <v>332</v>
          </cell>
          <cell r="J18">
            <v>278</v>
          </cell>
          <cell r="K18">
            <v>159</v>
          </cell>
          <cell r="L18">
            <v>500</v>
          </cell>
          <cell r="M18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110" zoomScaleNormal="110" workbookViewId="0">
      <selection activeCell="O5" sqref="O5"/>
    </sheetView>
  </sheetViews>
  <sheetFormatPr defaultRowHeight="12.75"/>
  <cols>
    <col min="1" max="1" width="2.140625" style="27" customWidth="1"/>
    <col min="2" max="2" width="22.7109375" style="27" customWidth="1"/>
    <col min="3" max="3" width="18.42578125" style="27" customWidth="1"/>
    <col min="4" max="4" width="6.7109375" style="27" customWidth="1"/>
    <col min="5" max="9" width="7.5703125" style="27" customWidth="1"/>
    <col min="10" max="10" width="9.42578125" style="27" customWidth="1"/>
    <col min="11" max="11" width="12.28515625" style="27" customWidth="1"/>
    <col min="12" max="12" width="10.140625" style="27" customWidth="1"/>
    <col min="13" max="13" width="35.7109375" style="27" customWidth="1"/>
    <col min="14" max="16384" width="9.140625" style="27"/>
  </cols>
  <sheetData>
    <row r="1" spans="1:14">
      <c r="A1" s="27" t="s">
        <v>98</v>
      </c>
    </row>
    <row r="2" spans="1:14">
      <c r="A2" s="27" t="s">
        <v>99</v>
      </c>
    </row>
    <row r="3" spans="1:14">
      <c r="A3" s="27" t="s">
        <v>100</v>
      </c>
    </row>
    <row r="4" spans="1:14">
      <c r="A4" s="27" t="s">
        <v>227</v>
      </c>
    </row>
    <row r="5" spans="1:14" ht="20.25">
      <c r="A5" s="558" t="s">
        <v>391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</row>
    <row r="7" spans="1:14" ht="20.25" customHeight="1" thickBot="1">
      <c r="A7" s="272" t="s">
        <v>392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</row>
    <row r="8" spans="1:14" ht="20.25" customHeight="1" thickBot="1"/>
    <row r="9" spans="1:14" ht="20.25" customHeight="1">
      <c r="A9" s="562" t="s">
        <v>117</v>
      </c>
      <c r="B9" s="559"/>
      <c r="C9" s="559" t="s">
        <v>118</v>
      </c>
      <c r="D9" s="559" t="s">
        <v>103</v>
      </c>
      <c r="E9" s="569" t="s">
        <v>115</v>
      </c>
      <c r="F9" s="569"/>
      <c r="G9" s="569"/>
      <c r="H9" s="569"/>
      <c r="I9" s="569"/>
      <c r="J9" s="569"/>
      <c r="K9" s="569"/>
      <c r="L9" s="559" t="s">
        <v>102</v>
      </c>
      <c r="M9" s="565" t="s">
        <v>108</v>
      </c>
    </row>
    <row r="10" spans="1:14" ht="20.25" customHeight="1">
      <c r="A10" s="563"/>
      <c r="B10" s="560"/>
      <c r="C10" s="560"/>
      <c r="D10" s="560"/>
      <c r="E10" s="568" t="s">
        <v>148</v>
      </c>
      <c r="F10" s="568"/>
      <c r="G10" s="568"/>
      <c r="H10" s="568" t="s">
        <v>149</v>
      </c>
      <c r="I10" s="568"/>
      <c r="J10" s="137" t="s">
        <v>251</v>
      </c>
      <c r="K10" s="137" t="s">
        <v>104</v>
      </c>
      <c r="L10" s="560"/>
      <c r="M10" s="566"/>
    </row>
    <row r="11" spans="1:14" ht="20.25" customHeight="1">
      <c r="A11" s="563"/>
      <c r="B11" s="560"/>
      <c r="C11" s="560"/>
      <c r="D11" s="560"/>
      <c r="E11" s="560" t="s">
        <v>156</v>
      </c>
      <c r="F11" s="560"/>
      <c r="G11" s="560"/>
      <c r="H11" s="560" t="s">
        <v>157</v>
      </c>
      <c r="I11" s="560"/>
      <c r="J11" s="138" t="s">
        <v>181</v>
      </c>
      <c r="K11" s="138" t="s">
        <v>315</v>
      </c>
      <c r="L11" s="560"/>
      <c r="M11" s="566"/>
    </row>
    <row r="12" spans="1:14" ht="20.25" customHeight="1" thickBot="1">
      <c r="A12" s="564"/>
      <c r="B12" s="561"/>
      <c r="C12" s="561"/>
      <c r="D12" s="561"/>
      <c r="E12" s="139" t="s">
        <v>105</v>
      </c>
      <c r="F12" s="139" t="s">
        <v>106</v>
      </c>
      <c r="G12" s="139" t="s">
        <v>107</v>
      </c>
      <c r="H12" s="139" t="s">
        <v>105</v>
      </c>
      <c r="I12" s="139" t="s">
        <v>106</v>
      </c>
      <c r="J12" s="139" t="s">
        <v>105</v>
      </c>
      <c r="K12" s="139" t="s">
        <v>105</v>
      </c>
      <c r="L12" s="561"/>
      <c r="M12" s="567"/>
    </row>
    <row r="13" spans="1:14" ht="20.25" customHeight="1">
      <c r="A13" s="536" t="s">
        <v>120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8"/>
    </row>
    <row r="14" spans="1:14" ht="20.25" customHeight="1">
      <c r="A14" s="552" t="s">
        <v>122</v>
      </c>
      <c r="B14" s="553"/>
      <c r="C14" s="529" t="s">
        <v>5</v>
      </c>
      <c r="D14" s="529" t="s">
        <v>180</v>
      </c>
      <c r="E14" s="530">
        <v>54</v>
      </c>
      <c r="F14" s="530">
        <v>86</v>
      </c>
      <c r="G14" s="530">
        <v>57</v>
      </c>
      <c r="H14" s="530">
        <v>35</v>
      </c>
      <c r="I14" s="530">
        <v>55</v>
      </c>
      <c r="J14" s="530">
        <v>90</v>
      </c>
      <c r="K14" s="530">
        <v>23</v>
      </c>
      <c r="L14" s="530">
        <f>SUM(E14:K14)</f>
        <v>400</v>
      </c>
      <c r="M14" s="531" t="s">
        <v>374</v>
      </c>
      <c r="N14" s="94"/>
    </row>
    <row r="15" spans="1:14" ht="20.25" customHeight="1">
      <c r="A15" s="537" t="s">
        <v>121</v>
      </c>
      <c r="B15" s="526"/>
      <c r="C15" s="532"/>
      <c r="D15" s="532"/>
      <c r="E15" s="532"/>
      <c r="F15" s="532"/>
      <c r="G15" s="532"/>
      <c r="H15" s="532"/>
      <c r="I15" s="532"/>
      <c r="J15" s="532"/>
      <c r="K15" s="532"/>
      <c r="L15" s="533">
        <f t="shared" ref="L15:L21" si="0">SUM(E15:J15)</f>
        <v>0</v>
      </c>
      <c r="M15" s="534"/>
    </row>
    <row r="16" spans="1:14" ht="20.25" customHeight="1">
      <c r="A16" s="552" t="s">
        <v>312</v>
      </c>
      <c r="B16" s="553"/>
      <c r="C16" s="535" t="s">
        <v>116</v>
      </c>
      <c r="D16" s="529" t="s">
        <v>180</v>
      </c>
      <c r="E16" s="530"/>
      <c r="F16" s="530"/>
      <c r="G16" s="530">
        <v>54</v>
      </c>
      <c r="H16" s="530"/>
      <c r="I16" s="530"/>
      <c r="J16" s="530">
        <v>900</v>
      </c>
      <c r="K16" s="530">
        <v>238</v>
      </c>
      <c r="L16" s="530">
        <f>SUM(E16:K16)</f>
        <v>1192</v>
      </c>
      <c r="M16" s="531" t="s">
        <v>252</v>
      </c>
      <c r="N16" s="120"/>
    </row>
    <row r="17" spans="1:14" ht="20.25" customHeight="1">
      <c r="A17" s="554" t="s">
        <v>313</v>
      </c>
      <c r="B17" s="555"/>
      <c r="C17" s="535" t="s">
        <v>116</v>
      </c>
      <c r="D17" s="529" t="s">
        <v>180</v>
      </c>
      <c r="E17" s="530"/>
      <c r="F17" s="530"/>
      <c r="G17" s="530"/>
      <c r="H17" s="530"/>
      <c r="I17" s="530"/>
      <c r="J17" s="530"/>
      <c r="K17" s="530"/>
      <c r="L17" s="530">
        <f t="shared" si="0"/>
        <v>0</v>
      </c>
      <c r="M17" s="531"/>
      <c r="N17" s="120"/>
    </row>
    <row r="18" spans="1:14" ht="20.25" customHeight="1">
      <c r="A18" s="556"/>
      <c r="B18" s="557"/>
      <c r="C18" s="535" t="s">
        <v>29</v>
      </c>
      <c r="D18" s="529" t="s">
        <v>180</v>
      </c>
      <c r="E18" s="530">
        <v>526</v>
      </c>
      <c r="F18" s="530">
        <v>673</v>
      </c>
      <c r="G18" s="530">
        <v>262</v>
      </c>
      <c r="H18" s="530">
        <v>43</v>
      </c>
      <c r="I18" s="530">
        <v>145</v>
      </c>
      <c r="J18" s="530"/>
      <c r="K18" s="530"/>
      <c r="L18" s="530">
        <f t="shared" si="0"/>
        <v>1649</v>
      </c>
      <c r="M18" s="531" t="s">
        <v>316</v>
      </c>
    </row>
    <row r="19" spans="1:14" ht="20.25" customHeight="1">
      <c r="A19" s="136" t="s">
        <v>109</v>
      </c>
      <c r="B19" s="527"/>
      <c r="C19" s="532"/>
      <c r="D19" s="532"/>
      <c r="E19" s="532"/>
      <c r="F19" s="532"/>
      <c r="G19" s="532"/>
      <c r="H19" s="532"/>
      <c r="I19" s="532"/>
      <c r="J19" s="532"/>
      <c r="K19" s="532"/>
      <c r="L19" s="533">
        <f t="shared" si="0"/>
        <v>0</v>
      </c>
      <c r="M19" s="534"/>
    </row>
    <row r="20" spans="1:14" ht="20.25" customHeight="1">
      <c r="A20" s="554" t="s">
        <v>314</v>
      </c>
      <c r="B20" s="555"/>
      <c r="C20" s="535" t="s">
        <v>116</v>
      </c>
      <c r="D20" s="529" t="s">
        <v>180</v>
      </c>
      <c r="E20" s="530"/>
      <c r="F20" s="530"/>
      <c r="G20" s="530"/>
      <c r="H20" s="530"/>
      <c r="I20" s="530"/>
      <c r="J20" s="530"/>
      <c r="K20" s="530"/>
      <c r="L20" s="530">
        <f t="shared" si="0"/>
        <v>0</v>
      </c>
      <c r="M20" s="531"/>
    </row>
    <row r="21" spans="1:14" ht="20.25" customHeight="1">
      <c r="A21" s="556"/>
      <c r="B21" s="557"/>
      <c r="C21" s="535" t="s">
        <v>29</v>
      </c>
      <c r="D21" s="529" t="s">
        <v>180</v>
      </c>
      <c r="E21" s="530">
        <v>18</v>
      </c>
      <c r="F21" s="530">
        <v>188</v>
      </c>
      <c r="G21" s="530">
        <v>251</v>
      </c>
      <c r="H21" s="530">
        <v>307</v>
      </c>
      <c r="I21" s="530">
        <v>405</v>
      </c>
      <c r="J21" s="530"/>
      <c r="K21" s="530"/>
      <c r="L21" s="530">
        <f t="shared" si="0"/>
        <v>1169</v>
      </c>
      <c r="M21" s="531" t="s">
        <v>221</v>
      </c>
      <c r="N21" s="120"/>
    </row>
    <row r="22" spans="1:14" s="135" customFormat="1" ht="20.25" customHeight="1" thickBot="1">
      <c r="A22" s="549" t="s">
        <v>102</v>
      </c>
      <c r="B22" s="550"/>
      <c r="C22" s="551"/>
      <c r="D22" s="140" t="s">
        <v>180</v>
      </c>
      <c r="E22" s="141">
        <f>SUM(E16:E21)</f>
        <v>544</v>
      </c>
      <c r="F22" s="141">
        <f t="shared" ref="F22:K22" si="1">SUM(F16:F21)</f>
        <v>861</v>
      </c>
      <c r="G22" s="141">
        <f t="shared" si="1"/>
        <v>567</v>
      </c>
      <c r="H22" s="141">
        <f t="shared" si="1"/>
        <v>350</v>
      </c>
      <c r="I22" s="141">
        <f t="shared" si="1"/>
        <v>550</v>
      </c>
      <c r="J22" s="141">
        <f t="shared" si="1"/>
        <v>900</v>
      </c>
      <c r="K22" s="141">
        <f t="shared" si="1"/>
        <v>238</v>
      </c>
      <c r="L22" s="141">
        <f>SUM(E22:K22)</f>
        <v>4010</v>
      </c>
      <c r="M22" s="142"/>
    </row>
    <row r="40" spans="13:13">
      <c r="M40" s="273" t="s">
        <v>393</v>
      </c>
    </row>
  </sheetData>
  <mergeCells count="16">
    <mergeCell ref="A5:M5"/>
    <mergeCell ref="D9:D12"/>
    <mergeCell ref="C9:C12"/>
    <mergeCell ref="A9:B12"/>
    <mergeCell ref="M9:M12"/>
    <mergeCell ref="E11:G11"/>
    <mergeCell ref="E10:G10"/>
    <mergeCell ref="L9:L12"/>
    <mergeCell ref="E9:K9"/>
    <mergeCell ref="H10:I10"/>
    <mergeCell ref="H11:I11"/>
    <mergeCell ref="A22:C22"/>
    <mergeCell ref="A14:B14"/>
    <mergeCell ref="A16:B16"/>
    <mergeCell ref="A17:B18"/>
    <mergeCell ref="A20:B21"/>
  </mergeCells>
  <pageMargins left="0" right="0" top="0" bottom="0" header="0" footer="0"/>
  <pageSetup paperSize="9" scale="9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33"/>
  <sheetViews>
    <sheetView workbookViewId="0">
      <selection activeCell="R18" sqref="R18"/>
    </sheetView>
  </sheetViews>
  <sheetFormatPr defaultRowHeight="15"/>
  <cols>
    <col min="1" max="1" width="9.42578125" style="17" customWidth="1"/>
    <col min="2" max="5" width="10.140625" style="17" customWidth="1"/>
    <col min="6" max="6" width="8.42578125" style="17" bestFit="1" customWidth="1"/>
    <col min="7" max="13" width="10.140625" style="17" customWidth="1"/>
    <col min="14" max="16384" width="9.140625" style="17"/>
  </cols>
  <sheetData>
    <row r="1" spans="1:13" ht="20.25" customHeight="1" thickBot="1">
      <c r="A1" s="446" t="s">
        <v>432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5"/>
    </row>
    <row r="2" spans="1:13" s="6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s="63" customForma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s="63" customForma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s="63" customFormat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17" spans="1:13" ht="15.75" thickBot="1">
      <c r="A17" s="65" t="s">
        <v>89</v>
      </c>
      <c r="B17" s="66">
        <v>42017</v>
      </c>
      <c r="C17" s="66">
        <v>42048</v>
      </c>
      <c r="D17" s="66">
        <v>42076</v>
      </c>
      <c r="E17" s="66">
        <v>42107</v>
      </c>
      <c r="F17" s="66">
        <v>42137</v>
      </c>
      <c r="G17" s="66">
        <v>42168</v>
      </c>
      <c r="H17" s="66">
        <v>42198</v>
      </c>
      <c r="I17" s="66">
        <v>42229</v>
      </c>
      <c r="J17" s="66">
        <v>42260</v>
      </c>
      <c r="K17" s="66">
        <v>42290</v>
      </c>
      <c r="L17" s="66">
        <v>42321</v>
      </c>
      <c r="M17" s="66">
        <v>42351</v>
      </c>
    </row>
    <row r="18" spans="1:13">
      <c r="A18" s="18" t="s">
        <v>142</v>
      </c>
      <c r="B18" s="67">
        <v>638</v>
      </c>
      <c r="C18" s="67">
        <v>204</v>
      </c>
      <c r="D18" s="67">
        <v>49</v>
      </c>
      <c r="E18" s="67">
        <v>16</v>
      </c>
      <c r="F18" s="67">
        <v>30</v>
      </c>
      <c r="G18" s="67">
        <v>48</v>
      </c>
      <c r="H18" s="67">
        <v>67</v>
      </c>
      <c r="I18" s="67">
        <v>332</v>
      </c>
      <c r="J18" s="67">
        <v>278</v>
      </c>
      <c r="K18" s="67">
        <v>159</v>
      </c>
      <c r="L18" s="67">
        <v>500</v>
      </c>
      <c r="M18" s="67">
        <v>600</v>
      </c>
    </row>
    <row r="19" spans="1:13">
      <c r="A19" s="68" t="s">
        <v>358</v>
      </c>
      <c r="B19" s="69">
        <f>B18/4</f>
        <v>159.5</v>
      </c>
      <c r="C19" s="69">
        <f t="shared" ref="C19:M19" si="0">C18/4</f>
        <v>51</v>
      </c>
      <c r="D19" s="69">
        <f t="shared" si="0"/>
        <v>12.25</v>
      </c>
      <c r="E19" s="69">
        <f t="shared" si="0"/>
        <v>4</v>
      </c>
      <c r="F19" s="69">
        <f t="shared" si="0"/>
        <v>7.5</v>
      </c>
      <c r="G19" s="69">
        <f t="shared" si="0"/>
        <v>12</v>
      </c>
      <c r="H19" s="69">
        <f t="shared" si="0"/>
        <v>16.75</v>
      </c>
      <c r="I19" s="69">
        <f t="shared" si="0"/>
        <v>83</v>
      </c>
      <c r="J19" s="69">
        <f t="shared" si="0"/>
        <v>69.5</v>
      </c>
      <c r="K19" s="69">
        <f t="shared" si="0"/>
        <v>39.75</v>
      </c>
      <c r="L19" s="69">
        <f t="shared" si="0"/>
        <v>125</v>
      </c>
      <c r="M19" s="69">
        <f t="shared" si="0"/>
        <v>150</v>
      </c>
    </row>
    <row r="20" spans="1:13" ht="15.75" thickBot="1">
      <c r="A20" s="787" t="s">
        <v>143</v>
      </c>
      <c r="B20" s="788"/>
      <c r="C20" s="788"/>
      <c r="D20" s="788"/>
      <c r="E20" s="789"/>
      <c r="F20" s="544" t="s">
        <v>456</v>
      </c>
      <c r="G20" s="544" t="s">
        <v>457</v>
      </c>
    </row>
    <row r="21" spans="1:13">
      <c r="A21" s="781" t="s">
        <v>434</v>
      </c>
      <c r="B21" s="782"/>
      <c r="C21" s="782"/>
      <c r="D21" s="782"/>
      <c r="E21" s="783"/>
      <c r="F21" s="71">
        <v>2695</v>
      </c>
      <c r="G21" s="545">
        <f>F21/F25</f>
        <v>0.92262923656282092</v>
      </c>
    </row>
    <row r="22" spans="1:13">
      <c r="A22" s="784" t="s">
        <v>435</v>
      </c>
      <c r="B22" s="785"/>
      <c r="C22" s="785"/>
      <c r="D22" s="785"/>
      <c r="E22" s="786"/>
      <c r="F22" s="72">
        <v>30</v>
      </c>
      <c r="G22" s="546">
        <f>F22/F25</f>
        <v>1.0270455323519343E-2</v>
      </c>
    </row>
    <row r="23" spans="1:13">
      <c r="A23" s="784" t="s">
        <v>436</v>
      </c>
      <c r="B23" s="785"/>
      <c r="C23" s="785"/>
      <c r="D23" s="785"/>
      <c r="E23" s="786"/>
      <c r="F23" s="72">
        <v>50</v>
      </c>
      <c r="G23" s="546">
        <f>F23/F25</f>
        <v>1.7117425539198903E-2</v>
      </c>
    </row>
    <row r="24" spans="1:13">
      <c r="A24" s="784" t="s">
        <v>144</v>
      </c>
      <c r="B24" s="785"/>
      <c r="C24" s="785"/>
      <c r="D24" s="785"/>
      <c r="E24" s="786"/>
      <c r="F24" s="72">
        <v>146</v>
      </c>
      <c r="G24" s="546">
        <f>F24/F25</f>
        <v>4.9982882574460798E-2</v>
      </c>
    </row>
    <row r="25" spans="1:13">
      <c r="A25" s="778" t="s">
        <v>145</v>
      </c>
      <c r="B25" s="779"/>
      <c r="C25" s="779"/>
      <c r="D25" s="779"/>
      <c r="E25" s="780"/>
      <c r="F25" s="547">
        <f>SUM(F21:F24)</f>
        <v>2921</v>
      </c>
      <c r="G25" s="548">
        <f>SUM(G21:G24)</f>
        <v>1</v>
      </c>
    </row>
    <row r="26" spans="1:13">
      <c r="A26" s="776" t="s">
        <v>405</v>
      </c>
      <c r="B26" s="777"/>
      <c r="C26" s="777"/>
      <c r="D26" s="777"/>
      <c r="E26" s="777"/>
      <c r="F26" s="777"/>
      <c r="G26" s="777"/>
      <c r="H26" s="777"/>
      <c r="I26" s="777"/>
      <c r="J26" s="777"/>
      <c r="K26" s="777"/>
      <c r="L26" s="777"/>
      <c r="M26" s="777"/>
    </row>
    <row r="27" spans="1:13">
      <c r="A27" s="391" t="s">
        <v>406</v>
      </c>
      <c r="B27" s="10"/>
      <c r="C27" s="10"/>
      <c r="D27" s="392"/>
      <c r="E27" s="391" t="s">
        <v>406</v>
      </c>
      <c r="F27" s="10"/>
      <c r="G27" s="10"/>
      <c r="H27" s="392"/>
      <c r="I27" s="393" t="s">
        <v>406</v>
      </c>
      <c r="J27" s="394"/>
      <c r="K27" s="394"/>
      <c r="L27" s="394"/>
      <c r="M27" s="395"/>
    </row>
    <row r="28" spans="1:13">
      <c r="A28" s="396" t="s">
        <v>407</v>
      </c>
      <c r="B28" s="1"/>
      <c r="C28" s="1"/>
      <c r="D28" s="397"/>
      <c r="E28" s="396" t="s">
        <v>437</v>
      </c>
      <c r="F28" s="1"/>
      <c r="G28" s="1"/>
      <c r="H28" s="397"/>
      <c r="I28" s="396" t="s">
        <v>408</v>
      </c>
      <c r="J28" s="1"/>
      <c r="K28" s="1"/>
      <c r="L28" s="1"/>
      <c r="M28" s="8"/>
    </row>
    <row r="29" spans="1:13">
      <c r="A29" s="396"/>
      <c r="B29" s="1"/>
      <c r="C29" s="1"/>
      <c r="D29" s="397"/>
      <c r="E29" s="396"/>
      <c r="F29" s="1"/>
      <c r="G29" s="1"/>
      <c r="H29" s="397"/>
      <c r="I29" s="396"/>
      <c r="J29" s="1"/>
      <c r="K29" s="1"/>
      <c r="L29" s="1"/>
      <c r="M29" s="8"/>
    </row>
    <row r="30" spans="1:13">
      <c r="A30" s="396"/>
      <c r="B30" s="1"/>
      <c r="C30" s="1"/>
      <c r="D30" s="397"/>
      <c r="E30" s="396"/>
      <c r="F30" s="1"/>
      <c r="G30" s="1"/>
      <c r="H30" s="397"/>
      <c r="I30" s="396"/>
      <c r="J30" s="1"/>
      <c r="K30" s="1"/>
      <c r="L30" s="1"/>
      <c r="M30" s="8"/>
    </row>
    <row r="31" spans="1:13">
      <c r="A31" s="396" t="s">
        <v>409</v>
      </c>
      <c r="B31" s="1"/>
      <c r="C31" s="1"/>
      <c r="D31" s="397"/>
      <c r="E31" s="396" t="s">
        <v>409</v>
      </c>
      <c r="F31" s="1"/>
      <c r="G31" s="1"/>
      <c r="H31" s="397"/>
      <c r="I31" s="396" t="s">
        <v>410</v>
      </c>
      <c r="J31" s="1"/>
      <c r="K31" s="1"/>
      <c r="L31" s="1"/>
      <c r="M31" s="8"/>
    </row>
    <row r="32" spans="1:13">
      <c r="A32" s="396" t="s">
        <v>413</v>
      </c>
      <c r="B32" s="1"/>
      <c r="C32" s="1"/>
      <c r="D32" s="397"/>
      <c r="E32" s="396" t="s">
        <v>415</v>
      </c>
      <c r="F32" s="1"/>
      <c r="G32" s="1"/>
      <c r="H32" s="397"/>
      <c r="I32" s="396" t="s">
        <v>438</v>
      </c>
      <c r="J32" s="1"/>
      <c r="K32" s="1"/>
      <c r="L32" s="1"/>
      <c r="M32" s="8"/>
    </row>
    <row r="33" spans="1:13">
      <c r="A33" s="398"/>
      <c r="B33" s="399"/>
      <c r="C33" s="399"/>
      <c r="D33" s="400"/>
      <c r="E33" s="398"/>
      <c r="F33" s="399"/>
      <c r="G33" s="399"/>
      <c r="H33" s="400"/>
      <c r="I33" s="398" t="s">
        <v>433</v>
      </c>
      <c r="J33" s="399"/>
      <c r="K33" s="399"/>
      <c r="L33" s="399"/>
      <c r="M33" s="447" t="s">
        <v>444</v>
      </c>
    </row>
  </sheetData>
  <mergeCells count="7">
    <mergeCell ref="A20:E20"/>
    <mergeCell ref="A26:M26"/>
    <mergeCell ref="A25:E25"/>
    <mergeCell ref="A21:E21"/>
    <mergeCell ref="A22:E22"/>
    <mergeCell ref="A23:E23"/>
    <mergeCell ref="A24:E24"/>
  </mergeCells>
  <pageMargins left="0.7" right="0.7" top="0.75" bottom="0.75" header="0.3" footer="0.3"/>
  <pageSetup paperSize="9" scale="9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28" zoomScale="130" zoomScaleNormal="130" workbookViewId="0">
      <selection activeCell="Q43" sqref="Q43"/>
    </sheetView>
  </sheetViews>
  <sheetFormatPr defaultRowHeight="12.75"/>
  <cols>
    <col min="1" max="1" width="4" style="1" customWidth="1"/>
    <col min="2" max="2" width="21.5703125" style="1" customWidth="1"/>
    <col min="3" max="3" width="7.42578125" style="9" bestFit="1" customWidth="1"/>
    <col min="4" max="4" width="8.42578125" style="1" customWidth="1"/>
    <col min="5" max="5" width="8.28515625" style="1" bestFit="1" customWidth="1"/>
    <col min="6" max="6" width="11" style="1" bestFit="1" customWidth="1"/>
    <col min="7" max="7" width="10.28515625" style="1" bestFit="1" customWidth="1"/>
    <col min="8" max="8" width="12.28515625" style="1" customWidth="1"/>
    <col min="9" max="14" width="5.140625" style="1" customWidth="1"/>
    <col min="15" max="16384" width="9.140625" style="1"/>
  </cols>
  <sheetData>
    <row r="1" spans="1:18">
      <c r="A1" s="36"/>
      <c r="B1" s="414"/>
      <c r="C1" s="415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6"/>
    </row>
    <row r="2" spans="1:18" ht="18.75" customHeight="1" thickBot="1">
      <c r="A2" s="387" t="s">
        <v>404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9"/>
    </row>
    <row r="3" spans="1:18" ht="13.5" thickBot="1">
      <c r="A3" s="55"/>
      <c r="B3" s="32"/>
      <c r="C3" s="75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8" ht="18.75" customHeight="1">
      <c r="A4" s="655" t="s">
        <v>0</v>
      </c>
      <c r="B4" s="658" t="s">
        <v>1</v>
      </c>
      <c r="C4" s="658" t="s">
        <v>2</v>
      </c>
      <c r="D4" s="661" t="s">
        <v>3</v>
      </c>
      <c r="E4" s="658" t="s">
        <v>60</v>
      </c>
      <c r="F4" s="664" t="s">
        <v>357</v>
      </c>
      <c r="G4" s="665"/>
      <c r="H4" s="666"/>
      <c r="I4" s="664" t="s">
        <v>61</v>
      </c>
      <c r="J4" s="665"/>
      <c r="K4" s="665"/>
      <c r="L4" s="665"/>
      <c r="M4" s="665"/>
      <c r="N4" s="670"/>
      <c r="O4" s="3"/>
    </row>
    <row r="5" spans="1:18" ht="18.75" customHeight="1">
      <c r="A5" s="656"/>
      <c r="B5" s="659"/>
      <c r="C5" s="659"/>
      <c r="D5" s="662"/>
      <c r="E5" s="659"/>
      <c r="F5" s="667"/>
      <c r="G5" s="668"/>
      <c r="H5" s="669"/>
      <c r="I5" s="667"/>
      <c r="J5" s="668"/>
      <c r="K5" s="668"/>
      <c r="L5" s="668"/>
      <c r="M5" s="668"/>
      <c r="N5" s="671"/>
      <c r="O5" s="3"/>
    </row>
    <row r="6" spans="1:18" ht="18.75" customHeight="1" thickBot="1">
      <c r="A6" s="657"/>
      <c r="B6" s="660"/>
      <c r="C6" s="660"/>
      <c r="D6" s="663"/>
      <c r="E6" s="660"/>
      <c r="F6" s="119" t="s">
        <v>65</v>
      </c>
      <c r="G6" s="119" t="s">
        <v>66</v>
      </c>
      <c r="H6" s="119" t="s">
        <v>67</v>
      </c>
      <c r="I6" s="672" t="s">
        <v>62</v>
      </c>
      <c r="J6" s="673"/>
      <c r="K6" s="672" t="s">
        <v>63</v>
      </c>
      <c r="L6" s="673"/>
      <c r="M6" s="672" t="s">
        <v>64</v>
      </c>
      <c r="N6" s="674"/>
      <c r="O6" s="3"/>
    </row>
    <row r="7" spans="1:18" ht="18.75" customHeight="1">
      <c r="A7" s="180" t="s">
        <v>4</v>
      </c>
      <c r="B7" s="208"/>
      <c r="C7" s="227"/>
      <c r="D7" s="209"/>
      <c r="E7" s="210"/>
      <c r="F7" s="211"/>
      <c r="G7" s="211"/>
      <c r="H7" s="211"/>
      <c r="I7" s="34"/>
      <c r="J7" s="34"/>
      <c r="K7" s="34"/>
      <c r="L7" s="34"/>
      <c r="M7" s="34"/>
      <c r="N7" s="212"/>
      <c r="O7" s="3"/>
    </row>
    <row r="8" spans="1:18" ht="18.75" customHeight="1">
      <c r="A8" s="213" t="s">
        <v>226</v>
      </c>
      <c r="B8" s="35"/>
      <c r="C8" s="228"/>
      <c r="D8" s="2"/>
      <c r="E8" s="2"/>
      <c r="F8" s="2"/>
      <c r="G8" s="2"/>
      <c r="H8" s="2"/>
      <c r="I8" s="2"/>
      <c r="J8" s="2"/>
      <c r="K8" s="2"/>
      <c r="L8" s="36"/>
      <c r="M8" s="36"/>
      <c r="N8" s="214"/>
      <c r="O8" s="3"/>
    </row>
    <row r="9" spans="1:18" ht="18.75" customHeight="1">
      <c r="A9" s="215">
        <v>1</v>
      </c>
      <c r="B9" s="37" t="s">
        <v>5</v>
      </c>
      <c r="C9" s="38" t="s">
        <v>5</v>
      </c>
      <c r="D9" s="543">
        <v>5000</v>
      </c>
      <c r="E9" s="39"/>
      <c r="F9" s="40">
        <v>0</v>
      </c>
      <c r="G9" s="6"/>
      <c r="H9" s="41"/>
      <c r="I9" s="675"/>
      <c r="J9" s="683"/>
      <c r="K9" s="675"/>
      <c r="L9" s="683"/>
      <c r="M9" s="675"/>
      <c r="N9" s="676"/>
      <c r="O9" s="3"/>
    </row>
    <row r="10" spans="1:18" ht="18.75" customHeight="1">
      <c r="A10" s="216" t="s">
        <v>6</v>
      </c>
      <c r="B10" s="42"/>
      <c r="C10" s="43"/>
      <c r="D10" s="686"/>
      <c r="E10" s="687"/>
      <c r="F10" s="687"/>
      <c r="G10" s="687"/>
      <c r="H10" s="687"/>
      <c r="I10" s="687"/>
      <c r="J10" s="687"/>
      <c r="K10" s="687"/>
      <c r="L10" s="687"/>
      <c r="M10" s="687"/>
      <c r="N10" s="688"/>
      <c r="O10" s="3"/>
    </row>
    <row r="11" spans="1:18" ht="18.75" customHeight="1">
      <c r="A11" s="213" t="s">
        <v>7</v>
      </c>
      <c r="B11" s="44"/>
      <c r="C11" s="45"/>
      <c r="D11" s="689"/>
      <c r="E11" s="690"/>
      <c r="F11" s="690"/>
      <c r="G11" s="690"/>
      <c r="H11" s="690"/>
      <c r="I11" s="690"/>
      <c r="J11" s="690"/>
      <c r="K11" s="690"/>
      <c r="L11" s="690"/>
      <c r="M11" s="690"/>
      <c r="N11" s="691"/>
      <c r="O11" s="3"/>
    </row>
    <row r="12" spans="1:18" ht="18.75" customHeight="1">
      <c r="A12" s="46">
        <v>1</v>
      </c>
      <c r="B12" s="92" t="s">
        <v>261</v>
      </c>
      <c r="C12" s="46" t="s">
        <v>9</v>
      </c>
      <c r="D12" s="7">
        <v>5179</v>
      </c>
      <c r="E12" s="47"/>
      <c r="F12" s="48">
        <f>D12-E12</f>
        <v>5179</v>
      </c>
      <c r="G12" s="87">
        <f>F12*3%</f>
        <v>155.37</v>
      </c>
      <c r="H12" s="49">
        <f>F12+G12</f>
        <v>5334.37</v>
      </c>
      <c r="I12" s="684">
        <v>3000</v>
      </c>
      <c r="J12" s="685"/>
      <c r="K12" s="684">
        <v>2334</v>
      </c>
      <c r="L12" s="685"/>
      <c r="M12" s="650">
        <v>0</v>
      </c>
      <c r="N12" s="651"/>
      <c r="O12" s="207"/>
      <c r="P12" s="50"/>
      <c r="Q12" s="50"/>
      <c r="R12" s="51"/>
    </row>
    <row r="13" spans="1:18" ht="18.75" customHeight="1">
      <c r="A13" s="46">
        <v>2</v>
      </c>
      <c r="B13" s="92" t="s">
        <v>10</v>
      </c>
      <c r="C13" s="46" t="s">
        <v>9</v>
      </c>
      <c r="D13" s="7">
        <v>1169</v>
      </c>
      <c r="E13" s="47"/>
      <c r="F13" s="48">
        <f t="shared" ref="F13:F28" si="0">D13-E13</f>
        <v>1169</v>
      </c>
      <c r="G13" s="47">
        <f t="shared" ref="G13:G19" si="1">F13*3%</f>
        <v>35.07</v>
      </c>
      <c r="H13" s="49">
        <f t="shared" ref="H13:H28" si="2">F13+G13</f>
        <v>1204.07</v>
      </c>
      <c r="I13" s="650">
        <v>1204</v>
      </c>
      <c r="J13" s="654"/>
      <c r="K13" s="650"/>
      <c r="L13" s="654"/>
      <c r="M13" s="650">
        <v>0</v>
      </c>
      <c r="N13" s="651"/>
      <c r="O13" s="207"/>
      <c r="P13" s="50"/>
      <c r="Q13" s="50"/>
    </row>
    <row r="14" spans="1:18" ht="18.75" customHeight="1">
      <c r="A14" s="46">
        <v>3</v>
      </c>
      <c r="B14" s="92" t="s">
        <v>185</v>
      </c>
      <c r="C14" s="46" t="s">
        <v>9</v>
      </c>
      <c r="D14" s="7">
        <v>1169</v>
      </c>
      <c r="E14" s="47"/>
      <c r="F14" s="48">
        <f t="shared" si="0"/>
        <v>1169</v>
      </c>
      <c r="G14" s="47">
        <f t="shared" si="1"/>
        <v>35.07</v>
      </c>
      <c r="H14" s="49">
        <f t="shared" si="2"/>
        <v>1204.07</v>
      </c>
      <c r="I14" s="652">
        <f>H14</f>
        <v>1204.07</v>
      </c>
      <c r="J14" s="653"/>
      <c r="K14" s="650">
        <v>0</v>
      </c>
      <c r="L14" s="654"/>
      <c r="M14" s="650">
        <v>0</v>
      </c>
      <c r="N14" s="651"/>
      <c r="O14" s="207"/>
      <c r="P14" s="50"/>
      <c r="Q14" s="50"/>
    </row>
    <row r="15" spans="1:18" ht="18.75" customHeight="1">
      <c r="A15" s="46">
        <v>4</v>
      </c>
      <c r="B15" s="92" t="s">
        <v>152</v>
      </c>
      <c r="C15" s="46" t="s">
        <v>9</v>
      </c>
      <c r="D15" s="7">
        <v>1169</v>
      </c>
      <c r="E15" s="47"/>
      <c r="F15" s="48">
        <f t="shared" si="0"/>
        <v>1169</v>
      </c>
      <c r="G15" s="47">
        <f t="shared" si="1"/>
        <v>35.07</v>
      </c>
      <c r="H15" s="49">
        <f t="shared" si="2"/>
        <v>1204.07</v>
      </c>
      <c r="I15" s="652">
        <v>1204</v>
      </c>
      <c r="J15" s="653"/>
      <c r="K15" s="650"/>
      <c r="L15" s="654"/>
      <c r="M15" s="650">
        <v>0</v>
      </c>
      <c r="N15" s="651"/>
      <c r="O15" s="207"/>
      <c r="P15" s="50"/>
      <c r="Q15" s="50"/>
    </row>
    <row r="16" spans="1:18" ht="18.75" customHeight="1">
      <c r="A16" s="46">
        <v>5</v>
      </c>
      <c r="B16" s="92" t="s">
        <v>184</v>
      </c>
      <c r="C16" s="46" t="s">
        <v>9</v>
      </c>
      <c r="D16" s="7">
        <v>5845</v>
      </c>
      <c r="E16" s="47"/>
      <c r="F16" s="48">
        <f t="shared" si="0"/>
        <v>5845</v>
      </c>
      <c r="G16" s="47">
        <f t="shared" si="1"/>
        <v>175.35</v>
      </c>
      <c r="H16" s="49">
        <f>F16+G16</f>
        <v>6020.35</v>
      </c>
      <c r="I16" s="650">
        <f>H16</f>
        <v>6020.35</v>
      </c>
      <c r="J16" s="654"/>
      <c r="K16" s="650">
        <v>0</v>
      </c>
      <c r="L16" s="654"/>
      <c r="M16" s="650">
        <v>0</v>
      </c>
      <c r="N16" s="651"/>
      <c r="O16" s="207"/>
      <c r="P16" s="50"/>
      <c r="Q16" s="50"/>
    </row>
    <row r="17" spans="1:15" ht="18.75" customHeight="1">
      <c r="A17" s="217" t="s">
        <v>154</v>
      </c>
      <c r="B17" s="52"/>
      <c r="C17" s="677">
        <f>D17-E17</f>
        <v>0</v>
      </c>
      <c r="D17" s="678"/>
      <c r="E17" s="678"/>
      <c r="F17" s="678"/>
      <c r="G17" s="678"/>
      <c r="H17" s="678"/>
      <c r="I17" s="678"/>
      <c r="J17" s="678"/>
      <c r="K17" s="678"/>
      <c r="L17" s="678"/>
      <c r="M17" s="678"/>
      <c r="N17" s="679"/>
      <c r="O17" s="59"/>
    </row>
    <row r="18" spans="1:15" ht="18.75" customHeight="1">
      <c r="A18" s="46">
        <v>1</v>
      </c>
      <c r="B18" s="92" t="s">
        <v>11</v>
      </c>
      <c r="C18" s="46" t="s">
        <v>9</v>
      </c>
      <c r="D18" s="73">
        <v>345810</v>
      </c>
      <c r="E18" s="73"/>
      <c r="F18" s="48">
        <f t="shared" si="0"/>
        <v>345810</v>
      </c>
      <c r="G18" s="87">
        <f>F18*3%</f>
        <v>10374.299999999999</v>
      </c>
      <c r="H18" s="49">
        <f>F18+G18</f>
        <v>356184.3</v>
      </c>
      <c r="I18" s="650">
        <f>H18/3</f>
        <v>118728.09999999999</v>
      </c>
      <c r="J18" s="654"/>
      <c r="K18" s="650">
        <f>I18</f>
        <v>118728.09999999999</v>
      </c>
      <c r="L18" s="654"/>
      <c r="M18" s="650">
        <f>K18</f>
        <v>118728.09999999999</v>
      </c>
      <c r="N18" s="651"/>
      <c r="O18" s="59"/>
    </row>
    <row r="19" spans="1:15" ht="18.75" customHeight="1">
      <c r="A19" s="46">
        <v>2</v>
      </c>
      <c r="B19" s="92" t="s">
        <v>12</v>
      </c>
      <c r="C19" s="46" t="s">
        <v>9</v>
      </c>
      <c r="D19" s="73"/>
      <c r="E19" s="73"/>
      <c r="F19" s="48">
        <f t="shared" si="0"/>
        <v>0</v>
      </c>
      <c r="G19" s="47">
        <f t="shared" si="1"/>
        <v>0</v>
      </c>
      <c r="H19" s="49">
        <f>F19+G19</f>
        <v>0</v>
      </c>
      <c r="I19" s="650">
        <f>H19</f>
        <v>0</v>
      </c>
      <c r="J19" s="654"/>
      <c r="K19" s="650">
        <v>0</v>
      </c>
      <c r="L19" s="654"/>
      <c r="M19" s="650">
        <v>0</v>
      </c>
      <c r="N19" s="651"/>
      <c r="O19" s="59"/>
    </row>
    <row r="20" spans="1:15" ht="18.75" customHeight="1">
      <c r="A20" s="390" t="s">
        <v>13</v>
      </c>
      <c r="B20" s="331"/>
      <c r="C20" s="680"/>
      <c r="D20" s="681"/>
      <c r="E20" s="681"/>
      <c r="F20" s="681"/>
      <c r="G20" s="681"/>
      <c r="H20" s="681"/>
      <c r="I20" s="681"/>
      <c r="J20" s="681"/>
      <c r="K20" s="681"/>
      <c r="L20" s="681"/>
      <c r="M20" s="681"/>
      <c r="N20" s="682"/>
      <c r="O20" s="59"/>
    </row>
    <row r="21" spans="1:15" ht="18.75" customHeight="1">
      <c r="A21" s="46">
        <v>1</v>
      </c>
      <c r="B21" s="92" t="s">
        <v>158</v>
      </c>
      <c r="C21" s="46" t="s">
        <v>188</v>
      </c>
      <c r="D21" s="88">
        <v>10.36</v>
      </c>
      <c r="E21" s="89"/>
      <c r="F21" s="90">
        <f t="shared" si="0"/>
        <v>10.36</v>
      </c>
      <c r="G21" s="89">
        <f>F21*3%</f>
        <v>0.31079999999999997</v>
      </c>
      <c r="H21" s="91">
        <f>F21+G21</f>
        <v>10.6708</v>
      </c>
      <c r="I21" s="650">
        <v>10.67</v>
      </c>
      <c r="J21" s="654"/>
      <c r="K21" s="650"/>
      <c r="L21" s="654"/>
      <c r="M21" s="650">
        <v>0</v>
      </c>
      <c r="N21" s="651"/>
      <c r="O21" s="59"/>
    </row>
    <row r="22" spans="1:15" ht="18.75" customHeight="1">
      <c r="A22" s="46">
        <v>2</v>
      </c>
      <c r="B22" s="6" t="s">
        <v>186</v>
      </c>
      <c r="C22" s="46" t="s">
        <v>188</v>
      </c>
      <c r="D22" s="88">
        <v>10.36</v>
      </c>
      <c r="E22" s="89"/>
      <c r="F22" s="90">
        <f t="shared" si="0"/>
        <v>10.36</v>
      </c>
      <c r="G22" s="89">
        <f t="shared" ref="G22:G28" si="3">F22*3%</f>
        <v>0.31079999999999997</v>
      </c>
      <c r="H22" s="91">
        <f t="shared" si="2"/>
        <v>10.6708</v>
      </c>
      <c r="I22" s="650">
        <v>10.67</v>
      </c>
      <c r="J22" s="654"/>
      <c r="K22" s="650"/>
      <c r="L22" s="654"/>
      <c r="M22" s="650">
        <v>0</v>
      </c>
      <c r="N22" s="651"/>
      <c r="O22" s="59"/>
    </row>
    <row r="23" spans="1:15" ht="18.75" customHeight="1">
      <c r="A23" s="46">
        <v>3</v>
      </c>
      <c r="B23" s="6" t="s">
        <v>187</v>
      </c>
      <c r="C23" s="46" t="s">
        <v>188</v>
      </c>
      <c r="D23" s="88">
        <v>10.36</v>
      </c>
      <c r="E23" s="89"/>
      <c r="F23" s="90">
        <f t="shared" si="0"/>
        <v>10.36</v>
      </c>
      <c r="G23" s="89">
        <f>F23*3%</f>
        <v>0.31079999999999997</v>
      </c>
      <c r="H23" s="91">
        <f t="shared" si="2"/>
        <v>10.6708</v>
      </c>
      <c r="I23" s="650">
        <v>10.67</v>
      </c>
      <c r="J23" s="654"/>
      <c r="K23" s="650"/>
      <c r="L23" s="654"/>
      <c r="M23" s="650">
        <v>0</v>
      </c>
      <c r="N23" s="651"/>
      <c r="O23" s="59"/>
    </row>
    <row r="24" spans="1:15" ht="18.75" customHeight="1">
      <c r="A24" s="217" t="s">
        <v>14</v>
      </c>
      <c r="B24" s="53"/>
      <c r="C24" s="677"/>
      <c r="D24" s="678"/>
      <c r="E24" s="678"/>
      <c r="F24" s="678"/>
      <c r="G24" s="678"/>
      <c r="H24" s="678"/>
      <c r="I24" s="678"/>
      <c r="J24" s="678"/>
      <c r="K24" s="678"/>
      <c r="L24" s="678"/>
      <c r="M24" s="678"/>
      <c r="N24" s="679"/>
      <c r="O24" s="59"/>
    </row>
    <row r="25" spans="1:15" ht="18.75" customHeight="1">
      <c r="A25" s="46">
        <v>1</v>
      </c>
      <c r="B25" s="6" t="s">
        <v>15</v>
      </c>
      <c r="C25" s="46" t="s">
        <v>9</v>
      </c>
      <c r="D25" s="88">
        <v>11.69</v>
      </c>
      <c r="E25" s="89"/>
      <c r="F25" s="90">
        <f t="shared" si="0"/>
        <v>11.69</v>
      </c>
      <c r="G25" s="89">
        <f t="shared" si="3"/>
        <v>0.35069999999999996</v>
      </c>
      <c r="H25" s="91">
        <f t="shared" si="2"/>
        <v>12.040699999999999</v>
      </c>
      <c r="I25" s="650">
        <v>12.04</v>
      </c>
      <c r="J25" s="654"/>
      <c r="K25" s="650"/>
      <c r="L25" s="654"/>
      <c r="M25" s="650">
        <v>0</v>
      </c>
      <c r="N25" s="651"/>
      <c r="O25" s="59"/>
    </row>
    <row r="26" spans="1:15" ht="18.75" customHeight="1">
      <c r="A26" s="46">
        <v>2</v>
      </c>
      <c r="B26" s="6" t="s">
        <v>16</v>
      </c>
      <c r="C26" s="46" t="s">
        <v>9</v>
      </c>
      <c r="D26" s="88">
        <v>11.69</v>
      </c>
      <c r="E26" s="89"/>
      <c r="F26" s="90">
        <f t="shared" si="0"/>
        <v>11.69</v>
      </c>
      <c r="G26" s="89">
        <f t="shared" si="3"/>
        <v>0.35069999999999996</v>
      </c>
      <c r="H26" s="91">
        <f t="shared" si="2"/>
        <v>12.040699999999999</v>
      </c>
      <c r="I26" s="650">
        <v>12.04</v>
      </c>
      <c r="J26" s="654"/>
      <c r="K26" s="650"/>
      <c r="L26" s="654"/>
      <c r="M26" s="650">
        <v>0</v>
      </c>
      <c r="N26" s="651"/>
      <c r="O26" s="59"/>
    </row>
    <row r="27" spans="1:15" ht="18.75" customHeight="1">
      <c r="A27" s="46">
        <v>3</v>
      </c>
      <c r="B27" s="6" t="s">
        <v>17</v>
      </c>
      <c r="C27" s="46" t="s">
        <v>9</v>
      </c>
      <c r="D27" s="88">
        <v>11.69</v>
      </c>
      <c r="E27" s="89"/>
      <c r="F27" s="90">
        <f t="shared" si="0"/>
        <v>11.69</v>
      </c>
      <c r="G27" s="89">
        <f t="shared" si="3"/>
        <v>0.35069999999999996</v>
      </c>
      <c r="H27" s="91">
        <f t="shared" si="2"/>
        <v>12.040699999999999</v>
      </c>
      <c r="I27" s="650">
        <v>12.04</v>
      </c>
      <c r="J27" s="654"/>
      <c r="K27" s="650"/>
      <c r="L27" s="654"/>
      <c r="M27" s="650">
        <v>0</v>
      </c>
      <c r="N27" s="651"/>
      <c r="O27" s="59"/>
    </row>
    <row r="28" spans="1:15" ht="18.75" customHeight="1">
      <c r="A28" s="46">
        <v>4</v>
      </c>
      <c r="B28" s="6" t="s">
        <v>250</v>
      </c>
      <c r="C28" s="46" t="s">
        <v>9</v>
      </c>
      <c r="D28" s="88">
        <v>14.03</v>
      </c>
      <c r="E28" s="89"/>
      <c r="F28" s="90">
        <f t="shared" si="0"/>
        <v>14.03</v>
      </c>
      <c r="G28" s="89">
        <f t="shared" si="3"/>
        <v>0.42089999999999994</v>
      </c>
      <c r="H28" s="91">
        <f t="shared" si="2"/>
        <v>14.450899999999999</v>
      </c>
      <c r="I28" s="650">
        <v>12.04</v>
      </c>
      <c r="J28" s="654"/>
      <c r="K28" s="650"/>
      <c r="L28" s="654"/>
      <c r="M28" s="650">
        <v>0</v>
      </c>
      <c r="N28" s="651"/>
      <c r="O28" s="59"/>
    </row>
    <row r="29" spans="1:15" ht="18.75" customHeight="1">
      <c r="A29" s="217" t="s">
        <v>18</v>
      </c>
      <c r="B29" s="53"/>
      <c r="C29" s="650"/>
      <c r="D29" s="695"/>
      <c r="E29" s="695"/>
      <c r="F29" s="695"/>
      <c r="G29" s="695"/>
      <c r="H29" s="695"/>
      <c r="I29" s="695"/>
      <c r="J29" s="695"/>
      <c r="K29" s="695"/>
      <c r="L29" s="695"/>
      <c r="M29" s="695"/>
      <c r="N29" s="651"/>
      <c r="O29" s="59"/>
    </row>
    <row r="30" spans="1:15" ht="18.75" customHeight="1">
      <c r="A30" s="46">
        <v>1</v>
      </c>
      <c r="B30" s="6" t="s">
        <v>189</v>
      </c>
      <c r="C30" s="132" t="s">
        <v>188</v>
      </c>
      <c r="D30" s="95">
        <v>300</v>
      </c>
      <c r="E30" s="96"/>
      <c r="F30" s="97">
        <f>D30-E30</f>
        <v>300</v>
      </c>
      <c r="G30" s="98">
        <f>F30*3%</f>
        <v>9</v>
      </c>
      <c r="H30" s="99">
        <f>F30+G30</f>
        <v>309</v>
      </c>
      <c r="I30" s="692">
        <f>H30/2</f>
        <v>154.5</v>
      </c>
      <c r="J30" s="693"/>
      <c r="K30" s="692">
        <f>I30</f>
        <v>154.5</v>
      </c>
      <c r="L30" s="693"/>
      <c r="M30" s="692">
        <v>0</v>
      </c>
      <c r="N30" s="694"/>
      <c r="O30" s="59"/>
    </row>
    <row r="31" spans="1:15" ht="18.75" customHeight="1">
      <c r="A31" s="218" t="s">
        <v>247</v>
      </c>
      <c r="B31" s="30"/>
      <c r="C31" s="675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76"/>
      <c r="O31" s="59"/>
    </row>
    <row r="32" spans="1:15" ht="18.75" customHeight="1">
      <c r="A32" s="46">
        <v>1</v>
      </c>
      <c r="B32" s="41" t="s">
        <v>248</v>
      </c>
      <c r="C32" s="130" t="s">
        <v>28</v>
      </c>
      <c r="D32" s="88">
        <v>400</v>
      </c>
      <c r="E32" s="47"/>
      <c r="F32" s="89">
        <f>D32-E32</f>
        <v>400</v>
      </c>
      <c r="G32" s="89">
        <f>F32*3%</f>
        <v>12</v>
      </c>
      <c r="H32" s="100">
        <f>F32+G32</f>
        <v>412</v>
      </c>
      <c r="I32" s="700">
        <v>0</v>
      </c>
      <c r="J32" s="700"/>
      <c r="K32" s="700"/>
      <c r="L32" s="700"/>
      <c r="M32" s="701">
        <v>0</v>
      </c>
      <c r="N32" s="702"/>
      <c r="O32" s="59"/>
    </row>
    <row r="33" spans="1:15" ht="18.75" customHeight="1" thickBot="1">
      <c r="A33" s="703" t="s">
        <v>129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5"/>
      <c r="O33" s="3"/>
    </row>
    <row r="34" spans="1:15">
      <c r="A34" s="10"/>
      <c r="B34" s="10"/>
      <c r="C34" s="76"/>
      <c r="D34" s="10"/>
      <c r="E34" s="10"/>
      <c r="F34" s="10"/>
      <c r="G34" s="8"/>
      <c r="H34" s="711" t="s">
        <v>127</v>
      </c>
      <c r="I34" s="709" t="s">
        <v>126</v>
      </c>
      <c r="J34" s="709"/>
      <c r="K34" s="709"/>
      <c r="L34" s="709"/>
      <c r="M34" s="709"/>
      <c r="N34" s="710"/>
      <c r="O34" s="3"/>
    </row>
    <row r="35" spans="1:15" ht="17.25" thickBot="1">
      <c r="A35" s="706" t="s">
        <v>128</v>
      </c>
      <c r="B35" s="707"/>
      <c r="C35" s="707"/>
      <c r="D35" s="707"/>
      <c r="E35" s="707"/>
      <c r="F35" s="708"/>
      <c r="G35" s="219"/>
      <c r="H35" s="712"/>
      <c r="I35" s="205" t="s">
        <v>90</v>
      </c>
      <c r="J35" s="205" t="s">
        <v>91</v>
      </c>
      <c r="K35" s="205" t="s">
        <v>90</v>
      </c>
      <c r="L35" s="205" t="s">
        <v>91</v>
      </c>
      <c r="M35" s="205" t="s">
        <v>90</v>
      </c>
      <c r="N35" s="223" t="s">
        <v>91</v>
      </c>
      <c r="O35" s="3"/>
    </row>
    <row r="36" spans="1:15" s="21" customFormat="1" ht="12.75" customHeight="1">
      <c r="A36" s="15"/>
      <c r="B36" s="57" t="s">
        <v>130</v>
      </c>
      <c r="C36" s="417"/>
      <c r="D36" s="418"/>
      <c r="E36" s="418"/>
      <c r="F36" s="419"/>
      <c r="G36" s="420"/>
      <c r="H36" s="224">
        <v>42005</v>
      </c>
      <c r="I36" s="206">
        <v>1</v>
      </c>
      <c r="J36" s="22">
        <v>15</v>
      </c>
      <c r="K36" s="22"/>
      <c r="L36" s="22"/>
      <c r="M36" s="22"/>
      <c r="N36" s="225"/>
      <c r="O36" s="54"/>
    </row>
    <row r="37" spans="1:15" s="21" customFormat="1" ht="12.75" customHeight="1">
      <c r="A37" s="16"/>
      <c r="B37" s="58" t="s">
        <v>131</v>
      </c>
      <c r="C37" s="229"/>
      <c r="D37" s="56"/>
      <c r="E37" s="56"/>
      <c r="F37" s="125"/>
      <c r="G37" s="421"/>
      <c r="H37" s="224">
        <v>42036</v>
      </c>
      <c r="I37" s="22"/>
      <c r="J37" s="22"/>
      <c r="K37" s="22"/>
      <c r="L37" s="22"/>
      <c r="M37" s="22"/>
      <c r="N37" s="225"/>
      <c r="O37" s="54"/>
    </row>
    <row r="38" spans="1:15" s="21" customFormat="1" ht="12.75" customHeight="1">
      <c r="A38" s="16"/>
      <c r="B38" s="58" t="s">
        <v>146</v>
      </c>
      <c r="C38" s="229"/>
      <c r="D38" s="56"/>
      <c r="E38" s="56"/>
      <c r="F38" s="125"/>
      <c r="G38" s="421"/>
      <c r="H38" s="224">
        <v>42064</v>
      </c>
      <c r="I38" s="22"/>
      <c r="J38" s="22"/>
      <c r="K38" s="22"/>
      <c r="L38" s="22"/>
      <c r="M38" s="22"/>
      <c r="N38" s="225"/>
      <c r="O38" s="54"/>
    </row>
    <row r="39" spans="1:15" s="21" customFormat="1" ht="12.75" customHeight="1">
      <c r="A39" s="16"/>
      <c r="B39" s="58"/>
      <c r="C39" s="229"/>
      <c r="D39" s="56"/>
      <c r="E39" s="56"/>
      <c r="F39" s="125"/>
      <c r="G39" s="421"/>
      <c r="H39" s="224">
        <v>42095</v>
      </c>
      <c r="I39" s="22"/>
      <c r="J39" s="22"/>
      <c r="K39" s="22">
        <v>1</v>
      </c>
      <c r="L39" s="22">
        <v>15</v>
      </c>
      <c r="M39" s="22"/>
      <c r="N39" s="225"/>
      <c r="O39" s="54"/>
    </row>
    <row r="40" spans="1:15" s="21" customFormat="1" ht="12.75" customHeight="1">
      <c r="A40" s="16"/>
      <c r="B40" s="58" t="s">
        <v>147</v>
      </c>
      <c r="C40" s="229"/>
      <c r="D40" s="56"/>
      <c r="E40" s="56"/>
      <c r="F40" s="125"/>
      <c r="G40" s="421"/>
      <c r="H40" s="224">
        <v>42125</v>
      </c>
      <c r="I40" s="22"/>
      <c r="J40" s="22"/>
      <c r="K40" s="22"/>
      <c r="L40" s="22"/>
      <c r="M40" s="22"/>
      <c r="N40" s="225"/>
      <c r="O40" s="54"/>
    </row>
    <row r="41" spans="1:15" s="21" customFormat="1" ht="12.75" customHeight="1">
      <c r="A41" s="16"/>
      <c r="B41" s="422" t="s">
        <v>132</v>
      </c>
      <c r="C41" s="423"/>
      <c r="D41" s="424"/>
      <c r="E41" s="424"/>
      <c r="F41" s="425"/>
      <c r="G41" s="426"/>
      <c r="H41" s="224">
        <v>42156</v>
      </c>
      <c r="I41" s="22"/>
      <c r="J41" s="22"/>
      <c r="K41" s="22"/>
      <c r="L41" s="22"/>
      <c r="M41" s="22"/>
      <c r="N41" s="225"/>
      <c r="O41" s="54"/>
    </row>
    <row r="42" spans="1:15" s="21" customFormat="1" ht="12.75" customHeight="1">
      <c r="A42" s="11"/>
      <c r="B42" s="14"/>
      <c r="C42" s="122"/>
      <c r="D42" s="14"/>
      <c r="E42" s="14"/>
      <c r="F42" s="15"/>
      <c r="G42" s="220"/>
      <c r="H42" s="224">
        <v>42186</v>
      </c>
      <c r="I42" s="22"/>
      <c r="J42" s="22"/>
      <c r="K42" s="22"/>
      <c r="L42" s="22"/>
      <c r="M42" s="22"/>
      <c r="N42" s="225"/>
      <c r="O42" s="54"/>
    </row>
    <row r="43" spans="1:15" s="21" customFormat="1" ht="12.75" customHeight="1">
      <c r="A43" s="11"/>
      <c r="B43" s="11"/>
      <c r="C43" s="121"/>
      <c r="D43" s="11"/>
      <c r="E43" s="11"/>
      <c r="F43" s="16"/>
      <c r="G43" s="221"/>
      <c r="H43" s="224">
        <v>42217</v>
      </c>
      <c r="I43" s="22"/>
      <c r="J43" s="22"/>
      <c r="K43" s="22"/>
      <c r="L43" s="22"/>
      <c r="M43" s="22">
        <v>1</v>
      </c>
      <c r="N43" s="225">
        <v>7</v>
      </c>
      <c r="O43" s="54"/>
    </row>
    <row r="44" spans="1:15" s="21" customFormat="1" ht="12.75" customHeight="1">
      <c r="A44" s="11"/>
      <c r="B44" s="11"/>
      <c r="C44" s="121"/>
      <c r="D44" s="11"/>
      <c r="E44" s="11"/>
      <c r="F44" s="16"/>
      <c r="G44" s="221"/>
      <c r="H44" s="224">
        <v>42248</v>
      </c>
      <c r="I44" s="22"/>
      <c r="J44" s="22"/>
      <c r="K44" s="22"/>
      <c r="L44" s="22"/>
      <c r="M44" s="22"/>
      <c r="N44" s="225"/>
      <c r="O44" s="54"/>
    </row>
    <row r="45" spans="1:15" ht="13.5">
      <c r="G45" s="222"/>
      <c r="H45" s="224">
        <v>42278</v>
      </c>
      <c r="I45" s="6"/>
      <c r="J45" s="6"/>
      <c r="K45" s="6"/>
      <c r="L45" s="6"/>
      <c r="M45" s="6"/>
      <c r="N45" s="171"/>
      <c r="O45" s="3"/>
    </row>
    <row r="46" spans="1:15" ht="13.5">
      <c r="G46" s="8"/>
      <c r="H46" s="224">
        <v>42309</v>
      </c>
      <c r="I46" s="6"/>
      <c r="J46" s="6"/>
      <c r="K46" s="6"/>
      <c r="L46" s="6"/>
      <c r="M46" s="6"/>
      <c r="N46" s="171"/>
      <c r="O46" s="3"/>
    </row>
    <row r="47" spans="1:15" ht="14.25" thickBot="1">
      <c r="G47" s="8"/>
      <c r="H47" s="226">
        <v>42339</v>
      </c>
      <c r="I47" s="26"/>
      <c r="J47" s="26"/>
      <c r="K47" s="26"/>
      <c r="L47" s="26"/>
      <c r="M47" s="26"/>
      <c r="N47" s="172"/>
      <c r="O47" s="3"/>
    </row>
    <row r="48" spans="1:15">
      <c r="A48" s="2"/>
      <c r="B48" s="2"/>
      <c r="C48" s="186"/>
      <c r="D48" s="2"/>
      <c r="E48" s="2"/>
      <c r="F48" s="2"/>
      <c r="G48" s="36"/>
      <c r="H48" s="2"/>
      <c r="I48" s="186"/>
      <c r="J48" s="2"/>
      <c r="K48" s="186"/>
      <c r="L48" s="2"/>
      <c r="M48" s="2"/>
      <c r="N48" s="2"/>
      <c r="O48" s="3"/>
    </row>
    <row r="49" spans="1:15">
      <c r="A49" s="2"/>
      <c r="B49" s="2"/>
      <c r="C49" s="186"/>
      <c r="D49" s="2"/>
      <c r="E49" s="2"/>
      <c r="F49" s="2"/>
      <c r="G49" s="36"/>
      <c r="H49" s="2"/>
      <c r="I49" s="186"/>
      <c r="J49" s="2"/>
      <c r="K49" s="186"/>
      <c r="L49" s="2"/>
      <c r="M49" s="2"/>
      <c r="N49" s="2"/>
      <c r="O49" s="3"/>
    </row>
    <row r="50" spans="1:15">
      <c r="A50" s="2"/>
      <c r="B50" s="2"/>
      <c r="C50" s="186"/>
      <c r="D50" s="2"/>
      <c r="E50" s="2"/>
      <c r="F50" s="2"/>
      <c r="G50" s="36"/>
      <c r="H50" s="2"/>
      <c r="I50" s="186"/>
      <c r="J50" s="2"/>
      <c r="K50" s="186"/>
      <c r="L50" s="2"/>
      <c r="M50" s="2"/>
      <c r="N50" s="2"/>
      <c r="O50" s="3"/>
    </row>
    <row r="51" spans="1:15">
      <c r="A51" s="2"/>
      <c r="B51" s="2"/>
      <c r="C51" s="186"/>
      <c r="D51" s="2"/>
      <c r="E51" s="2"/>
      <c r="F51" s="2"/>
      <c r="G51" s="36"/>
      <c r="H51" s="2"/>
      <c r="I51" s="186"/>
      <c r="J51" s="2"/>
      <c r="K51" s="186"/>
      <c r="L51" s="2"/>
      <c r="M51" s="2"/>
      <c r="N51" s="2"/>
      <c r="O51" s="3"/>
    </row>
    <row r="52" spans="1:15" ht="13.5" thickBot="1">
      <c r="A52" s="2"/>
      <c r="B52" s="2"/>
      <c r="C52" s="186"/>
      <c r="D52" s="2"/>
      <c r="E52" s="2"/>
      <c r="F52" s="2"/>
      <c r="G52" s="2"/>
      <c r="H52" s="32"/>
      <c r="I52" s="32"/>
      <c r="J52" s="32"/>
      <c r="K52" s="32"/>
      <c r="L52" s="32"/>
      <c r="M52" s="32"/>
      <c r="N52" s="32"/>
    </row>
    <row r="53" spans="1:15" ht="15" customHeight="1" thickBot="1">
      <c r="A53" s="696" t="s">
        <v>411</v>
      </c>
      <c r="B53" s="697"/>
      <c r="C53" s="697"/>
      <c r="D53" s="697"/>
      <c r="E53" s="698"/>
      <c r="F53" s="696" t="s">
        <v>422</v>
      </c>
      <c r="G53" s="697"/>
      <c r="H53" s="697"/>
      <c r="I53" s="697"/>
      <c r="J53" s="697"/>
      <c r="K53" s="697"/>
      <c r="L53" s="697"/>
      <c r="M53" s="697"/>
      <c r="N53" s="698"/>
      <c r="O53" s="3"/>
    </row>
    <row r="54" spans="1:15">
      <c r="A54" s="402" t="s">
        <v>406</v>
      </c>
      <c r="B54" s="222"/>
      <c r="C54" s="391" t="s">
        <v>406</v>
      </c>
      <c r="D54" s="222"/>
      <c r="E54" s="412"/>
      <c r="F54" s="391" t="s">
        <v>406</v>
      </c>
      <c r="G54" s="10"/>
      <c r="H54" s="392"/>
      <c r="I54" s="391" t="s">
        <v>406</v>
      </c>
      <c r="J54" s="10"/>
      <c r="K54" s="10"/>
      <c r="L54" s="10"/>
      <c r="M54" s="222"/>
      <c r="N54" s="413"/>
      <c r="O54" s="3"/>
    </row>
    <row r="55" spans="1:15">
      <c r="A55" s="403" t="s">
        <v>412</v>
      </c>
      <c r="B55" s="8"/>
      <c r="C55" s="396" t="s">
        <v>414</v>
      </c>
      <c r="D55" s="8"/>
      <c r="E55" s="8"/>
      <c r="F55" s="396" t="s">
        <v>418</v>
      </c>
      <c r="H55" s="397"/>
      <c r="I55" s="396" t="s">
        <v>420</v>
      </c>
      <c r="M55" s="8"/>
      <c r="N55" s="404"/>
      <c r="O55" s="3"/>
    </row>
    <row r="56" spans="1:15">
      <c r="A56" s="403"/>
      <c r="B56" s="8"/>
      <c r="C56" s="396"/>
      <c r="D56" s="8"/>
      <c r="E56" s="8"/>
      <c r="F56" s="396"/>
      <c r="H56" s="397"/>
      <c r="I56" s="396"/>
      <c r="M56" s="8"/>
      <c r="N56" s="404"/>
      <c r="O56" s="3"/>
    </row>
    <row r="57" spans="1:15">
      <c r="A57" s="403"/>
      <c r="B57" s="8"/>
      <c r="C57" s="396"/>
      <c r="D57" s="8"/>
      <c r="E57" s="8"/>
      <c r="F57" s="396"/>
      <c r="H57" s="397"/>
      <c r="I57" s="396"/>
      <c r="M57" s="8"/>
      <c r="N57" s="404"/>
      <c r="O57" s="3"/>
    </row>
    <row r="58" spans="1:15">
      <c r="A58" s="403" t="s">
        <v>409</v>
      </c>
      <c r="B58" s="8"/>
      <c r="C58" s="396" t="s">
        <v>416</v>
      </c>
      <c r="D58" s="8"/>
      <c r="E58" s="401"/>
      <c r="F58" s="396" t="s">
        <v>416</v>
      </c>
      <c r="H58" s="397"/>
      <c r="I58" s="396" t="s">
        <v>417</v>
      </c>
      <c r="M58" s="8"/>
      <c r="N58" s="404"/>
      <c r="O58" s="3"/>
    </row>
    <row r="59" spans="1:15">
      <c r="A59" s="403" t="s">
        <v>413</v>
      </c>
      <c r="B59" s="8"/>
      <c r="C59" s="396" t="s">
        <v>415</v>
      </c>
      <c r="D59" s="8"/>
      <c r="E59" s="401"/>
      <c r="F59" s="396" t="s">
        <v>419</v>
      </c>
      <c r="H59" s="397"/>
      <c r="I59" s="396" t="s">
        <v>421</v>
      </c>
      <c r="M59" s="8"/>
      <c r="N59" s="404"/>
      <c r="O59" s="3"/>
    </row>
    <row r="60" spans="1:15" ht="13.5" thickBot="1">
      <c r="A60" s="405"/>
      <c r="B60" s="406"/>
      <c r="C60" s="407"/>
      <c r="D60" s="406"/>
      <c r="E60" s="408"/>
      <c r="F60" s="407"/>
      <c r="G60" s="409"/>
      <c r="H60" s="410"/>
      <c r="I60" s="407"/>
      <c r="J60" s="409"/>
      <c r="K60" s="409"/>
      <c r="L60" s="409"/>
      <c r="M60" s="406"/>
      <c r="N60" s="411"/>
      <c r="O60" s="3"/>
    </row>
    <row r="61" spans="1:15">
      <c r="A61" s="10"/>
      <c r="B61" s="10"/>
      <c r="C61" s="76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27" t="s">
        <v>423</v>
      </c>
    </row>
  </sheetData>
  <mergeCells count="73">
    <mergeCell ref="A53:E53"/>
    <mergeCell ref="F53:N53"/>
    <mergeCell ref="C31:N31"/>
    <mergeCell ref="I32:J32"/>
    <mergeCell ref="K32:L32"/>
    <mergeCell ref="M32:N32"/>
    <mergeCell ref="A33:N33"/>
    <mergeCell ref="A35:F35"/>
    <mergeCell ref="I34:N34"/>
    <mergeCell ref="H34:H35"/>
    <mergeCell ref="C24:N24"/>
    <mergeCell ref="M26:N26"/>
    <mergeCell ref="M25:N25"/>
    <mergeCell ref="M27:N27"/>
    <mergeCell ref="I27:J27"/>
    <mergeCell ref="K27:L27"/>
    <mergeCell ref="I26:J26"/>
    <mergeCell ref="K26:L26"/>
    <mergeCell ref="I25:J25"/>
    <mergeCell ref="K25:L25"/>
    <mergeCell ref="I30:J30"/>
    <mergeCell ref="K30:L30"/>
    <mergeCell ref="M30:N30"/>
    <mergeCell ref="I28:J28"/>
    <mergeCell ref="K28:L28"/>
    <mergeCell ref="M28:N28"/>
    <mergeCell ref="C29:N29"/>
    <mergeCell ref="M9:N9"/>
    <mergeCell ref="C17:N17"/>
    <mergeCell ref="C20:N20"/>
    <mergeCell ref="I9:J9"/>
    <mergeCell ref="K9:L9"/>
    <mergeCell ref="M19:N19"/>
    <mergeCell ref="I18:J18"/>
    <mergeCell ref="K18:L18"/>
    <mergeCell ref="M18:N18"/>
    <mergeCell ref="I19:J19"/>
    <mergeCell ref="K19:L19"/>
    <mergeCell ref="I12:J12"/>
    <mergeCell ref="I13:J13"/>
    <mergeCell ref="K12:L12"/>
    <mergeCell ref="K13:L13"/>
    <mergeCell ref="D10:N11"/>
    <mergeCell ref="F4:H5"/>
    <mergeCell ref="I4:N5"/>
    <mergeCell ref="I6:J6"/>
    <mergeCell ref="K6:L6"/>
    <mergeCell ref="M6:N6"/>
    <mergeCell ref="A4:A6"/>
    <mergeCell ref="B4:B6"/>
    <mergeCell ref="C4:C6"/>
    <mergeCell ref="D4:D6"/>
    <mergeCell ref="E4:E6"/>
    <mergeCell ref="M21:N21"/>
    <mergeCell ref="M22:N22"/>
    <mergeCell ref="M23:N23"/>
    <mergeCell ref="K22:L22"/>
    <mergeCell ref="I23:J23"/>
    <mergeCell ref="K23:L23"/>
    <mergeCell ref="I21:J21"/>
    <mergeCell ref="K21:L21"/>
    <mergeCell ref="I22:J22"/>
    <mergeCell ref="M16:N16"/>
    <mergeCell ref="K15:L15"/>
    <mergeCell ref="M15:N15"/>
    <mergeCell ref="I15:J15"/>
    <mergeCell ref="I16:J16"/>
    <mergeCell ref="K16:L16"/>
    <mergeCell ref="M12:N12"/>
    <mergeCell ref="M13:N13"/>
    <mergeCell ref="M14:N14"/>
    <mergeCell ref="I14:J14"/>
    <mergeCell ref="K14:L14"/>
  </mergeCells>
  <pageMargins left="0" right="0" top="0" bottom="0" header="0" footer="0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T30"/>
  <sheetViews>
    <sheetView zoomScale="130" zoomScaleNormal="130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D10" sqref="D10"/>
    </sheetView>
  </sheetViews>
  <sheetFormatPr defaultRowHeight="16.5"/>
  <cols>
    <col min="1" max="1" width="5" style="11" customWidth="1"/>
    <col min="2" max="2" width="17.5703125" style="11" customWidth="1"/>
    <col min="3" max="3" width="25.7109375" style="11" customWidth="1"/>
    <col min="4" max="18" width="2.42578125" style="11" customWidth="1"/>
    <col min="19" max="19" width="4.140625" style="11" bestFit="1" customWidth="1"/>
    <col min="20" max="33" width="2.42578125" style="11" customWidth="1"/>
    <col min="34" max="45" width="1.7109375" style="11" customWidth="1"/>
    <col min="46" max="48" width="3.7109375" style="11" customWidth="1"/>
    <col min="49" max="16384" width="9.140625" style="11"/>
  </cols>
  <sheetData>
    <row r="1" spans="1:46" ht="17.25" thickBot="1">
      <c r="A1" s="24" t="s">
        <v>397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spans="1:46">
      <c r="A2" s="593" t="s">
        <v>30</v>
      </c>
      <c r="B2" s="574" t="s">
        <v>46</v>
      </c>
      <c r="C2" s="574" t="s">
        <v>1</v>
      </c>
      <c r="D2" s="576" t="s">
        <v>74</v>
      </c>
      <c r="E2" s="576"/>
      <c r="F2" s="576"/>
      <c r="G2" s="576"/>
      <c r="H2" s="576"/>
      <c r="I2" s="576"/>
      <c r="J2" s="572" t="s">
        <v>75</v>
      </c>
      <c r="K2" s="573"/>
      <c r="L2" s="576" t="s">
        <v>76</v>
      </c>
      <c r="M2" s="576"/>
      <c r="N2" s="576"/>
      <c r="O2" s="576" t="s">
        <v>77</v>
      </c>
      <c r="P2" s="576"/>
      <c r="Q2" s="576"/>
      <c r="R2" s="576"/>
      <c r="S2" s="131" t="s">
        <v>78</v>
      </c>
      <c r="T2" s="576" t="s">
        <v>79</v>
      </c>
      <c r="U2" s="576"/>
      <c r="V2" s="576"/>
      <c r="W2" s="576"/>
      <c r="X2" s="576"/>
      <c r="Y2" s="576"/>
      <c r="Z2" s="577" t="s">
        <v>69</v>
      </c>
      <c r="AA2" s="572"/>
      <c r="AB2" s="572"/>
      <c r="AC2" s="573"/>
      <c r="AD2" s="577" t="s">
        <v>138</v>
      </c>
      <c r="AE2" s="572"/>
      <c r="AF2" s="572"/>
      <c r="AG2" s="572"/>
      <c r="AH2" s="585" t="s">
        <v>258</v>
      </c>
      <c r="AI2" s="586"/>
      <c r="AJ2" s="586"/>
      <c r="AK2" s="586"/>
      <c r="AL2" s="586"/>
      <c r="AM2" s="586"/>
      <c r="AN2" s="586"/>
      <c r="AO2" s="586"/>
      <c r="AP2" s="586"/>
      <c r="AQ2" s="586"/>
      <c r="AR2" s="586"/>
      <c r="AS2" s="587"/>
      <c r="AT2" s="12"/>
    </row>
    <row r="3" spans="1:46" ht="72.75" customHeight="1">
      <c r="A3" s="593"/>
      <c r="B3" s="574"/>
      <c r="C3" s="574"/>
      <c r="D3" s="570" t="s">
        <v>8</v>
      </c>
      <c r="E3" s="570" t="s">
        <v>10</v>
      </c>
      <c r="F3" s="570" t="s">
        <v>185</v>
      </c>
      <c r="G3" s="570" t="s">
        <v>152</v>
      </c>
      <c r="H3" s="570" t="s">
        <v>256</v>
      </c>
      <c r="I3" s="570" t="s">
        <v>184</v>
      </c>
      <c r="J3" s="570" t="s">
        <v>321</v>
      </c>
      <c r="K3" s="570" t="s">
        <v>12</v>
      </c>
      <c r="L3" s="570" t="s">
        <v>158</v>
      </c>
      <c r="M3" s="570" t="s">
        <v>186</v>
      </c>
      <c r="N3" s="570" t="s">
        <v>187</v>
      </c>
      <c r="O3" s="570" t="s">
        <v>15</v>
      </c>
      <c r="P3" s="570" t="s">
        <v>16</v>
      </c>
      <c r="Q3" s="570" t="s">
        <v>17</v>
      </c>
      <c r="R3" s="570" t="s">
        <v>249</v>
      </c>
      <c r="S3" s="570" t="s">
        <v>257</v>
      </c>
      <c r="T3" s="570" t="s">
        <v>21</v>
      </c>
      <c r="U3" s="570" t="s">
        <v>22</v>
      </c>
      <c r="V3" s="570" t="s">
        <v>23</v>
      </c>
      <c r="W3" s="578" t="s">
        <v>322</v>
      </c>
      <c r="X3" s="578" t="s">
        <v>165</v>
      </c>
      <c r="Y3" s="578" t="s">
        <v>73</v>
      </c>
      <c r="Z3" s="578" t="s">
        <v>70</v>
      </c>
      <c r="AA3" s="578" t="s">
        <v>71</v>
      </c>
      <c r="AB3" s="578" t="s">
        <v>72</v>
      </c>
      <c r="AC3" s="578" t="s">
        <v>164</v>
      </c>
      <c r="AD3" s="578" t="s">
        <v>139</v>
      </c>
      <c r="AE3" s="578" t="s">
        <v>140</v>
      </c>
      <c r="AF3" s="578" t="s">
        <v>141</v>
      </c>
      <c r="AG3" s="591" t="s">
        <v>153</v>
      </c>
      <c r="AH3" s="588"/>
      <c r="AI3" s="589"/>
      <c r="AJ3" s="589"/>
      <c r="AK3" s="589"/>
      <c r="AL3" s="589"/>
      <c r="AM3" s="589"/>
      <c r="AN3" s="589"/>
      <c r="AO3" s="589"/>
      <c r="AP3" s="589"/>
      <c r="AQ3" s="589"/>
      <c r="AR3" s="589"/>
      <c r="AS3" s="590"/>
      <c r="AT3" s="12"/>
    </row>
    <row r="4" spans="1:46" ht="23.25" customHeight="1" thickBot="1">
      <c r="A4" s="594"/>
      <c r="B4" s="575"/>
      <c r="C4" s="575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1"/>
      <c r="R4" s="571"/>
      <c r="S4" s="571"/>
      <c r="T4" s="571"/>
      <c r="U4" s="571"/>
      <c r="V4" s="571"/>
      <c r="W4" s="579"/>
      <c r="X4" s="579"/>
      <c r="Y4" s="579"/>
      <c r="Z4" s="579"/>
      <c r="AA4" s="579"/>
      <c r="AB4" s="579"/>
      <c r="AC4" s="579"/>
      <c r="AD4" s="579"/>
      <c r="AE4" s="579"/>
      <c r="AF4" s="579"/>
      <c r="AG4" s="592"/>
      <c r="AH4" s="312" t="s">
        <v>48</v>
      </c>
      <c r="AI4" s="313" t="s">
        <v>49</v>
      </c>
      <c r="AJ4" s="313" t="s">
        <v>50</v>
      </c>
      <c r="AK4" s="313" t="s">
        <v>51</v>
      </c>
      <c r="AL4" s="313" t="s">
        <v>52</v>
      </c>
      <c r="AM4" s="313" t="s">
        <v>53</v>
      </c>
      <c r="AN4" s="313" t="s">
        <v>54</v>
      </c>
      <c r="AO4" s="313" t="s">
        <v>55</v>
      </c>
      <c r="AP4" s="313" t="s">
        <v>56</v>
      </c>
      <c r="AQ4" s="313" t="s">
        <v>57</v>
      </c>
      <c r="AR4" s="313" t="s">
        <v>58</v>
      </c>
      <c r="AS4" s="314" t="s">
        <v>59</v>
      </c>
      <c r="AT4" s="12"/>
    </row>
    <row r="5" spans="1:46" s="1" customFormat="1" ht="22.5">
      <c r="A5" s="290" t="s">
        <v>31</v>
      </c>
      <c r="B5" s="291" t="s">
        <v>195</v>
      </c>
      <c r="C5" s="292" t="s">
        <v>194</v>
      </c>
      <c r="D5" s="173" t="s">
        <v>166</v>
      </c>
      <c r="E5" s="173"/>
      <c r="F5" s="173"/>
      <c r="G5" s="173"/>
      <c r="H5" s="173"/>
      <c r="I5" s="173"/>
      <c r="J5" s="173"/>
      <c r="K5" s="173" t="s">
        <v>166</v>
      </c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 t="s">
        <v>166</v>
      </c>
      <c r="X5" s="173"/>
      <c r="Y5" s="173"/>
      <c r="Z5" s="173" t="s">
        <v>166</v>
      </c>
      <c r="AA5" s="173"/>
      <c r="AB5" s="173" t="s">
        <v>166</v>
      </c>
      <c r="AC5" s="173" t="s">
        <v>166</v>
      </c>
      <c r="AD5" s="173"/>
      <c r="AE5" s="173"/>
      <c r="AF5" s="173"/>
      <c r="AG5" s="174"/>
      <c r="AH5" s="315" t="s">
        <v>166</v>
      </c>
      <c r="AI5" s="316" t="s">
        <v>166</v>
      </c>
      <c r="AJ5" s="316" t="s">
        <v>166</v>
      </c>
      <c r="AK5" s="316" t="s">
        <v>166</v>
      </c>
      <c r="AL5" s="316" t="s">
        <v>166</v>
      </c>
      <c r="AM5" s="316" t="s">
        <v>166</v>
      </c>
      <c r="AN5" s="316" t="s">
        <v>166</v>
      </c>
      <c r="AO5" s="316" t="s">
        <v>166</v>
      </c>
      <c r="AP5" s="316" t="s">
        <v>166</v>
      </c>
      <c r="AQ5" s="316" t="s">
        <v>166</v>
      </c>
      <c r="AR5" s="316" t="s">
        <v>166</v>
      </c>
      <c r="AS5" s="317" t="s">
        <v>166</v>
      </c>
      <c r="AT5" s="3"/>
    </row>
    <row r="6" spans="1:46" s="1" customFormat="1" ht="22.5">
      <c r="A6" s="203" t="s">
        <v>32</v>
      </c>
      <c r="B6" s="295" t="s">
        <v>259</v>
      </c>
      <c r="C6" s="293" t="s">
        <v>196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 t="s">
        <v>166</v>
      </c>
      <c r="X6" s="130"/>
      <c r="Y6" s="130"/>
      <c r="Z6" s="130" t="s">
        <v>166</v>
      </c>
      <c r="AA6" s="130"/>
      <c r="AB6" s="130" t="s">
        <v>166</v>
      </c>
      <c r="AC6" s="130" t="s">
        <v>166</v>
      </c>
      <c r="AD6" s="130"/>
      <c r="AE6" s="130"/>
      <c r="AF6" s="130"/>
      <c r="AG6" s="175"/>
      <c r="AH6" s="318" t="s">
        <v>166</v>
      </c>
      <c r="AI6" s="319" t="s">
        <v>166</v>
      </c>
      <c r="AJ6" s="319"/>
      <c r="AK6" s="319"/>
      <c r="AL6" s="319"/>
      <c r="AM6" s="319"/>
      <c r="AN6" s="319"/>
      <c r="AO6" s="319"/>
      <c r="AP6" s="319" t="s">
        <v>166</v>
      </c>
      <c r="AQ6" s="319" t="s">
        <v>166</v>
      </c>
      <c r="AR6" s="319" t="s">
        <v>166</v>
      </c>
      <c r="AS6" s="320" t="s">
        <v>166</v>
      </c>
      <c r="AT6" s="3"/>
    </row>
    <row r="7" spans="1:46" s="1" customFormat="1" ht="12.75">
      <c r="A7" s="294" t="s">
        <v>33</v>
      </c>
      <c r="B7" s="293" t="s">
        <v>167</v>
      </c>
      <c r="C7" s="293" t="s">
        <v>169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 t="s">
        <v>166</v>
      </c>
      <c r="U7" s="130" t="s">
        <v>166</v>
      </c>
      <c r="V7" s="130"/>
      <c r="W7" s="130"/>
      <c r="X7" s="130"/>
      <c r="Y7" s="130"/>
      <c r="Z7" s="130" t="s">
        <v>166</v>
      </c>
      <c r="AA7" s="130"/>
      <c r="AB7" s="130" t="s">
        <v>166</v>
      </c>
      <c r="AC7" s="130" t="s">
        <v>166</v>
      </c>
      <c r="AD7" s="130"/>
      <c r="AE7" s="130" t="s">
        <v>166</v>
      </c>
      <c r="AF7" s="130" t="s">
        <v>166</v>
      </c>
      <c r="AG7" s="175"/>
      <c r="AH7" s="318" t="s">
        <v>166</v>
      </c>
      <c r="AI7" s="319" t="s">
        <v>166</v>
      </c>
      <c r="AJ7" s="319" t="s">
        <v>166</v>
      </c>
      <c r="AK7" s="319"/>
      <c r="AL7" s="319"/>
      <c r="AM7" s="319"/>
      <c r="AN7" s="319"/>
      <c r="AO7" s="319"/>
      <c r="AP7" s="319"/>
      <c r="AQ7" s="319"/>
      <c r="AR7" s="319"/>
      <c r="AS7" s="320" t="s">
        <v>166</v>
      </c>
      <c r="AT7" s="3"/>
    </row>
    <row r="8" spans="1:46" s="1" customFormat="1" ht="22.5">
      <c r="A8" s="203" t="s">
        <v>34</v>
      </c>
      <c r="B8" s="293" t="s">
        <v>199</v>
      </c>
      <c r="C8" s="289" t="s">
        <v>198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 t="s">
        <v>166</v>
      </c>
      <c r="U8" s="130" t="s">
        <v>166</v>
      </c>
      <c r="V8" s="130"/>
      <c r="W8" s="130"/>
      <c r="X8" s="130" t="s">
        <v>166</v>
      </c>
      <c r="Y8" s="130"/>
      <c r="Z8" s="130" t="s">
        <v>166</v>
      </c>
      <c r="AA8" s="130" t="s">
        <v>166</v>
      </c>
      <c r="AB8" s="130" t="s">
        <v>166</v>
      </c>
      <c r="AC8" s="130" t="s">
        <v>166</v>
      </c>
      <c r="AD8" s="130"/>
      <c r="AE8" s="130"/>
      <c r="AF8" s="130"/>
      <c r="AG8" s="175" t="s">
        <v>166</v>
      </c>
      <c r="AH8" s="318" t="s">
        <v>166</v>
      </c>
      <c r="AI8" s="319" t="s">
        <v>166</v>
      </c>
      <c r="AJ8" s="319" t="s">
        <v>166</v>
      </c>
      <c r="AK8" s="319" t="s">
        <v>166</v>
      </c>
      <c r="AL8" s="319" t="s">
        <v>166</v>
      </c>
      <c r="AM8" s="319" t="s">
        <v>166</v>
      </c>
      <c r="AN8" s="319"/>
      <c r="AO8" s="319"/>
      <c r="AP8" s="319"/>
      <c r="AQ8" s="319"/>
      <c r="AR8" s="319"/>
      <c r="AS8" s="320" t="s">
        <v>166</v>
      </c>
      <c r="AT8" s="3"/>
    </row>
    <row r="9" spans="1:46" s="1" customFormat="1" ht="33.75">
      <c r="A9" s="294" t="s">
        <v>35</v>
      </c>
      <c r="B9" s="293" t="s">
        <v>265</v>
      </c>
      <c r="C9" s="295" t="s">
        <v>201</v>
      </c>
      <c r="D9" s="130"/>
      <c r="E9" s="130"/>
      <c r="F9" s="130"/>
      <c r="G9" s="130"/>
      <c r="H9" s="130"/>
      <c r="I9" s="130"/>
      <c r="J9" s="130"/>
      <c r="K9" s="130"/>
      <c r="L9" s="130" t="s">
        <v>166</v>
      </c>
      <c r="M9" s="130" t="s">
        <v>166</v>
      </c>
      <c r="N9" s="130" t="s">
        <v>166</v>
      </c>
      <c r="O9" s="130" t="s">
        <v>166</v>
      </c>
      <c r="P9" s="130" t="s">
        <v>166</v>
      </c>
      <c r="Q9" s="130" t="s">
        <v>166</v>
      </c>
      <c r="R9" s="130" t="s">
        <v>166</v>
      </c>
      <c r="S9" s="130"/>
      <c r="T9" s="130" t="s">
        <v>166</v>
      </c>
      <c r="U9" s="130" t="s">
        <v>166</v>
      </c>
      <c r="V9" s="130" t="s">
        <v>166</v>
      </c>
      <c r="W9" s="130"/>
      <c r="X9" s="130"/>
      <c r="Y9" s="130" t="s">
        <v>166</v>
      </c>
      <c r="Z9" s="130" t="s">
        <v>166</v>
      </c>
      <c r="AA9" s="130" t="s">
        <v>166</v>
      </c>
      <c r="AB9" s="130" t="s">
        <v>166</v>
      </c>
      <c r="AC9" s="130" t="s">
        <v>166</v>
      </c>
      <c r="AD9" s="130"/>
      <c r="AE9" s="130"/>
      <c r="AF9" s="130"/>
      <c r="AG9" s="175"/>
      <c r="AH9" s="318" t="s">
        <v>166</v>
      </c>
      <c r="AI9" s="319" t="s">
        <v>166</v>
      </c>
      <c r="AJ9" s="319" t="s">
        <v>166</v>
      </c>
      <c r="AK9" s="319" t="s">
        <v>166</v>
      </c>
      <c r="AL9" s="319" t="s">
        <v>166</v>
      </c>
      <c r="AM9" s="319" t="s">
        <v>166</v>
      </c>
      <c r="AN9" s="319" t="s">
        <v>166</v>
      </c>
      <c r="AO9" s="319" t="s">
        <v>166</v>
      </c>
      <c r="AP9" s="319" t="s">
        <v>166</v>
      </c>
      <c r="AQ9" s="319" t="s">
        <v>166</v>
      </c>
      <c r="AR9" s="319" t="s">
        <v>166</v>
      </c>
      <c r="AS9" s="320" t="s">
        <v>166</v>
      </c>
      <c r="AT9" s="3"/>
    </row>
    <row r="10" spans="1:46" s="1" customFormat="1" ht="22.5">
      <c r="A10" s="203" t="s">
        <v>36</v>
      </c>
      <c r="B10" s="295" t="s">
        <v>260</v>
      </c>
      <c r="C10" s="539" t="s">
        <v>446</v>
      </c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 t="s">
        <v>166</v>
      </c>
      <c r="T10" s="130" t="s">
        <v>166</v>
      </c>
      <c r="U10" s="130" t="s">
        <v>166</v>
      </c>
      <c r="V10" s="130" t="s">
        <v>166</v>
      </c>
      <c r="W10" s="130"/>
      <c r="X10" s="130"/>
      <c r="Y10" s="130"/>
      <c r="Z10" s="130" t="s">
        <v>166</v>
      </c>
      <c r="AA10" s="130" t="s">
        <v>166</v>
      </c>
      <c r="AB10" s="130" t="s">
        <v>166</v>
      </c>
      <c r="AC10" s="130" t="s">
        <v>166</v>
      </c>
      <c r="AD10" s="130" t="s">
        <v>166</v>
      </c>
      <c r="AE10" s="130"/>
      <c r="AF10" s="130"/>
      <c r="AG10" s="175"/>
      <c r="AH10" s="318" t="s">
        <v>166</v>
      </c>
      <c r="AI10" s="319" t="s">
        <v>166</v>
      </c>
      <c r="AJ10" s="319" t="s">
        <v>166</v>
      </c>
      <c r="AK10" s="319" t="s">
        <v>166</v>
      </c>
      <c r="AL10" s="319" t="s">
        <v>166</v>
      </c>
      <c r="AM10" s="319" t="s">
        <v>166</v>
      </c>
      <c r="AN10" s="319" t="s">
        <v>166</v>
      </c>
      <c r="AO10" s="319" t="s">
        <v>166</v>
      </c>
      <c r="AP10" s="319" t="s">
        <v>166</v>
      </c>
      <c r="AQ10" s="319" t="s">
        <v>166</v>
      </c>
      <c r="AR10" s="319" t="s">
        <v>166</v>
      </c>
      <c r="AS10" s="320" t="s">
        <v>166</v>
      </c>
      <c r="AT10" s="3"/>
    </row>
    <row r="11" spans="1:46" s="1" customFormat="1" ht="22.5">
      <c r="A11" s="296" t="s">
        <v>37</v>
      </c>
      <c r="B11" s="297" t="s">
        <v>203</v>
      </c>
      <c r="C11" s="295" t="s">
        <v>202</v>
      </c>
      <c r="D11" s="130"/>
      <c r="E11" s="130"/>
      <c r="F11" s="130"/>
      <c r="G11" s="130"/>
      <c r="H11" s="130"/>
      <c r="I11" s="130"/>
      <c r="J11" s="130" t="s">
        <v>166</v>
      </c>
      <c r="K11" s="130"/>
      <c r="L11" s="130"/>
      <c r="M11" s="130"/>
      <c r="N11" s="130"/>
      <c r="O11" s="130"/>
      <c r="P11" s="130"/>
      <c r="Q11" s="130"/>
      <c r="R11" s="130"/>
      <c r="S11" s="130"/>
      <c r="T11" s="130" t="s">
        <v>166</v>
      </c>
      <c r="U11" s="130" t="s">
        <v>166</v>
      </c>
      <c r="V11" s="130"/>
      <c r="W11" s="130"/>
      <c r="X11" s="130"/>
      <c r="Y11" s="130"/>
      <c r="Z11" s="130" t="s">
        <v>166</v>
      </c>
      <c r="AA11" s="130" t="s">
        <v>166</v>
      </c>
      <c r="AB11" s="130" t="s">
        <v>166</v>
      </c>
      <c r="AC11" s="130" t="s">
        <v>166</v>
      </c>
      <c r="AD11" s="130" t="s">
        <v>166</v>
      </c>
      <c r="AE11" s="130"/>
      <c r="AF11" s="130"/>
      <c r="AG11" s="175"/>
      <c r="AH11" s="318" t="s">
        <v>166</v>
      </c>
      <c r="AI11" s="319" t="s">
        <v>166</v>
      </c>
      <c r="AJ11" s="319"/>
      <c r="AK11" s="319"/>
      <c r="AL11" s="319"/>
      <c r="AM11" s="319"/>
      <c r="AN11" s="319"/>
      <c r="AO11" s="319"/>
      <c r="AP11" s="319"/>
      <c r="AQ11" s="319"/>
      <c r="AR11" s="319"/>
      <c r="AS11" s="320"/>
      <c r="AT11" s="3"/>
    </row>
    <row r="12" spans="1:46" s="1" customFormat="1" ht="22.5">
      <c r="A12" s="298" t="s">
        <v>38</v>
      </c>
      <c r="B12" s="297" t="s">
        <v>204</v>
      </c>
      <c r="C12" s="295" t="s">
        <v>202</v>
      </c>
      <c r="D12" s="130"/>
      <c r="E12" s="130"/>
      <c r="F12" s="130"/>
      <c r="G12" s="130"/>
      <c r="H12" s="130"/>
      <c r="I12" s="130"/>
      <c r="J12" s="130" t="s">
        <v>166</v>
      </c>
      <c r="K12" s="130"/>
      <c r="L12" s="130"/>
      <c r="M12" s="130"/>
      <c r="N12" s="130"/>
      <c r="O12" s="130"/>
      <c r="P12" s="130"/>
      <c r="Q12" s="130"/>
      <c r="R12" s="130"/>
      <c r="S12" s="130"/>
      <c r="T12" s="130" t="s">
        <v>166</v>
      </c>
      <c r="U12" s="130" t="s">
        <v>166</v>
      </c>
      <c r="V12" s="130"/>
      <c r="W12" s="130"/>
      <c r="X12" s="130"/>
      <c r="Y12" s="130"/>
      <c r="Z12" s="130" t="s">
        <v>166</v>
      </c>
      <c r="AA12" s="130" t="s">
        <v>166</v>
      </c>
      <c r="AB12" s="130" t="s">
        <v>166</v>
      </c>
      <c r="AC12" s="130" t="s">
        <v>166</v>
      </c>
      <c r="AD12" s="130" t="s">
        <v>166</v>
      </c>
      <c r="AE12" s="130"/>
      <c r="AF12" s="130"/>
      <c r="AG12" s="175"/>
      <c r="AH12" s="318"/>
      <c r="AI12" s="319"/>
      <c r="AJ12" s="319"/>
      <c r="AK12" s="319"/>
      <c r="AL12" s="319" t="s">
        <v>166</v>
      </c>
      <c r="AM12" s="319" t="s">
        <v>166</v>
      </c>
      <c r="AN12" s="319"/>
      <c r="AO12" s="319"/>
      <c r="AP12" s="319"/>
      <c r="AQ12" s="319"/>
      <c r="AR12" s="319"/>
      <c r="AS12" s="320"/>
      <c r="AT12" s="3"/>
    </row>
    <row r="13" spans="1:46" s="1" customFormat="1" ht="22.5">
      <c r="A13" s="296" t="s">
        <v>39</v>
      </c>
      <c r="B13" s="297" t="s">
        <v>205</v>
      </c>
      <c r="C13" s="295" t="s">
        <v>202</v>
      </c>
      <c r="D13" s="130"/>
      <c r="E13" s="130"/>
      <c r="F13" s="130"/>
      <c r="G13" s="130"/>
      <c r="H13" s="130"/>
      <c r="I13" s="130"/>
      <c r="J13" s="130" t="s">
        <v>166</v>
      </c>
      <c r="K13" s="130"/>
      <c r="L13" s="130"/>
      <c r="M13" s="130"/>
      <c r="N13" s="130"/>
      <c r="O13" s="130"/>
      <c r="P13" s="130"/>
      <c r="Q13" s="130"/>
      <c r="R13" s="130"/>
      <c r="S13" s="130"/>
      <c r="T13" s="130" t="s">
        <v>166</v>
      </c>
      <c r="U13" s="130" t="s">
        <v>166</v>
      </c>
      <c r="V13" s="130"/>
      <c r="W13" s="130"/>
      <c r="X13" s="130"/>
      <c r="Y13" s="130"/>
      <c r="Z13" s="130" t="s">
        <v>166</v>
      </c>
      <c r="AA13" s="130" t="s">
        <v>166</v>
      </c>
      <c r="AB13" s="130" t="s">
        <v>166</v>
      </c>
      <c r="AC13" s="130" t="s">
        <v>166</v>
      </c>
      <c r="AD13" s="130" t="s">
        <v>166</v>
      </c>
      <c r="AE13" s="130"/>
      <c r="AF13" s="130"/>
      <c r="AG13" s="175"/>
      <c r="AH13" s="318"/>
      <c r="AI13" s="319"/>
      <c r="AJ13" s="319"/>
      <c r="AK13" s="319"/>
      <c r="AL13" s="319"/>
      <c r="AM13" s="319"/>
      <c r="AN13" s="319"/>
      <c r="AO13" s="319"/>
      <c r="AP13" s="319" t="s">
        <v>166</v>
      </c>
      <c r="AQ13" s="319" t="s">
        <v>166</v>
      </c>
      <c r="AR13" s="319"/>
      <c r="AS13" s="320"/>
      <c r="AT13" s="3"/>
    </row>
    <row r="14" spans="1:46" s="1" customFormat="1" ht="22.5">
      <c r="A14" s="299" t="s">
        <v>40</v>
      </c>
      <c r="B14" s="300" t="s">
        <v>206</v>
      </c>
      <c r="C14" s="295" t="s">
        <v>209</v>
      </c>
      <c r="D14" s="130" t="s">
        <v>166</v>
      </c>
      <c r="E14" s="130" t="s">
        <v>166</v>
      </c>
      <c r="F14" s="130" t="s">
        <v>166</v>
      </c>
      <c r="G14" s="130" t="s">
        <v>166</v>
      </c>
      <c r="H14" s="130" t="s">
        <v>166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 t="s">
        <v>166</v>
      </c>
      <c r="U14" s="130" t="s">
        <v>166</v>
      </c>
      <c r="V14" s="130"/>
      <c r="W14" s="130"/>
      <c r="X14" s="130"/>
      <c r="Y14" s="130"/>
      <c r="Z14" s="130" t="s">
        <v>166</v>
      </c>
      <c r="AA14" s="130" t="s">
        <v>166</v>
      </c>
      <c r="AB14" s="130" t="s">
        <v>166</v>
      </c>
      <c r="AC14" s="130" t="s">
        <v>166</v>
      </c>
      <c r="AD14" s="130" t="s">
        <v>166</v>
      </c>
      <c r="AE14" s="130"/>
      <c r="AF14" s="130"/>
      <c r="AG14" s="175"/>
      <c r="AH14" s="318"/>
      <c r="AI14" s="319"/>
      <c r="AJ14" s="319"/>
      <c r="AK14" s="319"/>
      <c r="AL14" s="319" t="s">
        <v>166</v>
      </c>
      <c r="AM14" s="319" t="s">
        <v>166</v>
      </c>
      <c r="AN14" s="319"/>
      <c r="AO14" s="319"/>
      <c r="AP14" s="319"/>
      <c r="AQ14" s="319"/>
      <c r="AR14" s="319"/>
      <c r="AS14" s="320"/>
      <c r="AT14" s="3"/>
    </row>
    <row r="15" spans="1:46" s="1" customFormat="1" ht="12.75">
      <c r="A15" s="301" t="s">
        <v>41</v>
      </c>
      <c r="B15" s="300" t="s">
        <v>207</v>
      </c>
      <c r="C15" s="293" t="s">
        <v>209</v>
      </c>
      <c r="D15" s="130" t="s">
        <v>166</v>
      </c>
      <c r="E15" s="130" t="s">
        <v>166</v>
      </c>
      <c r="F15" s="130" t="s">
        <v>166</v>
      </c>
      <c r="G15" s="130" t="s">
        <v>166</v>
      </c>
      <c r="H15" s="130" t="s">
        <v>166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 t="s">
        <v>166</v>
      </c>
      <c r="U15" s="130" t="s">
        <v>166</v>
      </c>
      <c r="V15" s="130"/>
      <c r="W15" s="130"/>
      <c r="X15" s="130"/>
      <c r="Y15" s="130"/>
      <c r="Z15" s="130" t="s">
        <v>166</v>
      </c>
      <c r="AA15" s="130" t="s">
        <v>166</v>
      </c>
      <c r="AB15" s="130" t="s">
        <v>166</v>
      </c>
      <c r="AC15" s="130" t="s">
        <v>166</v>
      </c>
      <c r="AD15" s="130" t="s">
        <v>166</v>
      </c>
      <c r="AE15" s="130"/>
      <c r="AF15" s="130"/>
      <c r="AG15" s="175"/>
      <c r="AH15" s="318"/>
      <c r="AI15" s="319"/>
      <c r="AJ15" s="319"/>
      <c r="AK15" s="319"/>
      <c r="AL15" s="319"/>
      <c r="AM15" s="319"/>
      <c r="AN15" s="319"/>
      <c r="AO15" s="319" t="s">
        <v>166</v>
      </c>
      <c r="AP15" s="319" t="s">
        <v>166</v>
      </c>
      <c r="AQ15" s="319"/>
      <c r="AR15" s="319"/>
      <c r="AS15" s="320"/>
      <c r="AT15" s="3"/>
    </row>
    <row r="16" spans="1:46" s="1" customFormat="1" ht="22.5">
      <c r="A16" s="299" t="s">
        <v>42</v>
      </c>
      <c r="B16" s="302" t="s">
        <v>208</v>
      </c>
      <c r="C16" s="293" t="s">
        <v>216</v>
      </c>
      <c r="D16" s="130"/>
      <c r="E16" s="130"/>
      <c r="F16" s="130"/>
      <c r="G16" s="130"/>
      <c r="H16" s="130"/>
      <c r="I16" s="130" t="s">
        <v>166</v>
      </c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 t="s">
        <v>166</v>
      </c>
      <c r="U16" s="130" t="s">
        <v>166</v>
      </c>
      <c r="V16" s="130"/>
      <c r="W16" s="130"/>
      <c r="X16" s="130"/>
      <c r="Y16" s="130"/>
      <c r="Z16" s="130" t="s">
        <v>166</v>
      </c>
      <c r="AA16" s="130" t="s">
        <v>166</v>
      </c>
      <c r="AB16" s="130" t="s">
        <v>166</v>
      </c>
      <c r="AC16" s="130" t="s">
        <v>166</v>
      </c>
      <c r="AD16" s="130" t="s">
        <v>166</v>
      </c>
      <c r="AE16" s="130"/>
      <c r="AF16" s="130"/>
      <c r="AG16" s="175"/>
      <c r="AH16" s="318"/>
      <c r="AI16" s="319"/>
      <c r="AJ16" s="319"/>
      <c r="AK16" s="319"/>
      <c r="AL16" s="319"/>
      <c r="AM16" s="319"/>
      <c r="AN16" s="319" t="s">
        <v>166</v>
      </c>
      <c r="AO16" s="319"/>
      <c r="AP16" s="319"/>
      <c r="AQ16" s="319"/>
      <c r="AR16" s="319"/>
      <c r="AS16" s="320"/>
      <c r="AT16" s="3"/>
    </row>
    <row r="17" spans="1:46" s="1" customFormat="1" ht="12.75">
      <c r="A17" s="294" t="s">
        <v>43</v>
      </c>
      <c r="B17" s="293" t="s">
        <v>218</v>
      </c>
      <c r="C17" s="293" t="s">
        <v>217</v>
      </c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 t="s">
        <v>166</v>
      </c>
      <c r="AA17" s="130"/>
      <c r="AB17" s="130" t="s">
        <v>166</v>
      </c>
      <c r="AC17" s="130" t="s">
        <v>166</v>
      </c>
      <c r="AD17" s="130"/>
      <c r="AE17" s="130"/>
      <c r="AF17" s="130"/>
      <c r="AG17" s="175"/>
      <c r="AH17" s="318"/>
      <c r="AI17" s="319"/>
      <c r="AJ17" s="319"/>
      <c r="AK17" s="319"/>
      <c r="AL17" s="319"/>
      <c r="AM17" s="319"/>
      <c r="AN17" s="319" t="s">
        <v>166</v>
      </c>
      <c r="AO17" s="319" t="s">
        <v>166</v>
      </c>
      <c r="AP17" s="319" t="s">
        <v>166</v>
      </c>
      <c r="AQ17" s="319"/>
      <c r="AR17" s="319"/>
      <c r="AS17" s="320"/>
      <c r="AT17" s="3"/>
    </row>
    <row r="18" spans="1:46" s="1" customFormat="1" ht="12.75">
      <c r="A18" s="203" t="s">
        <v>44</v>
      </c>
      <c r="B18" s="293" t="s">
        <v>219</v>
      </c>
      <c r="C18" s="293" t="s">
        <v>217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 t="s">
        <v>166</v>
      </c>
      <c r="AA18" s="130"/>
      <c r="AB18" s="130" t="s">
        <v>166</v>
      </c>
      <c r="AC18" s="130" t="s">
        <v>166</v>
      </c>
      <c r="AD18" s="130"/>
      <c r="AE18" s="130"/>
      <c r="AF18" s="130"/>
      <c r="AG18" s="175"/>
      <c r="AH18" s="318"/>
      <c r="AI18" s="319"/>
      <c r="AJ18" s="319"/>
      <c r="AK18" s="319"/>
      <c r="AL18" s="319"/>
      <c r="AM18" s="319"/>
      <c r="AN18" s="319"/>
      <c r="AO18" s="319"/>
      <c r="AP18" s="319"/>
      <c r="AQ18" s="319" t="s">
        <v>166</v>
      </c>
      <c r="AR18" s="319" t="s">
        <v>166</v>
      </c>
      <c r="AS18" s="320" t="s">
        <v>166</v>
      </c>
      <c r="AT18" s="3"/>
    </row>
    <row r="19" spans="1:46" s="1" customFormat="1" ht="13.5" thickBot="1">
      <c r="A19" s="303" t="s">
        <v>45</v>
      </c>
      <c r="B19" s="304" t="s">
        <v>168</v>
      </c>
      <c r="C19" s="304" t="s">
        <v>193</v>
      </c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 t="s">
        <v>166</v>
      </c>
      <c r="U19" s="160" t="s">
        <v>166</v>
      </c>
      <c r="V19" s="160"/>
      <c r="W19" s="160"/>
      <c r="X19" s="160"/>
      <c r="Y19" s="160"/>
      <c r="Z19" s="160" t="s">
        <v>166</v>
      </c>
      <c r="AA19" s="160"/>
      <c r="AB19" s="160" t="s">
        <v>166</v>
      </c>
      <c r="AC19" s="160" t="s">
        <v>166</v>
      </c>
      <c r="AD19" s="160" t="s">
        <v>166</v>
      </c>
      <c r="AE19" s="160"/>
      <c r="AF19" s="160"/>
      <c r="AG19" s="176"/>
      <c r="AH19" s="321" t="s">
        <v>166</v>
      </c>
      <c r="AI19" s="322" t="s">
        <v>166</v>
      </c>
      <c r="AJ19" s="322" t="s">
        <v>166</v>
      </c>
      <c r="AK19" s="322" t="s">
        <v>166</v>
      </c>
      <c r="AL19" s="322" t="s">
        <v>166</v>
      </c>
      <c r="AM19" s="322" t="s">
        <v>166</v>
      </c>
      <c r="AN19" s="322" t="s">
        <v>166</v>
      </c>
      <c r="AO19" s="322" t="s">
        <v>166</v>
      </c>
      <c r="AP19" s="322" t="s">
        <v>166</v>
      </c>
      <c r="AQ19" s="322" t="s">
        <v>166</v>
      </c>
      <c r="AR19" s="322" t="s">
        <v>166</v>
      </c>
      <c r="AS19" s="323" t="s">
        <v>166</v>
      </c>
      <c r="AT19" s="3"/>
    </row>
    <row r="20" spans="1:46" ht="11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spans="1:46" ht="11.25" customHeight="1" thickBo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spans="1:46" ht="17.25" customHeight="1" thickBot="1">
      <c r="A22" s="580" t="s">
        <v>85</v>
      </c>
      <c r="B22" s="581"/>
      <c r="C22" s="582"/>
      <c r="D22" s="583"/>
      <c r="E22" s="583"/>
      <c r="F22" s="583"/>
      <c r="G22" s="583"/>
      <c r="H22" s="583"/>
      <c r="I22" s="583"/>
      <c r="J22" s="583"/>
      <c r="K22" s="583"/>
      <c r="L22" s="583"/>
      <c r="M22" s="583"/>
      <c r="N22" s="583"/>
      <c r="O22" s="583"/>
      <c r="P22" s="583"/>
      <c r="Q22" s="583"/>
      <c r="R22" s="583"/>
      <c r="S22" s="584"/>
      <c r="T22" s="584"/>
      <c r="U22" s="584"/>
      <c r="V22" s="584"/>
      <c r="W22" s="584"/>
      <c r="X22" s="584"/>
      <c r="Y22" s="584"/>
      <c r="Z22" s="584"/>
      <c r="AA22" s="584"/>
      <c r="AB22" s="584"/>
      <c r="AC22" s="584"/>
      <c r="AD22" s="584"/>
      <c r="AE22" s="584"/>
      <c r="AF22" s="584"/>
      <c r="AG22" s="584"/>
      <c r="AH22" s="584"/>
      <c r="AI22" s="584"/>
      <c r="AJ22" s="584"/>
      <c r="AK22" s="584"/>
      <c r="AL22" s="584"/>
      <c r="AM22" s="584"/>
      <c r="AN22" s="584"/>
      <c r="AO22" s="584"/>
      <c r="AP22" s="584"/>
      <c r="AQ22" s="584"/>
      <c r="AR22" s="584"/>
      <c r="AS22" s="584"/>
      <c r="AT22" s="12"/>
    </row>
    <row r="23" spans="1:46">
      <c r="A23" s="306" t="s">
        <v>74</v>
      </c>
      <c r="B23" s="14" t="s">
        <v>80</v>
      </c>
      <c r="C23" s="307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12"/>
    </row>
    <row r="24" spans="1:46">
      <c r="A24" s="308" t="s">
        <v>75</v>
      </c>
      <c r="B24" s="11" t="s">
        <v>81</v>
      </c>
      <c r="C24" s="309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12"/>
    </row>
    <row r="25" spans="1:46">
      <c r="A25" s="308" t="s">
        <v>76</v>
      </c>
      <c r="B25" s="11" t="s">
        <v>82</v>
      </c>
      <c r="C25" s="309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12"/>
    </row>
    <row r="26" spans="1:46">
      <c r="A26" s="308" t="s">
        <v>77</v>
      </c>
      <c r="B26" s="11" t="s">
        <v>83</v>
      </c>
      <c r="C26" s="309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12"/>
    </row>
    <row r="27" spans="1:46">
      <c r="A27" s="308" t="s">
        <v>78</v>
      </c>
      <c r="B27" s="11" t="s">
        <v>84</v>
      </c>
      <c r="C27" s="309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12"/>
    </row>
    <row r="28" spans="1:46" ht="17.25" thickBot="1">
      <c r="A28" s="310" t="s">
        <v>79</v>
      </c>
      <c r="B28" s="61" t="s">
        <v>47</v>
      </c>
      <c r="C28" s="311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12"/>
    </row>
    <row r="29" spans="1:4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spans="1:46">
      <c r="AP30" s="60" t="s">
        <v>396</v>
      </c>
    </row>
  </sheetData>
  <mergeCells count="44">
    <mergeCell ref="A22:C22"/>
    <mergeCell ref="D22:R22"/>
    <mergeCell ref="S22:AS22"/>
    <mergeCell ref="K3:K4"/>
    <mergeCell ref="J3:J4"/>
    <mergeCell ref="D3:D4"/>
    <mergeCell ref="I3:I4"/>
    <mergeCell ref="E3:E4"/>
    <mergeCell ref="M3:M4"/>
    <mergeCell ref="L3:L4"/>
    <mergeCell ref="AH2:AS3"/>
    <mergeCell ref="AG3:AG4"/>
    <mergeCell ref="AE3:AE4"/>
    <mergeCell ref="L2:N2"/>
    <mergeCell ref="A2:A4"/>
    <mergeCell ref="Y3:Y4"/>
    <mergeCell ref="T3:T4"/>
    <mergeCell ref="N3:N4"/>
    <mergeCell ref="S3:S4"/>
    <mergeCell ref="T2:Y2"/>
    <mergeCell ref="X3:X4"/>
    <mergeCell ref="W3:W4"/>
    <mergeCell ref="V3:V4"/>
    <mergeCell ref="U3:U4"/>
    <mergeCell ref="AD2:AG2"/>
    <mergeCell ref="AF3:AF4"/>
    <mergeCell ref="AD3:AD4"/>
    <mergeCell ref="Z2:AC2"/>
    <mergeCell ref="AB3:AB4"/>
    <mergeCell ref="AA3:AA4"/>
    <mergeCell ref="Z3:Z4"/>
    <mergeCell ref="AC3:AC4"/>
    <mergeCell ref="G3:G4"/>
    <mergeCell ref="J2:K2"/>
    <mergeCell ref="F3:F4"/>
    <mergeCell ref="B2:B4"/>
    <mergeCell ref="Q3:Q4"/>
    <mergeCell ref="O3:O4"/>
    <mergeCell ref="C2:C4"/>
    <mergeCell ref="D2:I2"/>
    <mergeCell ref="O2:R2"/>
    <mergeCell ref="R3:R4"/>
    <mergeCell ref="P3:P4"/>
    <mergeCell ref="H3:H4"/>
  </mergeCells>
  <pageMargins left="0" right="0" top="0.15748031496062992" bottom="0.15748031496062992" header="0.31496062992125984" footer="0.31496062992125984"/>
  <pageSetup paperSize="9" orientation="landscape" horizont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120" zoomScaleNormal="120" workbookViewId="0">
      <selection activeCell="E13" sqref="E13"/>
    </sheetView>
  </sheetViews>
  <sheetFormatPr defaultRowHeight="15"/>
  <cols>
    <col min="1" max="1" width="3.85546875" style="1" customWidth="1"/>
    <col min="2" max="2" width="29.85546875" style="1" customWidth="1"/>
    <col min="3" max="3" width="4.85546875" style="9" bestFit="1" customWidth="1"/>
    <col min="4" max="4" width="24.85546875" style="9" customWidth="1"/>
    <col min="5" max="5" width="52.42578125" style="85" customWidth="1"/>
    <col min="6" max="6" width="43.85546875" style="17" customWidth="1"/>
    <col min="7" max="16384" width="9.140625" style="17"/>
  </cols>
  <sheetData>
    <row r="1" spans="1:12" ht="21" customHeight="1" thickBot="1">
      <c r="A1" s="276" t="s">
        <v>394</v>
      </c>
      <c r="B1" s="277"/>
      <c r="C1" s="277"/>
      <c r="D1" s="277"/>
      <c r="E1" s="277"/>
      <c r="F1" s="277"/>
    </row>
    <row r="2" spans="1:12" ht="15.75" thickBot="1">
      <c r="A2" s="32"/>
      <c r="B2" s="32"/>
      <c r="C2" s="75"/>
      <c r="D2" s="75"/>
      <c r="E2" s="83"/>
      <c r="F2" s="33"/>
    </row>
    <row r="3" spans="1:12" ht="18" customHeight="1" thickBot="1">
      <c r="A3" s="144" t="s">
        <v>0</v>
      </c>
      <c r="B3" s="145" t="s">
        <v>1</v>
      </c>
      <c r="C3" s="146" t="s">
        <v>103</v>
      </c>
      <c r="D3" s="146" t="s">
        <v>123</v>
      </c>
      <c r="E3" s="146" t="s">
        <v>124</v>
      </c>
      <c r="F3" s="147" t="s">
        <v>125</v>
      </c>
      <c r="G3" s="19"/>
    </row>
    <row r="4" spans="1:12">
      <c r="A4" s="148"/>
      <c r="B4" s="149"/>
      <c r="C4" s="150"/>
      <c r="D4" s="150"/>
      <c r="E4" s="151"/>
      <c r="F4" s="152"/>
      <c r="G4" s="19"/>
    </row>
    <row r="5" spans="1:12">
      <c r="A5" s="153" t="s">
        <v>4</v>
      </c>
      <c r="B5" s="5"/>
      <c r="C5" s="4"/>
      <c r="D5" s="4"/>
      <c r="E5" s="84"/>
      <c r="F5" s="154"/>
      <c r="G5" s="19"/>
    </row>
    <row r="6" spans="1:12">
      <c r="A6" s="213" t="s">
        <v>150</v>
      </c>
      <c r="B6" s="44"/>
      <c r="C6" s="4"/>
      <c r="D6" s="4"/>
      <c r="E6" s="84"/>
      <c r="F6" s="154"/>
      <c r="G6" s="19"/>
    </row>
    <row r="7" spans="1:12">
      <c r="A7" s="38">
        <v>1</v>
      </c>
      <c r="B7" s="248" t="s">
        <v>151</v>
      </c>
      <c r="C7" s="38" t="s">
        <v>5</v>
      </c>
      <c r="D7" s="38" t="s">
        <v>317</v>
      </c>
      <c r="E7" s="84"/>
      <c r="F7" s="154"/>
      <c r="G7" s="19"/>
    </row>
    <row r="8" spans="1:12">
      <c r="A8" s="278" t="s">
        <v>6</v>
      </c>
      <c r="B8" s="42"/>
      <c r="C8" s="4"/>
      <c r="D8" s="4"/>
      <c r="E8" s="84"/>
      <c r="F8" s="154"/>
      <c r="G8" s="19"/>
    </row>
    <row r="9" spans="1:12">
      <c r="A9" s="213" t="s">
        <v>7</v>
      </c>
      <c r="B9" s="44"/>
      <c r="C9" s="4"/>
      <c r="D9" s="4"/>
      <c r="E9" s="84"/>
      <c r="F9" s="154"/>
      <c r="G9" s="19"/>
    </row>
    <row r="10" spans="1:12">
      <c r="A10" s="46">
        <v>1</v>
      </c>
      <c r="B10" s="92" t="s">
        <v>8</v>
      </c>
      <c r="C10" s="46" t="s">
        <v>9</v>
      </c>
      <c r="D10" s="46" t="s">
        <v>160</v>
      </c>
      <c r="E10" s="104" t="s">
        <v>170</v>
      </c>
      <c r="F10" s="155" t="s">
        <v>182</v>
      </c>
      <c r="G10" s="79"/>
      <c r="H10" s="80"/>
      <c r="I10" s="80"/>
      <c r="J10" s="80"/>
      <c r="K10" s="80"/>
      <c r="L10" s="80"/>
    </row>
    <row r="11" spans="1:12">
      <c r="A11" s="46">
        <v>2</v>
      </c>
      <c r="B11" s="92" t="s">
        <v>10</v>
      </c>
      <c r="C11" s="46" t="s">
        <v>9</v>
      </c>
      <c r="D11" s="46" t="s">
        <v>161</v>
      </c>
      <c r="E11" s="105" t="s">
        <v>171</v>
      </c>
      <c r="F11" s="156"/>
      <c r="G11" s="81"/>
      <c r="H11" s="82"/>
      <c r="I11" s="82"/>
      <c r="J11" s="82"/>
    </row>
    <row r="12" spans="1:12">
      <c r="A12" s="46">
        <v>3</v>
      </c>
      <c r="B12" s="92" t="s">
        <v>185</v>
      </c>
      <c r="C12" s="46" t="s">
        <v>9</v>
      </c>
      <c r="D12" s="46" t="s">
        <v>162</v>
      </c>
      <c r="E12" s="106" t="s">
        <v>172</v>
      </c>
      <c r="F12" s="155" t="s">
        <v>183</v>
      </c>
      <c r="G12" s="19"/>
    </row>
    <row r="13" spans="1:12">
      <c r="A13" s="46">
        <v>4</v>
      </c>
      <c r="B13" s="92" t="s">
        <v>152</v>
      </c>
      <c r="C13" s="46" t="s">
        <v>9</v>
      </c>
      <c r="D13" s="46" t="s">
        <v>163</v>
      </c>
      <c r="E13" s="106" t="s">
        <v>191</v>
      </c>
      <c r="F13" s="157"/>
      <c r="G13" s="19"/>
    </row>
    <row r="14" spans="1:12">
      <c r="A14" s="46">
        <v>5</v>
      </c>
      <c r="B14" s="92" t="s">
        <v>253</v>
      </c>
      <c r="C14" s="46" t="s">
        <v>9</v>
      </c>
      <c r="D14" s="124"/>
      <c r="E14" s="106" t="s">
        <v>254</v>
      </c>
      <c r="F14" s="157"/>
      <c r="G14" s="19"/>
    </row>
    <row r="15" spans="1:12" ht="23.25">
      <c r="A15" s="46">
        <v>6</v>
      </c>
      <c r="B15" s="92" t="s">
        <v>184</v>
      </c>
      <c r="C15" s="46" t="s">
        <v>9</v>
      </c>
      <c r="D15" s="158" t="s">
        <v>214</v>
      </c>
      <c r="E15" s="106" t="s">
        <v>197</v>
      </c>
      <c r="F15" s="156"/>
      <c r="G15" s="19"/>
    </row>
    <row r="16" spans="1:12">
      <c r="A16" s="279" t="s">
        <v>154</v>
      </c>
      <c r="B16" s="52"/>
      <c r="C16" s="46"/>
      <c r="D16" s="46"/>
      <c r="E16" s="107"/>
      <c r="F16" s="154"/>
      <c r="G16" s="19"/>
    </row>
    <row r="17" spans="1:7">
      <c r="A17" s="46">
        <v>1</v>
      </c>
      <c r="B17" s="92" t="s">
        <v>320</v>
      </c>
      <c r="C17" s="46" t="s">
        <v>9</v>
      </c>
      <c r="D17" s="46"/>
      <c r="E17" s="107" t="s">
        <v>177</v>
      </c>
      <c r="F17" s="154" t="s">
        <v>215</v>
      </c>
      <c r="G17" s="19"/>
    </row>
    <row r="18" spans="1:7">
      <c r="A18" s="46">
        <v>2</v>
      </c>
      <c r="B18" s="92" t="s">
        <v>12</v>
      </c>
      <c r="C18" s="46" t="s">
        <v>9</v>
      </c>
      <c r="D18" s="46"/>
      <c r="E18" s="107" t="s">
        <v>190</v>
      </c>
      <c r="F18" s="154"/>
      <c r="G18" s="19"/>
    </row>
    <row r="19" spans="1:7" s="168" customFormat="1">
      <c r="A19" s="280" t="s">
        <v>13</v>
      </c>
      <c r="B19" s="281"/>
      <c r="C19" s="170"/>
      <c r="D19" s="170"/>
      <c r="E19" s="165"/>
      <c r="F19" s="166"/>
      <c r="G19" s="167"/>
    </row>
    <row r="20" spans="1:7">
      <c r="A20" s="46">
        <v>1</v>
      </c>
      <c r="B20" s="92" t="s">
        <v>158</v>
      </c>
      <c r="C20" s="46" t="s">
        <v>188</v>
      </c>
      <c r="D20" s="109"/>
      <c r="E20" s="107" t="s">
        <v>178</v>
      </c>
      <c r="F20" s="154"/>
      <c r="G20" s="19"/>
    </row>
    <row r="21" spans="1:7">
      <c r="A21" s="46">
        <v>2</v>
      </c>
      <c r="B21" s="6" t="s">
        <v>186</v>
      </c>
      <c r="C21" s="46" t="s">
        <v>188</v>
      </c>
      <c r="D21" s="28"/>
      <c r="E21" s="107" t="s">
        <v>178</v>
      </c>
      <c r="F21" s="154"/>
      <c r="G21" s="19"/>
    </row>
    <row r="22" spans="1:7">
      <c r="A22" s="46">
        <v>3</v>
      </c>
      <c r="B22" s="6" t="s">
        <v>187</v>
      </c>
      <c r="C22" s="46" t="s">
        <v>188</v>
      </c>
      <c r="D22" s="28"/>
      <c r="E22" s="107" t="s">
        <v>178</v>
      </c>
      <c r="F22" s="154"/>
      <c r="G22" s="19"/>
    </row>
    <row r="23" spans="1:7" s="168" customFormat="1">
      <c r="A23" s="282" t="s">
        <v>14</v>
      </c>
      <c r="B23" s="283"/>
      <c r="C23" s="164"/>
      <c r="D23" s="164"/>
      <c r="E23" s="165"/>
      <c r="F23" s="166"/>
      <c r="G23" s="167"/>
    </row>
    <row r="24" spans="1:7">
      <c r="A24" s="46">
        <v>1</v>
      </c>
      <c r="B24" s="6" t="s">
        <v>15</v>
      </c>
      <c r="C24" s="46" t="s">
        <v>9</v>
      </c>
      <c r="D24" s="46"/>
      <c r="E24" s="107" t="s">
        <v>179</v>
      </c>
      <c r="F24" s="154"/>
      <c r="G24" s="19"/>
    </row>
    <row r="25" spans="1:7">
      <c r="A25" s="46">
        <v>2</v>
      </c>
      <c r="B25" s="6" t="s">
        <v>16</v>
      </c>
      <c r="C25" s="46" t="s">
        <v>9</v>
      </c>
      <c r="D25" s="46"/>
      <c r="E25" s="107" t="s">
        <v>179</v>
      </c>
      <c r="F25" s="154"/>
      <c r="G25" s="19"/>
    </row>
    <row r="26" spans="1:7">
      <c r="A26" s="46">
        <v>3</v>
      </c>
      <c r="B26" s="6" t="s">
        <v>17</v>
      </c>
      <c r="C26" s="46" t="s">
        <v>9</v>
      </c>
      <c r="D26" s="46"/>
      <c r="E26" s="107" t="s">
        <v>179</v>
      </c>
      <c r="F26" s="154"/>
      <c r="G26" s="19"/>
    </row>
    <row r="27" spans="1:7">
      <c r="A27" s="46">
        <v>4</v>
      </c>
      <c r="B27" s="6" t="s">
        <v>249</v>
      </c>
      <c r="C27" s="46" t="s">
        <v>9</v>
      </c>
      <c r="D27" s="46"/>
      <c r="E27" s="107" t="s">
        <v>179</v>
      </c>
      <c r="F27" s="154"/>
      <c r="G27" s="19"/>
    </row>
    <row r="28" spans="1:7" s="168" customFormat="1">
      <c r="A28" s="282" t="s">
        <v>18</v>
      </c>
      <c r="B28" s="283"/>
      <c r="C28" s="164"/>
      <c r="D28" s="164"/>
      <c r="E28" s="165"/>
      <c r="F28" s="166"/>
      <c r="G28" s="167"/>
    </row>
    <row r="29" spans="1:7">
      <c r="A29" s="46">
        <v>1</v>
      </c>
      <c r="B29" s="6" t="s">
        <v>189</v>
      </c>
      <c r="C29" s="130" t="s">
        <v>19</v>
      </c>
      <c r="D29" s="130"/>
      <c r="E29" s="108" t="s">
        <v>173</v>
      </c>
      <c r="F29" s="159"/>
      <c r="G29" s="19"/>
    </row>
    <row r="30" spans="1:7" s="168" customFormat="1">
      <c r="A30" s="284" t="s">
        <v>20</v>
      </c>
      <c r="B30" s="285"/>
      <c r="C30" s="169"/>
      <c r="D30" s="169"/>
      <c r="E30" s="165"/>
      <c r="F30" s="166"/>
      <c r="G30" s="167"/>
    </row>
    <row r="31" spans="1:7">
      <c r="A31" s="130">
        <v>1</v>
      </c>
      <c r="B31" s="6" t="s">
        <v>21</v>
      </c>
      <c r="C31" s="130" t="s">
        <v>19</v>
      </c>
      <c r="D31" s="130"/>
      <c r="E31" s="107" t="s">
        <v>174</v>
      </c>
      <c r="F31" s="154"/>
      <c r="G31" s="19"/>
    </row>
    <row r="32" spans="1:7">
      <c r="A32" s="130">
        <v>2</v>
      </c>
      <c r="B32" s="261" t="s">
        <v>255</v>
      </c>
      <c r="C32" s="130" t="s">
        <v>19</v>
      </c>
      <c r="D32" s="130"/>
      <c r="E32" s="107" t="s">
        <v>175</v>
      </c>
      <c r="F32" s="154"/>
      <c r="G32" s="19"/>
    </row>
    <row r="33" spans="1:8">
      <c r="A33" s="130">
        <v>3</v>
      </c>
      <c r="B33" s="6" t="s">
        <v>23</v>
      </c>
      <c r="C33" s="130" t="s">
        <v>19</v>
      </c>
      <c r="D33" s="130"/>
      <c r="E33" s="107" t="s">
        <v>174</v>
      </c>
      <c r="F33" s="154"/>
      <c r="G33" s="19"/>
    </row>
    <row r="34" spans="1:8">
      <c r="A34" s="130">
        <v>4</v>
      </c>
      <c r="B34" s="6" t="s">
        <v>24</v>
      </c>
      <c r="C34" s="130" t="s">
        <v>25</v>
      </c>
      <c r="D34" s="130"/>
      <c r="E34" s="107" t="s">
        <v>175</v>
      </c>
      <c r="F34" s="154"/>
      <c r="G34" s="19"/>
    </row>
    <row r="35" spans="1:8">
      <c r="A35" s="130">
        <v>5</v>
      </c>
      <c r="B35" s="286" t="s">
        <v>318</v>
      </c>
      <c r="C35" s="130" t="s">
        <v>26</v>
      </c>
      <c r="D35" s="130"/>
      <c r="E35" s="107" t="s">
        <v>176</v>
      </c>
      <c r="F35" s="154"/>
      <c r="G35" s="19"/>
    </row>
    <row r="36" spans="1:8" ht="15.75" thickBot="1">
      <c r="A36" s="130">
        <v>6</v>
      </c>
      <c r="B36" s="287" t="s">
        <v>27</v>
      </c>
      <c r="C36" s="160" t="s">
        <v>28</v>
      </c>
      <c r="D36" s="160"/>
      <c r="E36" s="161"/>
      <c r="F36" s="162"/>
      <c r="G36" s="19"/>
    </row>
    <row r="37" spans="1:8" ht="36.75" customHeight="1">
      <c r="A37" s="18"/>
      <c r="B37" s="18"/>
      <c r="C37" s="70"/>
      <c r="D37" s="18"/>
      <c r="E37" s="86"/>
      <c r="F37" s="18"/>
      <c r="G37" s="19"/>
    </row>
    <row r="38" spans="1:8">
      <c r="A38" s="17"/>
      <c r="B38" s="17"/>
      <c r="C38" s="163"/>
      <c r="D38" s="17"/>
      <c r="G38" s="78"/>
      <c r="H38" s="77"/>
    </row>
    <row r="39" spans="1:8">
      <c r="A39" s="17"/>
      <c r="B39" s="17"/>
      <c r="C39" s="163"/>
      <c r="D39" s="17"/>
      <c r="G39" s="19"/>
    </row>
    <row r="40" spans="1:8">
      <c r="A40" s="17"/>
      <c r="B40" s="17"/>
      <c r="C40" s="163"/>
      <c r="D40" s="17"/>
      <c r="G40" s="19"/>
    </row>
    <row r="41" spans="1:8">
      <c r="A41" s="17"/>
      <c r="B41" s="17"/>
      <c r="C41" s="163"/>
      <c r="D41" s="17"/>
      <c r="G41" s="19"/>
    </row>
    <row r="42" spans="1:8">
      <c r="A42" s="17"/>
      <c r="B42" s="17"/>
      <c r="C42" s="163"/>
      <c r="D42" s="17"/>
      <c r="F42" s="288" t="s">
        <v>395</v>
      </c>
      <c r="G42" s="19"/>
    </row>
    <row r="43" spans="1:8">
      <c r="A43" s="17"/>
      <c r="B43" s="17"/>
      <c r="C43" s="163"/>
      <c r="D43" s="17"/>
      <c r="G43" s="19"/>
    </row>
    <row r="44" spans="1:8">
      <c r="A44" s="17"/>
      <c r="B44" s="17"/>
      <c r="C44" s="163"/>
      <c r="D44" s="17"/>
      <c r="G44" s="19"/>
    </row>
    <row r="45" spans="1:8">
      <c r="A45" s="17"/>
      <c r="B45" s="17"/>
      <c r="C45" s="163"/>
      <c r="D45" s="17"/>
      <c r="G45" s="19"/>
    </row>
    <row r="46" spans="1:8">
      <c r="A46" s="17"/>
      <c r="B46" s="17"/>
      <c r="C46" s="163"/>
      <c r="D46" s="17"/>
      <c r="G46" s="19"/>
    </row>
    <row r="47" spans="1:8">
      <c r="A47" s="17"/>
      <c r="B47" s="17"/>
      <c r="C47" s="163"/>
      <c r="D47" s="17"/>
      <c r="G47" s="19"/>
    </row>
    <row r="48" spans="1:8">
      <c r="A48" s="17"/>
      <c r="B48" s="17"/>
      <c r="C48" s="163"/>
      <c r="D48" s="17"/>
      <c r="G48" s="19"/>
    </row>
    <row r="49" spans="1:7">
      <c r="A49" s="17"/>
      <c r="B49" s="17"/>
      <c r="C49" s="163"/>
      <c r="D49" s="17"/>
      <c r="G49" s="19"/>
    </row>
    <row r="50" spans="1:7">
      <c r="C50" s="76"/>
      <c r="D50" s="76"/>
      <c r="E50" s="86"/>
      <c r="F50" s="18"/>
    </row>
  </sheetData>
  <pageMargins left="0" right="0" top="0" bottom="0" header="0" footer="0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55"/>
  <sheetViews>
    <sheetView topLeftCell="C1" zoomScale="130" zoomScaleNormal="130" workbookViewId="0">
      <selection activeCell="K13" sqref="K13"/>
    </sheetView>
  </sheetViews>
  <sheetFormatPr defaultRowHeight="16.5"/>
  <cols>
    <col min="1" max="1" width="4.85546875" style="11" customWidth="1"/>
    <col min="2" max="2" width="13.7109375" style="11" customWidth="1"/>
    <col min="3" max="3" width="18.85546875" style="11" customWidth="1"/>
    <col min="4" max="4" width="20.5703125" style="11" customWidth="1"/>
    <col min="5" max="5" width="6.140625" style="11" bestFit="1" customWidth="1"/>
    <col min="6" max="8" width="4.28515625" style="11" customWidth="1"/>
    <col min="9" max="9" width="5" style="11" bestFit="1" customWidth="1"/>
    <col min="10" max="10" width="6" style="11" bestFit="1" customWidth="1"/>
    <col min="11" max="24" width="3.85546875" style="11" customWidth="1"/>
    <col min="25" max="16384" width="9.140625" style="11"/>
  </cols>
  <sheetData>
    <row r="1" spans="1:26">
      <c r="A1" s="24" t="s">
        <v>403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6" ht="17.25" thickBot="1">
      <c r="A2" s="2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6">
      <c r="A3" s="626" t="s">
        <v>30</v>
      </c>
      <c r="B3" s="629" t="s">
        <v>46</v>
      </c>
      <c r="C3" s="629" t="s">
        <v>220</v>
      </c>
      <c r="D3" s="629" t="s">
        <v>1</v>
      </c>
      <c r="E3" s="620" t="s">
        <v>74</v>
      </c>
      <c r="F3" s="620"/>
      <c r="G3" s="620"/>
      <c r="H3" s="620"/>
      <c r="I3" s="620"/>
      <c r="J3" s="631"/>
      <c r="K3" s="632"/>
      <c r="L3" s="620" t="s">
        <v>76</v>
      </c>
      <c r="M3" s="620"/>
      <c r="N3" s="620"/>
      <c r="O3" s="620" t="s">
        <v>77</v>
      </c>
      <c r="P3" s="620"/>
      <c r="Q3" s="620"/>
      <c r="R3" s="620"/>
      <c r="S3" s="199" t="s">
        <v>78</v>
      </c>
      <c r="T3" s="620" t="s">
        <v>79</v>
      </c>
      <c r="U3" s="620"/>
      <c r="V3" s="620"/>
      <c r="W3" s="620"/>
      <c r="X3" s="645"/>
      <c r="Y3" s="12"/>
    </row>
    <row r="4" spans="1:26" ht="16.5" customHeight="1">
      <c r="A4" s="627"/>
      <c r="B4" s="574"/>
      <c r="C4" s="574"/>
      <c r="D4" s="574"/>
      <c r="E4" s="621" t="s">
        <v>8</v>
      </c>
      <c r="F4" s="621" t="s">
        <v>10</v>
      </c>
      <c r="G4" s="621" t="s">
        <v>185</v>
      </c>
      <c r="H4" s="621" t="s">
        <v>152</v>
      </c>
      <c r="I4" s="621" t="s">
        <v>184</v>
      </c>
      <c r="J4" s="621" t="s">
        <v>11</v>
      </c>
      <c r="K4" s="621" t="s">
        <v>12</v>
      </c>
      <c r="L4" s="621" t="s">
        <v>158</v>
      </c>
      <c r="M4" s="621" t="s">
        <v>186</v>
      </c>
      <c r="N4" s="621" t="s">
        <v>187</v>
      </c>
      <c r="O4" s="621" t="s">
        <v>15</v>
      </c>
      <c r="P4" s="621" t="s">
        <v>16</v>
      </c>
      <c r="Q4" s="621" t="s">
        <v>17</v>
      </c>
      <c r="R4" s="621" t="s">
        <v>159</v>
      </c>
      <c r="S4" s="621" t="s">
        <v>257</v>
      </c>
      <c r="T4" s="621" t="s">
        <v>21</v>
      </c>
      <c r="U4" s="621" t="s">
        <v>268</v>
      </c>
      <c r="V4" s="621" t="s">
        <v>225</v>
      </c>
      <c r="W4" s="621" t="s">
        <v>23</v>
      </c>
      <c r="X4" s="646" t="s">
        <v>322</v>
      </c>
      <c r="Y4" s="12"/>
    </row>
    <row r="5" spans="1:26" ht="72" customHeight="1" thickBot="1">
      <c r="A5" s="628"/>
      <c r="B5" s="630"/>
      <c r="C5" s="630"/>
      <c r="D5" s="630"/>
      <c r="E5" s="622"/>
      <c r="F5" s="622"/>
      <c r="G5" s="622"/>
      <c r="H5" s="622"/>
      <c r="I5" s="622"/>
      <c r="J5" s="622"/>
      <c r="K5" s="622"/>
      <c r="L5" s="622"/>
      <c r="M5" s="622"/>
      <c r="N5" s="622"/>
      <c r="O5" s="622"/>
      <c r="P5" s="622"/>
      <c r="Q5" s="622"/>
      <c r="R5" s="622"/>
      <c r="S5" s="622"/>
      <c r="T5" s="622"/>
      <c r="U5" s="622"/>
      <c r="V5" s="622"/>
      <c r="W5" s="622"/>
      <c r="X5" s="647"/>
      <c r="Y5" s="12"/>
    </row>
    <row r="6" spans="1:26" ht="23.25" thickBot="1">
      <c r="A6" s="374" t="s">
        <v>31</v>
      </c>
      <c r="B6" s="356" t="s">
        <v>195</v>
      </c>
      <c r="C6" s="357" t="s">
        <v>354</v>
      </c>
      <c r="D6" s="358" t="s">
        <v>194</v>
      </c>
      <c r="E6" s="357"/>
      <c r="F6" s="357"/>
      <c r="G6" s="357"/>
      <c r="H6" s="357"/>
      <c r="I6" s="357"/>
      <c r="J6" s="357"/>
      <c r="K6" s="359">
        <f>400*0.3</f>
        <v>120</v>
      </c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75">
        <v>400</v>
      </c>
      <c r="Y6" s="3"/>
      <c r="Z6" s="1"/>
    </row>
    <row r="7" spans="1:26" ht="22.5">
      <c r="A7" s="259" t="s">
        <v>32</v>
      </c>
      <c r="B7" s="360" t="s">
        <v>196</v>
      </c>
      <c r="C7" s="357" t="s">
        <v>354</v>
      </c>
      <c r="D7" s="200" t="s">
        <v>196</v>
      </c>
      <c r="E7" s="361"/>
      <c r="F7" s="361"/>
      <c r="G7" s="361"/>
      <c r="H7" s="361"/>
      <c r="I7" s="361"/>
      <c r="J7" s="361"/>
      <c r="K7" s="200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76"/>
      <c r="Y7" s="3"/>
      <c r="Z7" s="1"/>
    </row>
    <row r="8" spans="1:26">
      <c r="A8" s="259" t="s">
        <v>33</v>
      </c>
      <c r="B8" s="260" t="s">
        <v>167</v>
      </c>
      <c r="C8" s="361" t="s">
        <v>355</v>
      </c>
      <c r="D8" s="200" t="s">
        <v>169</v>
      </c>
      <c r="E8" s="361"/>
      <c r="F8" s="361"/>
      <c r="G8" s="361"/>
      <c r="H8" s="361"/>
      <c r="I8" s="361"/>
      <c r="J8" s="361"/>
      <c r="K8" s="361"/>
      <c r="L8" s="361"/>
      <c r="M8" s="361"/>
      <c r="N8" s="361"/>
      <c r="O8" s="361"/>
      <c r="P8" s="361"/>
      <c r="Q8" s="361"/>
      <c r="R8" s="361"/>
      <c r="S8" s="361"/>
      <c r="T8" s="361">
        <v>160</v>
      </c>
      <c r="U8" s="361">
        <v>15</v>
      </c>
      <c r="V8" s="361">
        <v>20</v>
      </c>
      <c r="W8" s="361"/>
      <c r="X8" s="376"/>
      <c r="Y8" s="3"/>
      <c r="Z8" s="1"/>
    </row>
    <row r="9" spans="1:26" ht="33.75">
      <c r="A9" s="259" t="s">
        <v>34</v>
      </c>
      <c r="B9" s="260" t="s">
        <v>199</v>
      </c>
      <c r="C9" s="361" t="s">
        <v>356</v>
      </c>
      <c r="D9" s="353" t="s">
        <v>198</v>
      </c>
      <c r="E9" s="361"/>
      <c r="F9" s="361"/>
      <c r="G9" s="361"/>
      <c r="H9" s="361"/>
      <c r="I9" s="361"/>
      <c r="J9" s="361"/>
      <c r="K9" s="361"/>
      <c r="L9" s="361"/>
      <c r="M9" s="361"/>
      <c r="N9" s="361"/>
      <c r="O9" s="361"/>
      <c r="P9" s="361"/>
      <c r="Q9" s="361"/>
      <c r="R9" s="361"/>
      <c r="S9" s="361"/>
      <c r="T9" s="361">
        <v>100</v>
      </c>
      <c r="U9" s="361"/>
      <c r="V9" s="361"/>
      <c r="W9" s="361"/>
      <c r="X9" s="376"/>
      <c r="Y9" s="3"/>
      <c r="Z9" s="1"/>
    </row>
    <row r="10" spans="1:26">
      <c r="A10" s="619" t="s">
        <v>35</v>
      </c>
      <c r="B10" s="618" t="s">
        <v>200</v>
      </c>
      <c r="C10" s="260" t="s">
        <v>325</v>
      </c>
      <c r="D10" s="639" t="s">
        <v>337</v>
      </c>
      <c r="E10" s="201"/>
      <c r="F10" s="361"/>
      <c r="G10" s="361"/>
      <c r="H10" s="361"/>
      <c r="I10" s="361"/>
      <c r="J10" s="361"/>
      <c r="K10" s="361"/>
      <c r="L10" s="362">
        <v>2.59</v>
      </c>
      <c r="M10" s="362"/>
      <c r="N10" s="362"/>
      <c r="O10" s="363">
        <v>2.92</v>
      </c>
      <c r="P10" s="363"/>
      <c r="Q10" s="363"/>
      <c r="R10" s="364">
        <v>14.02</v>
      </c>
      <c r="S10" s="361"/>
      <c r="T10" s="361">
        <v>40</v>
      </c>
      <c r="U10" s="361">
        <v>15</v>
      </c>
      <c r="V10" s="361"/>
      <c r="W10" s="361">
        <v>30</v>
      </c>
      <c r="X10" s="376"/>
      <c r="Y10" s="3"/>
      <c r="Z10" s="1"/>
    </row>
    <row r="11" spans="1:26">
      <c r="A11" s="619"/>
      <c r="B11" s="618"/>
      <c r="C11" s="260" t="s">
        <v>326</v>
      </c>
      <c r="D11" s="640"/>
      <c r="E11" s="201"/>
      <c r="F11" s="361"/>
      <c r="G11" s="361"/>
      <c r="H11" s="361"/>
      <c r="I11" s="361"/>
      <c r="J11" s="361"/>
      <c r="K11" s="361"/>
      <c r="L11" s="362"/>
      <c r="M11" s="362">
        <v>2.59</v>
      </c>
      <c r="N11" s="362"/>
      <c r="O11" s="363"/>
      <c r="P11" s="363">
        <v>2.92</v>
      </c>
      <c r="Q11" s="363"/>
      <c r="R11" s="361"/>
      <c r="S11" s="361"/>
      <c r="T11" s="361">
        <v>40</v>
      </c>
      <c r="U11" s="361"/>
      <c r="V11" s="361"/>
      <c r="W11" s="361"/>
      <c r="X11" s="376"/>
      <c r="Y11" s="3"/>
      <c r="Z11" s="1"/>
    </row>
    <row r="12" spans="1:26">
      <c r="A12" s="619"/>
      <c r="B12" s="618"/>
      <c r="C12" s="260" t="s">
        <v>327</v>
      </c>
      <c r="D12" s="640"/>
      <c r="E12" s="201"/>
      <c r="F12" s="361"/>
      <c r="G12" s="361"/>
      <c r="H12" s="361"/>
      <c r="I12" s="361"/>
      <c r="J12" s="361"/>
      <c r="K12" s="361"/>
      <c r="L12" s="362"/>
      <c r="M12" s="362"/>
      <c r="N12" s="362">
        <v>2.59</v>
      </c>
      <c r="O12" s="363"/>
      <c r="P12" s="363"/>
      <c r="Q12" s="363">
        <v>2.92</v>
      </c>
      <c r="R12" s="361"/>
      <c r="S12" s="361"/>
      <c r="T12" s="361">
        <v>40</v>
      </c>
      <c r="U12" s="361"/>
      <c r="V12" s="361"/>
      <c r="W12" s="361"/>
      <c r="X12" s="376"/>
      <c r="Y12" s="3"/>
      <c r="Z12" s="1"/>
    </row>
    <row r="13" spans="1:26">
      <c r="A13" s="619"/>
      <c r="B13" s="618"/>
      <c r="C13" s="260" t="s">
        <v>328</v>
      </c>
      <c r="D13" s="640"/>
      <c r="E13" s="201"/>
      <c r="F13" s="361"/>
      <c r="G13" s="361"/>
      <c r="H13" s="361"/>
      <c r="I13" s="361"/>
      <c r="J13" s="361"/>
      <c r="K13" s="361"/>
      <c r="L13" s="362">
        <v>2.59</v>
      </c>
      <c r="M13" s="362"/>
      <c r="N13" s="362"/>
      <c r="O13" s="363">
        <v>2.92</v>
      </c>
      <c r="P13" s="363"/>
      <c r="Q13" s="363"/>
      <c r="R13" s="361"/>
      <c r="S13" s="361"/>
      <c r="T13" s="361">
        <v>40</v>
      </c>
      <c r="U13" s="361"/>
      <c r="V13" s="361"/>
      <c r="W13" s="361"/>
      <c r="X13" s="376"/>
      <c r="Y13" s="3"/>
      <c r="Z13" s="1"/>
    </row>
    <row r="14" spans="1:26">
      <c r="A14" s="619"/>
      <c r="B14" s="618"/>
      <c r="C14" s="260" t="s">
        <v>329</v>
      </c>
      <c r="D14" s="640"/>
      <c r="E14" s="201"/>
      <c r="F14" s="361"/>
      <c r="G14" s="361"/>
      <c r="H14" s="361"/>
      <c r="I14" s="361"/>
      <c r="J14" s="361"/>
      <c r="K14" s="361"/>
      <c r="L14" s="362"/>
      <c r="M14" s="362">
        <v>2.59</v>
      </c>
      <c r="N14" s="362"/>
      <c r="O14" s="363"/>
      <c r="P14" s="363">
        <v>2.92</v>
      </c>
      <c r="Q14" s="363"/>
      <c r="R14" s="361"/>
      <c r="S14" s="361"/>
      <c r="T14" s="361">
        <v>40</v>
      </c>
      <c r="U14" s="361"/>
      <c r="V14" s="361"/>
      <c r="W14" s="361"/>
      <c r="X14" s="376"/>
      <c r="Y14" s="3"/>
      <c r="Z14" s="1"/>
    </row>
    <row r="15" spans="1:26">
      <c r="A15" s="619"/>
      <c r="B15" s="618"/>
      <c r="C15" s="260" t="s">
        <v>330</v>
      </c>
      <c r="D15" s="640"/>
      <c r="E15" s="201"/>
      <c r="F15" s="361"/>
      <c r="G15" s="361"/>
      <c r="H15" s="361"/>
      <c r="I15" s="361"/>
      <c r="J15" s="361"/>
      <c r="K15" s="361"/>
      <c r="L15" s="362"/>
      <c r="M15" s="362"/>
      <c r="N15" s="362">
        <v>2.59</v>
      </c>
      <c r="O15" s="363"/>
      <c r="P15" s="363"/>
      <c r="Q15" s="363">
        <v>2.92</v>
      </c>
      <c r="R15" s="361"/>
      <c r="S15" s="361"/>
      <c r="T15" s="361">
        <v>40</v>
      </c>
      <c r="U15" s="361"/>
      <c r="V15" s="361"/>
      <c r="W15" s="361"/>
      <c r="X15" s="376"/>
      <c r="Y15" s="3"/>
      <c r="Z15" s="1"/>
    </row>
    <row r="16" spans="1:26">
      <c r="A16" s="619"/>
      <c r="B16" s="618"/>
      <c r="C16" s="260" t="s">
        <v>331</v>
      </c>
      <c r="D16" s="640"/>
      <c r="E16" s="201"/>
      <c r="F16" s="361"/>
      <c r="G16" s="361"/>
      <c r="H16" s="361"/>
      <c r="I16" s="361"/>
      <c r="J16" s="361"/>
      <c r="K16" s="361"/>
      <c r="L16" s="362">
        <v>2.59</v>
      </c>
      <c r="M16" s="362"/>
      <c r="N16" s="362"/>
      <c r="O16" s="363">
        <v>2.92</v>
      </c>
      <c r="P16" s="363"/>
      <c r="Q16" s="363"/>
      <c r="R16" s="361"/>
      <c r="S16" s="361"/>
      <c r="T16" s="361">
        <v>40</v>
      </c>
      <c r="U16" s="361"/>
      <c r="V16" s="361"/>
      <c r="W16" s="361"/>
      <c r="X16" s="376"/>
      <c r="Y16" s="3"/>
      <c r="Z16" s="1"/>
    </row>
    <row r="17" spans="1:26">
      <c r="A17" s="619"/>
      <c r="B17" s="618"/>
      <c r="C17" s="260" t="s">
        <v>332</v>
      </c>
      <c r="D17" s="640"/>
      <c r="E17" s="201"/>
      <c r="F17" s="361"/>
      <c r="G17" s="361"/>
      <c r="H17" s="361"/>
      <c r="I17" s="361"/>
      <c r="J17" s="361"/>
      <c r="K17" s="361"/>
      <c r="L17" s="362"/>
      <c r="M17" s="362">
        <v>2.59</v>
      </c>
      <c r="N17" s="362"/>
      <c r="O17" s="363"/>
      <c r="P17" s="363">
        <v>2.92</v>
      </c>
      <c r="Q17" s="363"/>
      <c r="R17" s="361"/>
      <c r="S17" s="361"/>
      <c r="T17" s="361">
        <v>40</v>
      </c>
      <c r="U17" s="361"/>
      <c r="V17" s="361"/>
      <c r="W17" s="361"/>
      <c r="X17" s="376"/>
      <c r="Y17" s="3"/>
      <c r="Z17" s="1"/>
    </row>
    <row r="18" spans="1:26">
      <c r="A18" s="619"/>
      <c r="B18" s="618"/>
      <c r="C18" s="260" t="s">
        <v>333</v>
      </c>
      <c r="D18" s="640"/>
      <c r="E18" s="201"/>
      <c r="F18" s="361"/>
      <c r="G18" s="361"/>
      <c r="H18" s="361"/>
      <c r="I18" s="361"/>
      <c r="J18" s="361"/>
      <c r="K18" s="361"/>
      <c r="L18" s="365"/>
      <c r="M18" s="362"/>
      <c r="N18" s="362">
        <v>2.59</v>
      </c>
      <c r="O18" s="363"/>
      <c r="P18" s="363"/>
      <c r="Q18" s="363">
        <v>2.92</v>
      </c>
      <c r="R18" s="361"/>
      <c r="S18" s="361"/>
      <c r="T18" s="361">
        <v>40</v>
      </c>
      <c r="U18" s="361"/>
      <c r="V18" s="361"/>
      <c r="W18" s="361"/>
      <c r="X18" s="376"/>
      <c r="Y18" s="3"/>
      <c r="Z18" s="1"/>
    </row>
    <row r="19" spans="1:26">
      <c r="A19" s="619"/>
      <c r="B19" s="618"/>
      <c r="C19" s="260" t="s">
        <v>334</v>
      </c>
      <c r="D19" s="640"/>
      <c r="E19" s="201"/>
      <c r="F19" s="361"/>
      <c r="G19" s="361"/>
      <c r="H19" s="361"/>
      <c r="I19" s="361"/>
      <c r="J19" s="361"/>
      <c r="K19" s="361"/>
      <c r="L19" s="365">
        <v>2.59</v>
      </c>
      <c r="M19" s="365"/>
      <c r="N19" s="362"/>
      <c r="O19" s="363">
        <v>2.92</v>
      </c>
      <c r="P19" s="363"/>
      <c r="Q19" s="363"/>
      <c r="R19" s="361"/>
      <c r="S19" s="361"/>
      <c r="T19" s="361">
        <v>40</v>
      </c>
      <c r="U19" s="361"/>
      <c r="V19" s="361"/>
      <c r="W19" s="361"/>
      <c r="X19" s="376"/>
      <c r="Y19" s="3"/>
      <c r="Z19" s="1"/>
    </row>
    <row r="20" spans="1:26">
      <c r="A20" s="619"/>
      <c r="B20" s="618"/>
      <c r="C20" s="260" t="s">
        <v>335</v>
      </c>
      <c r="D20" s="640"/>
      <c r="E20" s="201"/>
      <c r="F20" s="361"/>
      <c r="G20" s="361"/>
      <c r="H20" s="361"/>
      <c r="I20" s="361"/>
      <c r="J20" s="361"/>
      <c r="K20" s="361"/>
      <c r="L20" s="362"/>
      <c r="M20" s="365">
        <v>2.59</v>
      </c>
      <c r="N20" s="365"/>
      <c r="O20" s="366"/>
      <c r="P20" s="363">
        <v>2.92</v>
      </c>
      <c r="Q20" s="363"/>
      <c r="R20" s="361"/>
      <c r="S20" s="361"/>
      <c r="T20" s="361">
        <v>40</v>
      </c>
      <c r="U20" s="361"/>
      <c r="V20" s="361"/>
      <c r="W20" s="361"/>
      <c r="X20" s="376"/>
      <c r="Y20" s="3"/>
      <c r="Z20" s="1"/>
    </row>
    <row r="21" spans="1:26">
      <c r="A21" s="619"/>
      <c r="B21" s="618"/>
      <c r="C21" s="260" t="s">
        <v>336</v>
      </c>
      <c r="D21" s="641"/>
      <c r="E21" s="201"/>
      <c r="F21" s="361"/>
      <c r="G21" s="361"/>
      <c r="H21" s="361"/>
      <c r="I21" s="361"/>
      <c r="J21" s="361"/>
      <c r="K21" s="361"/>
      <c r="L21" s="362"/>
      <c r="M21" s="362"/>
      <c r="N21" s="365">
        <v>2.59</v>
      </c>
      <c r="O21" s="366"/>
      <c r="P21" s="366"/>
      <c r="Q21" s="363">
        <v>2.92</v>
      </c>
      <c r="R21" s="200"/>
      <c r="S21" s="361"/>
      <c r="T21" s="361">
        <v>40</v>
      </c>
      <c r="U21" s="361"/>
      <c r="V21" s="361"/>
      <c r="W21" s="361"/>
      <c r="X21" s="376"/>
      <c r="Y21" s="3"/>
      <c r="Z21" s="1"/>
    </row>
    <row r="22" spans="1:26" ht="16.5" customHeight="1">
      <c r="A22" s="633" t="s">
        <v>36</v>
      </c>
      <c r="B22" s="636" t="s">
        <v>192</v>
      </c>
      <c r="C22" s="260" t="s">
        <v>338</v>
      </c>
      <c r="D22" s="642" t="s">
        <v>381</v>
      </c>
      <c r="E22" s="201"/>
      <c r="F22" s="361"/>
      <c r="G22" s="361"/>
      <c r="H22" s="361"/>
      <c r="I22" s="361"/>
      <c r="J22" s="361"/>
      <c r="K22" s="361"/>
      <c r="L22" s="367"/>
      <c r="M22" s="367"/>
      <c r="N22" s="368"/>
      <c r="O22" s="369"/>
      <c r="P22" s="369"/>
      <c r="Q22" s="370"/>
      <c r="R22" s="200"/>
      <c r="S22" s="361">
        <v>25</v>
      </c>
      <c r="T22" s="361"/>
      <c r="U22" s="361"/>
      <c r="V22" s="361"/>
      <c r="W22" s="361"/>
      <c r="X22" s="376"/>
      <c r="Y22" s="3"/>
      <c r="Z22" s="1"/>
    </row>
    <row r="23" spans="1:26">
      <c r="A23" s="634"/>
      <c r="B23" s="637"/>
      <c r="C23" s="260" t="s">
        <v>339</v>
      </c>
      <c r="D23" s="643"/>
      <c r="E23" s="201"/>
      <c r="F23" s="361"/>
      <c r="G23" s="361"/>
      <c r="H23" s="361"/>
      <c r="I23" s="361"/>
      <c r="J23" s="361"/>
      <c r="K23" s="361"/>
      <c r="L23" s="367"/>
      <c r="M23" s="367"/>
      <c r="N23" s="368"/>
      <c r="O23" s="369"/>
      <c r="P23" s="369"/>
      <c r="Q23" s="370"/>
      <c r="R23" s="200"/>
      <c r="S23" s="361">
        <v>25</v>
      </c>
      <c r="T23" s="361"/>
      <c r="U23" s="361"/>
      <c r="V23" s="361"/>
      <c r="W23" s="361"/>
      <c r="X23" s="376"/>
      <c r="Y23" s="3"/>
      <c r="Z23" s="1"/>
    </row>
    <row r="24" spans="1:26">
      <c r="A24" s="634"/>
      <c r="B24" s="637"/>
      <c r="C24" s="260" t="s">
        <v>340</v>
      </c>
      <c r="D24" s="643"/>
      <c r="E24" s="201"/>
      <c r="F24" s="361"/>
      <c r="G24" s="361"/>
      <c r="H24" s="361"/>
      <c r="I24" s="361"/>
      <c r="J24" s="361"/>
      <c r="K24" s="361"/>
      <c r="L24" s="367"/>
      <c r="M24" s="367"/>
      <c r="N24" s="368"/>
      <c r="O24" s="369"/>
      <c r="P24" s="369"/>
      <c r="Q24" s="370"/>
      <c r="R24" s="200"/>
      <c r="S24" s="361">
        <v>25</v>
      </c>
      <c r="T24" s="361"/>
      <c r="U24" s="361"/>
      <c r="V24" s="361"/>
      <c r="W24" s="361"/>
      <c r="X24" s="376"/>
      <c r="Y24" s="3"/>
      <c r="Z24" s="1"/>
    </row>
    <row r="25" spans="1:26">
      <c r="A25" s="634"/>
      <c r="B25" s="637"/>
      <c r="C25" s="260" t="s">
        <v>341</v>
      </c>
      <c r="D25" s="643"/>
      <c r="E25" s="201"/>
      <c r="F25" s="361"/>
      <c r="G25" s="361"/>
      <c r="H25" s="361"/>
      <c r="I25" s="361"/>
      <c r="J25" s="361"/>
      <c r="K25" s="361"/>
      <c r="L25" s="367"/>
      <c r="M25" s="367"/>
      <c r="N25" s="368"/>
      <c r="O25" s="369"/>
      <c r="P25" s="369"/>
      <c r="Q25" s="370"/>
      <c r="R25" s="200"/>
      <c r="S25" s="361">
        <v>25</v>
      </c>
      <c r="T25" s="361"/>
      <c r="U25" s="361"/>
      <c r="V25" s="361"/>
      <c r="W25" s="361"/>
      <c r="X25" s="376"/>
      <c r="Y25" s="3"/>
      <c r="Z25" s="1"/>
    </row>
    <row r="26" spans="1:26">
      <c r="A26" s="634"/>
      <c r="B26" s="637"/>
      <c r="C26" s="260"/>
      <c r="D26" s="643"/>
      <c r="E26" s="383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5" t="s">
        <v>401</v>
      </c>
      <c r="Y26" s="3"/>
      <c r="Z26" s="1"/>
    </row>
    <row r="27" spans="1:26">
      <c r="A27" s="634"/>
      <c r="B27" s="637"/>
      <c r="C27" s="260" t="s">
        <v>382</v>
      </c>
      <c r="D27" s="643"/>
      <c r="E27" s="201"/>
      <c r="F27" s="361"/>
      <c r="G27" s="361"/>
      <c r="H27" s="361"/>
      <c r="I27" s="361"/>
      <c r="J27" s="361"/>
      <c r="K27" s="361"/>
      <c r="L27" s="367"/>
      <c r="M27" s="367"/>
      <c r="N27" s="368"/>
      <c r="O27" s="369"/>
      <c r="P27" s="369"/>
      <c r="Q27" s="370"/>
      <c r="R27" s="200"/>
      <c r="S27" s="361">
        <v>25</v>
      </c>
      <c r="T27" s="361"/>
      <c r="U27" s="361"/>
      <c r="V27" s="361"/>
      <c r="W27" s="382"/>
      <c r="X27" s="382"/>
      <c r="Y27" s="3"/>
      <c r="Z27" s="1"/>
    </row>
    <row r="28" spans="1:26">
      <c r="A28" s="634"/>
      <c r="B28" s="637"/>
      <c r="C28" s="260" t="s">
        <v>383</v>
      </c>
      <c r="D28" s="643"/>
      <c r="E28" s="201"/>
      <c r="F28" s="361"/>
      <c r="G28" s="361"/>
      <c r="H28" s="361"/>
      <c r="I28" s="361"/>
      <c r="J28" s="361"/>
      <c r="K28" s="361"/>
      <c r="L28" s="367"/>
      <c r="M28" s="367"/>
      <c r="N28" s="368"/>
      <c r="O28" s="369"/>
      <c r="P28" s="369"/>
      <c r="Q28" s="370"/>
      <c r="R28" s="200"/>
      <c r="S28" s="361">
        <v>25</v>
      </c>
      <c r="T28" s="361"/>
      <c r="U28" s="361"/>
      <c r="V28" s="361"/>
      <c r="W28" s="361"/>
      <c r="X28" s="376"/>
      <c r="Y28" s="3"/>
      <c r="Z28" s="1"/>
    </row>
    <row r="29" spans="1:26">
      <c r="A29" s="634"/>
      <c r="B29" s="637"/>
      <c r="C29" s="260" t="s">
        <v>384</v>
      </c>
      <c r="D29" s="643"/>
      <c r="E29" s="201"/>
      <c r="F29" s="361"/>
      <c r="G29" s="361"/>
      <c r="H29" s="361"/>
      <c r="I29" s="361"/>
      <c r="J29" s="361"/>
      <c r="K29" s="361"/>
      <c r="L29" s="367"/>
      <c r="M29" s="367"/>
      <c r="N29" s="368"/>
      <c r="O29" s="369"/>
      <c r="P29" s="369"/>
      <c r="Q29" s="370"/>
      <c r="R29" s="200"/>
      <c r="S29" s="361">
        <v>25</v>
      </c>
      <c r="T29" s="361"/>
      <c r="U29" s="361"/>
      <c r="V29" s="361"/>
      <c r="W29" s="361"/>
      <c r="X29" s="376"/>
      <c r="Y29" s="3"/>
      <c r="Z29" s="1"/>
    </row>
    <row r="30" spans="1:26">
      <c r="A30" s="634"/>
      <c r="B30" s="637"/>
      <c r="C30" s="260" t="s">
        <v>385</v>
      </c>
      <c r="D30" s="643"/>
      <c r="E30" s="201"/>
      <c r="F30" s="361"/>
      <c r="G30" s="361"/>
      <c r="H30" s="361"/>
      <c r="I30" s="361"/>
      <c r="J30" s="361"/>
      <c r="K30" s="361"/>
      <c r="L30" s="367"/>
      <c r="M30" s="367"/>
      <c r="N30" s="368"/>
      <c r="O30" s="369"/>
      <c r="P30" s="369"/>
      <c r="Q30" s="370"/>
      <c r="R30" s="200"/>
      <c r="S30" s="361">
        <v>25</v>
      </c>
      <c r="T30" s="361"/>
      <c r="U30" s="361"/>
      <c r="V30" s="361"/>
      <c r="W30" s="361"/>
      <c r="X30" s="376"/>
      <c r="Y30" s="3"/>
      <c r="Z30" s="1"/>
    </row>
    <row r="31" spans="1:26">
      <c r="A31" s="634"/>
      <c r="B31" s="637"/>
      <c r="C31" s="260" t="s">
        <v>386</v>
      </c>
      <c r="D31" s="643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200"/>
      <c r="P31" s="200"/>
      <c r="Q31" s="200"/>
      <c r="R31" s="200"/>
      <c r="S31" s="361">
        <v>25</v>
      </c>
      <c r="T31" s="361">
        <v>40</v>
      </c>
      <c r="U31" s="361"/>
      <c r="V31" s="361"/>
      <c r="W31" s="361">
        <v>20</v>
      </c>
      <c r="X31" s="376"/>
      <c r="Y31" s="3"/>
      <c r="Z31" s="1"/>
    </row>
    <row r="32" spans="1:26">
      <c r="A32" s="634"/>
      <c r="B32" s="637"/>
      <c r="C32" s="260" t="s">
        <v>387</v>
      </c>
      <c r="D32" s="643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200"/>
      <c r="P32" s="200"/>
      <c r="Q32" s="200"/>
      <c r="R32" s="200"/>
      <c r="S32" s="361">
        <v>25</v>
      </c>
      <c r="T32" s="361">
        <v>40</v>
      </c>
      <c r="U32" s="361"/>
      <c r="V32" s="361"/>
      <c r="W32" s="361"/>
      <c r="X32" s="376"/>
      <c r="Y32" s="3"/>
      <c r="Z32" s="1"/>
    </row>
    <row r="33" spans="1:26">
      <c r="A33" s="634"/>
      <c r="B33" s="637"/>
      <c r="C33" s="260" t="s">
        <v>388</v>
      </c>
      <c r="D33" s="643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200"/>
      <c r="P33" s="200"/>
      <c r="Q33" s="200"/>
      <c r="R33" s="200"/>
      <c r="S33" s="361">
        <v>25</v>
      </c>
      <c r="T33" s="361">
        <v>40</v>
      </c>
      <c r="U33" s="361"/>
      <c r="V33" s="361"/>
      <c r="W33" s="361"/>
      <c r="X33" s="376"/>
      <c r="Y33" s="3"/>
      <c r="Z33" s="1"/>
    </row>
    <row r="34" spans="1:26">
      <c r="A34" s="635"/>
      <c r="B34" s="638"/>
      <c r="C34" s="260" t="s">
        <v>389</v>
      </c>
      <c r="D34" s="644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200">
        <v>25</v>
      </c>
      <c r="T34" s="361">
        <v>40</v>
      </c>
      <c r="U34" s="361"/>
      <c r="V34" s="361"/>
      <c r="W34" s="361"/>
      <c r="X34" s="376"/>
      <c r="Y34" s="3"/>
      <c r="Z34" s="1"/>
    </row>
    <row r="35" spans="1:26">
      <c r="A35" s="259" t="s">
        <v>37</v>
      </c>
      <c r="B35" s="618" t="s">
        <v>222</v>
      </c>
      <c r="C35" s="260" t="s">
        <v>203</v>
      </c>
      <c r="D35" s="623" t="s">
        <v>342</v>
      </c>
      <c r="E35" s="354"/>
      <c r="F35" s="371"/>
      <c r="G35" s="371"/>
      <c r="H35" s="371"/>
      <c r="I35" s="371"/>
      <c r="J35" s="372">
        <f>'Total RM by App'!L15</f>
        <v>115270</v>
      </c>
      <c r="K35" s="361"/>
      <c r="L35" s="361"/>
      <c r="M35" s="361"/>
      <c r="N35" s="361"/>
      <c r="O35" s="361"/>
      <c r="P35" s="361"/>
      <c r="Q35" s="361"/>
      <c r="R35" s="361"/>
      <c r="S35" s="361"/>
      <c r="T35" s="361">
        <v>40</v>
      </c>
      <c r="U35" s="361"/>
      <c r="V35" s="361"/>
      <c r="W35" s="361"/>
      <c r="X35" s="376"/>
      <c r="Y35" s="3"/>
      <c r="Z35" s="1"/>
    </row>
    <row r="36" spans="1:26">
      <c r="A36" s="259" t="s">
        <v>38</v>
      </c>
      <c r="B36" s="618"/>
      <c r="C36" s="260" t="s">
        <v>204</v>
      </c>
      <c r="D36" s="624"/>
      <c r="E36" s="354"/>
      <c r="F36" s="371"/>
      <c r="G36" s="371"/>
      <c r="H36" s="371"/>
      <c r="I36" s="371"/>
      <c r="J36" s="372">
        <v>115270</v>
      </c>
      <c r="K36" s="361"/>
      <c r="L36" s="361"/>
      <c r="M36" s="361"/>
      <c r="N36" s="361"/>
      <c r="O36" s="361"/>
      <c r="P36" s="361"/>
      <c r="Q36" s="361"/>
      <c r="R36" s="361"/>
      <c r="S36" s="361"/>
      <c r="T36" s="361">
        <v>40</v>
      </c>
      <c r="U36" s="361"/>
      <c r="V36" s="361"/>
      <c r="W36" s="361"/>
      <c r="X36" s="376"/>
      <c r="Y36" s="3"/>
      <c r="Z36" s="1"/>
    </row>
    <row r="37" spans="1:26">
      <c r="A37" s="259" t="s">
        <v>39</v>
      </c>
      <c r="B37" s="618"/>
      <c r="C37" s="260" t="s">
        <v>205</v>
      </c>
      <c r="D37" s="625"/>
      <c r="E37" s="354"/>
      <c r="F37" s="371"/>
      <c r="G37" s="371"/>
      <c r="H37" s="371"/>
      <c r="I37" s="371"/>
      <c r="J37" s="372">
        <v>115270</v>
      </c>
      <c r="K37" s="361"/>
      <c r="L37" s="361"/>
      <c r="M37" s="361"/>
      <c r="N37" s="361"/>
      <c r="O37" s="361"/>
      <c r="P37" s="361"/>
      <c r="Q37" s="361"/>
      <c r="R37" s="361"/>
      <c r="S37" s="361"/>
      <c r="T37" s="361">
        <v>40</v>
      </c>
      <c r="U37" s="361"/>
      <c r="V37" s="361"/>
      <c r="W37" s="361"/>
      <c r="X37" s="376"/>
      <c r="Y37" s="3"/>
      <c r="Z37" s="1"/>
    </row>
    <row r="38" spans="1:26">
      <c r="A38" s="259" t="s">
        <v>40</v>
      </c>
      <c r="B38" s="618" t="s">
        <v>223</v>
      </c>
      <c r="C38" s="260" t="s">
        <v>206</v>
      </c>
      <c r="D38" s="648" t="s">
        <v>343</v>
      </c>
      <c r="E38" s="355">
        <f>'Total RM by App'!O8</f>
        <v>2589.5</v>
      </c>
      <c r="F38" s="373">
        <v>1169</v>
      </c>
      <c r="G38" s="373">
        <v>1169</v>
      </c>
      <c r="H38" s="373">
        <v>1169</v>
      </c>
      <c r="I38" s="373"/>
      <c r="J38" s="371"/>
      <c r="K38" s="361"/>
      <c r="L38" s="361"/>
      <c r="M38" s="361"/>
      <c r="N38" s="361"/>
      <c r="O38" s="361"/>
      <c r="P38" s="361"/>
      <c r="Q38" s="361"/>
      <c r="R38" s="361"/>
      <c r="S38" s="361"/>
      <c r="T38" s="361">
        <v>40</v>
      </c>
      <c r="U38" s="361"/>
      <c r="V38" s="361"/>
      <c r="W38" s="361"/>
      <c r="X38" s="376"/>
      <c r="Y38" s="3"/>
      <c r="Z38" s="1"/>
    </row>
    <row r="39" spans="1:26">
      <c r="A39" s="259" t="s">
        <v>41</v>
      </c>
      <c r="B39" s="618"/>
      <c r="C39" s="260" t="s">
        <v>207</v>
      </c>
      <c r="D39" s="649"/>
      <c r="E39" s="355">
        <f>E38</f>
        <v>2589.5</v>
      </c>
      <c r="F39" s="373"/>
      <c r="G39" s="373"/>
      <c r="H39" s="373"/>
      <c r="I39" s="373"/>
      <c r="J39" s="371"/>
      <c r="K39" s="361"/>
      <c r="L39" s="361"/>
      <c r="M39" s="361"/>
      <c r="N39" s="361"/>
      <c r="O39" s="361"/>
      <c r="P39" s="361"/>
      <c r="Q39" s="361"/>
      <c r="R39" s="361"/>
      <c r="S39" s="361"/>
      <c r="T39" s="361">
        <v>40</v>
      </c>
      <c r="U39" s="361"/>
      <c r="V39" s="361"/>
      <c r="W39" s="361"/>
      <c r="X39" s="376"/>
      <c r="Y39" s="3"/>
      <c r="Z39" s="1"/>
    </row>
    <row r="40" spans="1:26" ht="22.5">
      <c r="A40" s="259" t="s">
        <v>42</v>
      </c>
      <c r="B40" s="360" t="s">
        <v>208</v>
      </c>
      <c r="C40" s="260" t="s">
        <v>224</v>
      </c>
      <c r="D40" s="202" t="s">
        <v>263</v>
      </c>
      <c r="E40" s="355"/>
      <c r="F40" s="373"/>
      <c r="G40" s="373"/>
      <c r="H40" s="373"/>
      <c r="I40" s="372">
        <v>5845</v>
      </c>
      <c r="J40" s="37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76"/>
      <c r="Y40" s="3"/>
      <c r="Z40" s="1"/>
    </row>
    <row r="41" spans="1:26">
      <c r="A41" s="259" t="s">
        <v>43</v>
      </c>
      <c r="B41" s="618" t="s">
        <v>324</v>
      </c>
      <c r="C41" s="260" t="s">
        <v>218</v>
      </c>
      <c r="D41" s="200" t="s">
        <v>217</v>
      </c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76"/>
      <c r="Y41" s="3"/>
      <c r="Z41" s="1"/>
    </row>
    <row r="42" spans="1:26">
      <c r="A42" s="259" t="s">
        <v>44</v>
      </c>
      <c r="B42" s="618"/>
      <c r="C42" s="260" t="s">
        <v>219</v>
      </c>
      <c r="D42" s="200" t="s">
        <v>217</v>
      </c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76"/>
      <c r="Y42" s="3"/>
      <c r="Z42" s="1"/>
    </row>
    <row r="43" spans="1:26">
      <c r="A43" s="259" t="s">
        <v>45</v>
      </c>
      <c r="B43" s="260" t="s">
        <v>168</v>
      </c>
      <c r="C43" s="260" t="s">
        <v>345</v>
      </c>
      <c r="D43" s="200" t="s">
        <v>344</v>
      </c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>
        <v>100</v>
      </c>
      <c r="U43" s="361"/>
      <c r="V43" s="361"/>
      <c r="W43" s="361"/>
      <c r="X43" s="376"/>
      <c r="Y43" s="3"/>
      <c r="Z43" s="1"/>
    </row>
    <row r="44" spans="1:26" ht="17.25" thickBot="1">
      <c r="A44" s="204"/>
      <c r="B44" s="118"/>
      <c r="C44" s="118"/>
      <c r="D44" s="118"/>
      <c r="E44" s="377">
        <f t="shared" ref="E44:X44" si="0">SUM(E6:E43)</f>
        <v>5179</v>
      </c>
      <c r="F44" s="379">
        <f t="shared" si="0"/>
        <v>1169</v>
      </c>
      <c r="G44" s="379">
        <f t="shared" si="0"/>
        <v>1169</v>
      </c>
      <c r="H44" s="379">
        <f t="shared" si="0"/>
        <v>1169</v>
      </c>
      <c r="I44" s="378">
        <f t="shared" si="0"/>
        <v>5845</v>
      </c>
      <c r="J44" s="378">
        <f t="shared" si="0"/>
        <v>345810</v>
      </c>
      <c r="K44" s="378">
        <f t="shared" si="0"/>
        <v>120</v>
      </c>
      <c r="L44" s="378">
        <f t="shared" si="0"/>
        <v>10.36</v>
      </c>
      <c r="M44" s="378">
        <f t="shared" si="0"/>
        <v>10.36</v>
      </c>
      <c r="N44" s="378">
        <f t="shared" si="0"/>
        <v>10.36</v>
      </c>
      <c r="O44" s="378">
        <f t="shared" si="0"/>
        <v>11.68</v>
      </c>
      <c r="P44" s="378">
        <f t="shared" si="0"/>
        <v>11.68</v>
      </c>
      <c r="Q44" s="378">
        <f t="shared" si="0"/>
        <v>11.68</v>
      </c>
      <c r="R44" s="378">
        <f t="shared" si="0"/>
        <v>14.02</v>
      </c>
      <c r="S44" s="379">
        <f t="shared" si="0"/>
        <v>300</v>
      </c>
      <c r="T44" s="379">
        <f t="shared" si="0"/>
        <v>1200</v>
      </c>
      <c r="U44" s="378">
        <f t="shared" si="0"/>
        <v>30</v>
      </c>
      <c r="V44" s="378">
        <f t="shared" si="0"/>
        <v>20</v>
      </c>
      <c r="W44" s="378">
        <f t="shared" si="0"/>
        <v>50</v>
      </c>
      <c r="X44" s="380">
        <f t="shared" si="0"/>
        <v>400</v>
      </c>
      <c r="Y44" s="3"/>
      <c r="Z44" s="1"/>
    </row>
    <row r="45" spans="1:26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  <c r="X45" s="381"/>
    </row>
    <row r="46" spans="1:26">
      <c r="Y46" s="12"/>
    </row>
    <row r="47" spans="1:26">
      <c r="Y47" s="12"/>
    </row>
    <row r="48" spans="1:26">
      <c r="Y48" s="12"/>
    </row>
    <row r="55" spans="24:24">
      <c r="X55" s="386" t="s">
        <v>402</v>
      </c>
    </row>
  </sheetData>
  <mergeCells count="40">
    <mergeCell ref="D38:D39"/>
    <mergeCell ref="V4:V5"/>
    <mergeCell ref="R4:R5"/>
    <mergeCell ref="O4:O5"/>
    <mergeCell ref="P4:P5"/>
    <mergeCell ref="N4:N5"/>
    <mergeCell ref="I4:I5"/>
    <mergeCell ref="J4:J5"/>
    <mergeCell ref="K4:K5"/>
    <mergeCell ref="L4:L5"/>
    <mergeCell ref="F4:F5"/>
    <mergeCell ref="A22:A34"/>
    <mergeCell ref="B22:B34"/>
    <mergeCell ref="D10:D21"/>
    <mergeCell ref="D22:D34"/>
    <mergeCell ref="T3:X3"/>
    <mergeCell ref="Q4:Q5"/>
    <mergeCell ref="S4:S5"/>
    <mergeCell ref="T4:T5"/>
    <mergeCell ref="U4:U5"/>
    <mergeCell ref="W4:W5"/>
    <mergeCell ref="X4:X5"/>
    <mergeCell ref="G4:G5"/>
    <mergeCell ref="C3:C5"/>
    <mergeCell ref="B41:B42"/>
    <mergeCell ref="A10:A21"/>
    <mergeCell ref="B10:B21"/>
    <mergeCell ref="B38:B39"/>
    <mergeCell ref="O3:R3"/>
    <mergeCell ref="B35:B37"/>
    <mergeCell ref="H4:H5"/>
    <mergeCell ref="M4:M5"/>
    <mergeCell ref="D35:D37"/>
    <mergeCell ref="A3:A5"/>
    <mergeCell ref="B3:B5"/>
    <mergeCell ref="D3:D5"/>
    <mergeCell ref="E3:I3"/>
    <mergeCell ref="J3:K3"/>
    <mergeCell ref="L3:N3"/>
    <mergeCell ref="E4:E5"/>
  </mergeCells>
  <pageMargins left="0.25" right="0.25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W5" sqref="W5"/>
    </sheetView>
  </sheetViews>
  <sheetFormatPr defaultRowHeight="16.5"/>
  <cols>
    <col min="1" max="1" width="6" style="11" customWidth="1"/>
    <col min="2" max="2" width="20" style="11" customWidth="1"/>
    <col min="3" max="3" width="6.42578125" style="11" bestFit="1" customWidth="1"/>
    <col min="4" max="4" width="9.140625" style="11"/>
    <col min="5" max="5" width="12.28515625" style="11" bestFit="1" customWidth="1"/>
    <col min="6" max="6" width="12.140625" style="11" bestFit="1" customWidth="1"/>
    <col min="7" max="7" width="30.5703125" style="11" bestFit="1" customWidth="1"/>
    <col min="8" max="8" width="3.85546875" style="121" bestFit="1" customWidth="1"/>
    <col min="9" max="10" width="4.140625" style="121" bestFit="1" customWidth="1"/>
    <col min="11" max="11" width="3.5703125" style="121" bestFit="1" customWidth="1"/>
    <col min="12" max="12" width="4.28515625" style="121" bestFit="1" customWidth="1"/>
    <col min="13" max="13" width="3.85546875" style="121" bestFit="1" customWidth="1"/>
    <col min="14" max="14" width="3.28515625" style="121" bestFit="1" customWidth="1"/>
    <col min="15" max="15" width="4" style="121" bestFit="1" customWidth="1"/>
    <col min="16" max="16" width="4.140625" style="121" bestFit="1" customWidth="1"/>
    <col min="17" max="17" width="3.85546875" style="121" bestFit="1" customWidth="1"/>
    <col min="18" max="18" width="4" style="121" bestFit="1" customWidth="1"/>
    <col min="19" max="19" width="4.28515625" style="121" bestFit="1" customWidth="1"/>
    <col min="20" max="16384" width="9.140625" style="11"/>
  </cols>
  <sheetData>
    <row r="1" spans="1:19" ht="20.25">
      <c r="A1" s="428" t="s">
        <v>425</v>
      </c>
    </row>
    <row r="2" spans="1:19" ht="17.25" thickBot="1">
      <c r="A2" s="13"/>
      <c r="B2" s="13"/>
      <c r="C2" s="13"/>
      <c r="D2" s="13"/>
      <c r="E2" s="13"/>
      <c r="F2" s="13"/>
      <c r="G2" s="1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</row>
    <row r="3" spans="1:19" ht="23.25" customHeight="1">
      <c r="A3" s="722" t="s">
        <v>119</v>
      </c>
      <c r="B3" s="724" t="s">
        <v>133</v>
      </c>
      <c r="C3" s="724" t="s">
        <v>134</v>
      </c>
      <c r="D3" s="724" t="s">
        <v>135</v>
      </c>
      <c r="E3" s="724" t="s">
        <v>136</v>
      </c>
      <c r="F3" s="724" t="s">
        <v>239</v>
      </c>
      <c r="G3" s="724" t="s">
        <v>137</v>
      </c>
      <c r="H3" s="719" t="s">
        <v>424</v>
      </c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1"/>
    </row>
    <row r="4" spans="1:19" ht="23.25" customHeight="1">
      <c r="A4" s="723"/>
      <c r="B4" s="725"/>
      <c r="C4" s="725"/>
      <c r="D4" s="725"/>
      <c r="E4" s="725"/>
      <c r="F4" s="725"/>
      <c r="G4" s="725"/>
      <c r="H4" s="430" t="s">
        <v>48</v>
      </c>
      <c r="I4" s="430" t="s">
        <v>49</v>
      </c>
      <c r="J4" s="430" t="s">
        <v>50</v>
      </c>
      <c r="K4" s="430" t="s">
        <v>51</v>
      </c>
      <c r="L4" s="430" t="s">
        <v>52</v>
      </c>
      <c r="M4" s="430" t="s">
        <v>53</v>
      </c>
      <c r="N4" s="430" t="s">
        <v>54</v>
      </c>
      <c r="O4" s="430" t="s">
        <v>55</v>
      </c>
      <c r="P4" s="430" t="s">
        <v>56</v>
      </c>
      <c r="Q4" s="430" t="s">
        <v>57</v>
      </c>
      <c r="R4" s="430" t="s">
        <v>58</v>
      </c>
      <c r="S4" s="431" t="s">
        <v>59</v>
      </c>
    </row>
    <row r="5" spans="1:19" ht="23.25" customHeight="1">
      <c r="A5" s="432">
        <v>1</v>
      </c>
      <c r="B5" s="74" t="s">
        <v>231</v>
      </c>
      <c r="C5" s="74" t="s">
        <v>232</v>
      </c>
      <c r="D5" s="74" t="s">
        <v>233</v>
      </c>
      <c r="E5" s="74" t="s">
        <v>241</v>
      </c>
      <c r="F5" s="74" t="s">
        <v>240</v>
      </c>
      <c r="G5" s="74" t="s">
        <v>244</v>
      </c>
      <c r="H5" s="429" t="s">
        <v>166</v>
      </c>
      <c r="I5" s="429" t="s">
        <v>166</v>
      </c>
      <c r="J5" s="429" t="s">
        <v>166</v>
      </c>
      <c r="K5" s="429" t="s">
        <v>166</v>
      </c>
      <c r="L5" s="429" t="s">
        <v>166</v>
      </c>
      <c r="M5" s="429" t="s">
        <v>166</v>
      </c>
      <c r="N5" s="429" t="s">
        <v>166</v>
      </c>
      <c r="O5" s="429" t="s">
        <v>166</v>
      </c>
      <c r="P5" s="429" t="s">
        <v>166</v>
      </c>
      <c r="Q5" s="429" t="s">
        <v>166</v>
      </c>
      <c r="R5" s="429" t="s">
        <v>166</v>
      </c>
      <c r="S5" s="433" t="s">
        <v>166</v>
      </c>
    </row>
    <row r="6" spans="1:19" ht="23.25" customHeight="1">
      <c r="A6" s="432">
        <v>2</v>
      </c>
      <c r="B6" s="74" t="s">
        <v>231</v>
      </c>
      <c r="C6" s="74" t="s">
        <v>232</v>
      </c>
      <c r="D6" s="74" t="s">
        <v>234</v>
      </c>
      <c r="E6" s="74" t="s">
        <v>241</v>
      </c>
      <c r="F6" s="74" t="s">
        <v>240</v>
      </c>
      <c r="G6" s="74" t="s">
        <v>244</v>
      </c>
      <c r="H6" s="429" t="s">
        <v>166</v>
      </c>
      <c r="I6" s="429" t="s">
        <v>166</v>
      </c>
      <c r="J6" s="429" t="s">
        <v>166</v>
      </c>
      <c r="K6" s="429" t="s">
        <v>166</v>
      </c>
      <c r="L6" s="429" t="s">
        <v>166</v>
      </c>
      <c r="M6" s="429" t="s">
        <v>166</v>
      </c>
      <c r="N6" s="429" t="s">
        <v>166</v>
      </c>
      <c r="O6" s="429" t="s">
        <v>166</v>
      </c>
      <c r="P6" s="429" t="s">
        <v>166</v>
      </c>
      <c r="Q6" s="429" t="s">
        <v>166</v>
      </c>
      <c r="R6" s="429" t="s">
        <v>166</v>
      </c>
      <c r="S6" s="433" t="s">
        <v>166</v>
      </c>
    </row>
    <row r="7" spans="1:19" ht="23.25" customHeight="1">
      <c r="A7" s="432">
        <v>3</v>
      </c>
      <c r="B7" s="74" t="s">
        <v>153</v>
      </c>
      <c r="C7" s="74" t="s">
        <v>236</v>
      </c>
      <c r="D7" s="74" t="s">
        <v>235</v>
      </c>
      <c r="E7" s="74" t="s">
        <v>241</v>
      </c>
      <c r="F7" s="74" t="s">
        <v>240</v>
      </c>
      <c r="G7" s="74" t="s">
        <v>245</v>
      </c>
      <c r="H7" s="429" t="s">
        <v>166</v>
      </c>
      <c r="I7" s="429" t="s">
        <v>166</v>
      </c>
      <c r="J7" s="429" t="s">
        <v>166</v>
      </c>
      <c r="K7" s="429" t="s">
        <v>166</v>
      </c>
      <c r="L7" s="429" t="s">
        <v>166</v>
      </c>
      <c r="M7" s="429" t="s">
        <v>166</v>
      </c>
      <c r="N7" s="429" t="s">
        <v>166</v>
      </c>
      <c r="O7" s="429" t="s">
        <v>166</v>
      </c>
      <c r="P7" s="429" t="s">
        <v>166</v>
      </c>
      <c r="Q7" s="429" t="s">
        <v>166</v>
      </c>
      <c r="R7" s="429" t="s">
        <v>166</v>
      </c>
      <c r="S7" s="433" t="s">
        <v>166</v>
      </c>
    </row>
    <row r="8" spans="1:19" ht="23.25" customHeight="1">
      <c r="A8" s="432">
        <v>4</v>
      </c>
      <c r="B8" s="74" t="s">
        <v>153</v>
      </c>
      <c r="C8" s="74" t="s">
        <v>236</v>
      </c>
      <c r="D8" s="74"/>
      <c r="E8" s="74" t="s">
        <v>241</v>
      </c>
      <c r="F8" s="74" t="s">
        <v>240</v>
      </c>
      <c r="G8" s="74" t="s">
        <v>245</v>
      </c>
      <c r="H8" s="429" t="s">
        <v>166</v>
      </c>
      <c r="I8" s="429" t="s">
        <v>166</v>
      </c>
      <c r="J8" s="429" t="s">
        <v>166</v>
      </c>
      <c r="K8" s="429" t="s">
        <v>166</v>
      </c>
      <c r="L8" s="429" t="s">
        <v>166</v>
      </c>
      <c r="M8" s="429" t="s">
        <v>166</v>
      </c>
      <c r="N8" s="429" t="s">
        <v>166</v>
      </c>
      <c r="O8" s="429" t="s">
        <v>166</v>
      </c>
      <c r="P8" s="429" t="s">
        <v>166</v>
      </c>
      <c r="Q8" s="429" t="s">
        <v>166</v>
      </c>
      <c r="R8" s="429" t="s">
        <v>166</v>
      </c>
      <c r="S8" s="433" t="s">
        <v>166</v>
      </c>
    </row>
    <row r="9" spans="1:19" ht="23.25" customHeight="1">
      <c r="A9" s="432">
        <v>5</v>
      </c>
      <c r="B9" s="74" t="s">
        <v>153</v>
      </c>
      <c r="C9" s="74" t="s">
        <v>237</v>
      </c>
      <c r="D9" s="74"/>
      <c r="E9" s="74" t="s">
        <v>241</v>
      </c>
      <c r="F9" s="74" t="s">
        <v>240</v>
      </c>
      <c r="G9" s="74" t="s">
        <v>245</v>
      </c>
      <c r="H9" s="429" t="s">
        <v>166</v>
      </c>
      <c r="I9" s="429" t="s">
        <v>166</v>
      </c>
      <c r="J9" s="429" t="s">
        <v>166</v>
      </c>
      <c r="K9" s="429" t="s">
        <v>166</v>
      </c>
      <c r="L9" s="429" t="s">
        <v>166</v>
      </c>
      <c r="M9" s="429" t="s">
        <v>166</v>
      </c>
      <c r="N9" s="429" t="s">
        <v>166</v>
      </c>
      <c r="O9" s="429" t="s">
        <v>166</v>
      </c>
      <c r="P9" s="429" t="s">
        <v>166</v>
      </c>
      <c r="Q9" s="429" t="s">
        <v>166</v>
      </c>
      <c r="R9" s="429" t="s">
        <v>166</v>
      </c>
      <c r="S9" s="433" t="s">
        <v>166</v>
      </c>
    </row>
    <row r="10" spans="1:19" ht="23.25" customHeight="1">
      <c r="A10" s="432">
        <v>6</v>
      </c>
      <c r="B10" s="74" t="s">
        <v>153</v>
      </c>
      <c r="C10" s="74" t="s">
        <v>237</v>
      </c>
      <c r="D10" s="74"/>
      <c r="E10" s="74" t="s">
        <v>241</v>
      </c>
      <c r="F10" s="74" t="s">
        <v>240</v>
      </c>
      <c r="G10" s="74" t="s">
        <v>246</v>
      </c>
      <c r="H10" s="429" t="s">
        <v>166</v>
      </c>
      <c r="I10" s="429" t="s">
        <v>166</v>
      </c>
      <c r="J10" s="429" t="s">
        <v>166</v>
      </c>
      <c r="K10" s="429" t="s">
        <v>166</v>
      </c>
      <c r="L10" s="429" t="s">
        <v>166</v>
      </c>
      <c r="M10" s="429" t="s">
        <v>166</v>
      </c>
      <c r="N10" s="429" t="s">
        <v>166</v>
      </c>
      <c r="O10" s="429" t="s">
        <v>166</v>
      </c>
      <c r="P10" s="429" t="s">
        <v>166</v>
      </c>
      <c r="Q10" s="429" t="s">
        <v>166</v>
      </c>
      <c r="R10" s="429" t="s">
        <v>166</v>
      </c>
      <c r="S10" s="433" t="s">
        <v>166</v>
      </c>
    </row>
    <row r="11" spans="1:19" ht="23.25" customHeight="1">
      <c r="A11" s="432">
        <v>7</v>
      </c>
      <c r="B11" s="74" t="s">
        <v>238</v>
      </c>
      <c r="C11" s="74"/>
      <c r="D11" s="74"/>
      <c r="E11" s="74" t="s">
        <v>241</v>
      </c>
      <c r="F11" s="74" t="s">
        <v>240</v>
      </c>
      <c r="G11" s="74" t="s">
        <v>246</v>
      </c>
      <c r="H11" s="429" t="s">
        <v>166</v>
      </c>
      <c r="I11" s="429" t="s">
        <v>166</v>
      </c>
      <c r="J11" s="429" t="s">
        <v>166</v>
      </c>
      <c r="K11" s="429" t="s">
        <v>166</v>
      </c>
      <c r="L11" s="429" t="s">
        <v>166</v>
      </c>
      <c r="M11" s="429" t="s">
        <v>166</v>
      </c>
      <c r="N11" s="429" t="s">
        <v>166</v>
      </c>
      <c r="O11" s="429" t="s">
        <v>166</v>
      </c>
      <c r="P11" s="429" t="s">
        <v>166</v>
      </c>
      <c r="Q11" s="429" t="s">
        <v>166</v>
      </c>
      <c r="R11" s="429" t="s">
        <v>166</v>
      </c>
      <c r="S11" s="433" t="s">
        <v>166</v>
      </c>
    </row>
    <row r="12" spans="1:19" ht="23.25" customHeight="1">
      <c r="A12" s="432">
        <v>8</v>
      </c>
      <c r="B12" s="74" t="s">
        <v>139</v>
      </c>
      <c r="C12" s="74"/>
      <c r="D12" s="74"/>
      <c r="E12" s="74" t="s">
        <v>241</v>
      </c>
      <c r="F12" s="74" t="s">
        <v>240</v>
      </c>
      <c r="G12" s="74"/>
      <c r="H12" s="429" t="s">
        <v>166</v>
      </c>
      <c r="I12" s="429" t="s">
        <v>166</v>
      </c>
      <c r="J12" s="429" t="s">
        <v>166</v>
      </c>
      <c r="K12" s="429" t="s">
        <v>166</v>
      </c>
      <c r="L12" s="429" t="s">
        <v>166</v>
      </c>
      <c r="M12" s="429" t="s">
        <v>166</v>
      </c>
      <c r="N12" s="429" t="s">
        <v>166</v>
      </c>
      <c r="O12" s="429" t="s">
        <v>166</v>
      </c>
      <c r="P12" s="429" t="s">
        <v>166</v>
      </c>
      <c r="Q12" s="429" t="s">
        <v>166</v>
      </c>
      <c r="R12" s="429" t="s">
        <v>166</v>
      </c>
      <c r="S12" s="433" t="s">
        <v>166</v>
      </c>
    </row>
    <row r="13" spans="1:19" ht="23.25" customHeight="1">
      <c r="A13" s="432">
        <v>9</v>
      </c>
      <c r="B13" s="74" t="s">
        <v>140</v>
      </c>
      <c r="C13" s="74"/>
      <c r="D13" s="74"/>
      <c r="E13" s="74" t="s">
        <v>241</v>
      </c>
      <c r="F13" s="74" t="s">
        <v>242</v>
      </c>
      <c r="G13" s="74" t="s">
        <v>243</v>
      </c>
      <c r="H13" s="429" t="s">
        <v>166</v>
      </c>
      <c r="I13" s="429" t="s">
        <v>166</v>
      </c>
      <c r="J13" s="429" t="s">
        <v>166</v>
      </c>
      <c r="K13" s="429" t="s">
        <v>166</v>
      </c>
      <c r="L13" s="429"/>
      <c r="M13" s="429"/>
      <c r="N13" s="429"/>
      <c r="O13" s="429"/>
      <c r="P13" s="429"/>
      <c r="Q13" s="429"/>
      <c r="R13" s="429"/>
      <c r="S13" s="433"/>
    </row>
    <row r="14" spans="1:19" ht="23.25" customHeight="1" thickBot="1">
      <c r="A14" s="434">
        <v>10</v>
      </c>
      <c r="B14" s="435" t="s">
        <v>141</v>
      </c>
      <c r="C14" s="435"/>
      <c r="D14" s="435"/>
      <c r="E14" s="435" t="s">
        <v>241</v>
      </c>
      <c r="F14" s="435" t="s">
        <v>242</v>
      </c>
      <c r="G14" s="435" t="s">
        <v>243</v>
      </c>
      <c r="H14" s="436" t="s">
        <v>166</v>
      </c>
      <c r="I14" s="436" t="s">
        <v>166</v>
      </c>
      <c r="J14" s="436" t="s">
        <v>166</v>
      </c>
      <c r="K14" s="436" t="s">
        <v>166</v>
      </c>
      <c r="L14" s="436"/>
      <c r="M14" s="436"/>
      <c r="N14" s="436"/>
      <c r="O14" s="436"/>
      <c r="P14" s="436"/>
      <c r="Q14" s="436"/>
      <c r="R14" s="436"/>
      <c r="S14" s="437"/>
    </row>
    <row r="15" spans="1:19">
      <c r="A15" s="14"/>
      <c r="B15" s="14"/>
      <c r="C15" s="14"/>
      <c r="D15" s="14"/>
      <c r="E15" s="14"/>
      <c r="F15" s="14"/>
      <c r="G15" s="14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</row>
    <row r="16" spans="1:19" ht="17.25" thickBot="1">
      <c r="A16" s="25" t="s">
        <v>86</v>
      </c>
      <c r="B16" s="2"/>
      <c r="C16" s="186"/>
      <c r="D16" s="110"/>
      <c r="E16" s="110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</row>
    <row r="17" spans="1:20">
      <c r="A17" s="341" t="s">
        <v>87</v>
      </c>
      <c r="B17" s="342" t="s">
        <v>426</v>
      </c>
      <c r="C17" s="342" t="s">
        <v>89</v>
      </c>
      <c r="D17" s="343" t="s">
        <v>90</v>
      </c>
      <c r="E17" s="343" t="s">
        <v>91</v>
      </c>
      <c r="F17" s="713" t="s">
        <v>97</v>
      </c>
      <c r="G17" s="714"/>
      <c r="H17" s="714"/>
      <c r="I17" s="714"/>
      <c r="J17" s="714"/>
      <c r="K17" s="714"/>
      <c r="L17" s="714"/>
      <c r="M17" s="714"/>
      <c r="N17" s="714"/>
      <c r="O17" s="714"/>
      <c r="P17" s="714"/>
      <c r="Q17" s="714"/>
      <c r="R17" s="714"/>
      <c r="S17" s="715"/>
      <c r="T17" s="12"/>
    </row>
    <row r="18" spans="1:20">
      <c r="A18" s="438" t="s">
        <v>48</v>
      </c>
      <c r="B18" s="716" t="s">
        <v>140</v>
      </c>
      <c r="C18" s="74" t="s">
        <v>454</v>
      </c>
      <c r="D18" s="74">
        <v>1</v>
      </c>
      <c r="E18" s="74">
        <v>31</v>
      </c>
      <c r="F18" s="74"/>
      <c r="G18" s="74" t="s">
        <v>451</v>
      </c>
      <c r="H18" s="429" t="s">
        <v>166</v>
      </c>
      <c r="I18" s="429"/>
      <c r="J18" s="429"/>
      <c r="K18" s="429"/>
      <c r="L18" s="429"/>
      <c r="M18" s="429"/>
      <c r="N18" s="429"/>
      <c r="O18" s="429"/>
      <c r="P18" s="429"/>
      <c r="Q18" s="429"/>
      <c r="R18" s="429"/>
      <c r="S18" s="429"/>
      <c r="T18" s="12"/>
    </row>
    <row r="19" spans="1:20">
      <c r="A19" s="438" t="s">
        <v>49</v>
      </c>
      <c r="B19" s="717"/>
      <c r="C19" s="74" t="s">
        <v>452</v>
      </c>
      <c r="D19" s="74">
        <v>1</v>
      </c>
      <c r="E19" s="74">
        <v>28</v>
      </c>
      <c r="F19" s="74"/>
      <c r="G19" s="74" t="s">
        <v>453</v>
      </c>
      <c r="H19" s="429"/>
      <c r="I19" s="429" t="s">
        <v>166</v>
      </c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12"/>
    </row>
    <row r="20" spans="1:20">
      <c r="A20" s="438" t="s">
        <v>50</v>
      </c>
      <c r="B20" s="717"/>
      <c r="C20" s="74" t="s">
        <v>454</v>
      </c>
      <c r="D20" s="74">
        <v>1</v>
      </c>
      <c r="E20" s="74">
        <v>31</v>
      </c>
      <c r="F20" s="74"/>
      <c r="G20" s="74" t="s">
        <v>455</v>
      </c>
      <c r="H20" s="429"/>
      <c r="I20" s="429"/>
      <c r="J20" s="429" t="s">
        <v>166</v>
      </c>
      <c r="K20" s="429"/>
      <c r="L20" s="429"/>
      <c r="M20" s="429"/>
      <c r="N20" s="429"/>
      <c r="O20" s="429"/>
      <c r="P20" s="429"/>
      <c r="Q20" s="429"/>
      <c r="R20" s="429"/>
      <c r="S20" s="429"/>
      <c r="T20" s="12"/>
    </row>
    <row r="21" spans="1:20">
      <c r="A21" s="438" t="s">
        <v>51</v>
      </c>
      <c r="B21" s="718"/>
      <c r="C21" s="74"/>
      <c r="D21" s="74"/>
      <c r="E21" s="74"/>
      <c r="F21" s="74"/>
      <c r="G21" s="74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12"/>
    </row>
    <row r="22" spans="1:20">
      <c r="A22" s="438" t="s">
        <v>48</v>
      </c>
      <c r="B22" s="716" t="s">
        <v>141</v>
      </c>
      <c r="C22" s="74" t="s">
        <v>454</v>
      </c>
      <c r="D22" s="74">
        <v>1</v>
      </c>
      <c r="E22" s="74">
        <v>31</v>
      </c>
      <c r="F22" s="74"/>
      <c r="G22" s="74" t="s">
        <v>451</v>
      </c>
      <c r="H22" s="429" t="s">
        <v>166</v>
      </c>
      <c r="I22" s="429"/>
      <c r="J22" s="429"/>
      <c r="K22" s="429"/>
      <c r="L22" s="429"/>
      <c r="M22" s="429"/>
      <c r="N22" s="429"/>
      <c r="O22" s="429"/>
      <c r="P22" s="429"/>
      <c r="Q22" s="429"/>
      <c r="R22" s="429"/>
      <c r="S22" s="429"/>
      <c r="T22" s="12"/>
    </row>
    <row r="23" spans="1:20">
      <c r="A23" s="438" t="s">
        <v>49</v>
      </c>
      <c r="B23" s="717"/>
      <c r="C23" s="74" t="s">
        <v>452</v>
      </c>
      <c r="D23" s="74">
        <v>1</v>
      </c>
      <c r="E23" s="74">
        <v>28</v>
      </c>
      <c r="F23" s="74"/>
      <c r="G23" s="74" t="s">
        <v>453</v>
      </c>
      <c r="H23" s="429"/>
      <c r="I23" s="429" t="s">
        <v>166</v>
      </c>
      <c r="J23" s="429"/>
      <c r="K23" s="429"/>
      <c r="L23" s="429"/>
      <c r="M23" s="429"/>
      <c r="N23" s="429"/>
      <c r="O23" s="429"/>
      <c r="P23" s="429"/>
      <c r="Q23" s="429"/>
      <c r="R23" s="429"/>
      <c r="S23" s="429"/>
      <c r="T23" s="12"/>
    </row>
    <row r="24" spans="1:20">
      <c r="A24" s="438" t="s">
        <v>50</v>
      </c>
      <c r="B24" s="717"/>
      <c r="C24" s="74" t="s">
        <v>454</v>
      </c>
      <c r="D24" s="74">
        <v>1</v>
      </c>
      <c r="E24" s="74">
        <v>31</v>
      </c>
      <c r="F24" s="74"/>
      <c r="G24" s="74" t="s">
        <v>455</v>
      </c>
      <c r="H24" s="429"/>
      <c r="I24" s="429"/>
      <c r="J24" s="429" t="s">
        <v>166</v>
      </c>
      <c r="K24" s="429"/>
      <c r="L24" s="429"/>
      <c r="M24" s="429"/>
      <c r="N24" s="429"/>
      <c r="O24" s="429"/>
      <c r="P24" s="429"/>
      <c r="Q24" s="429"/>
      <c r="R24" s="429"/>
      <c r="S24" s="429"/>
      <c r="T24" s="12"/>
    </row>
    <row r="25" spans="1:20">
      <c r="A25" s="438" t="s">
        <v>51</v>
      </c>
      <c r="B25" s="718"/>
      <c r="C25" s="74"/>
      <c r="D25" s="74"/>
      <c r="E25" s="74"/>
      <c r="F25" s="74"/>
      <c r="G25" s="74"/>
      <c r="H25" s="429"/>
      <c r="I25" s="429"/>
      <c r="J25" s="429"/>
      <c r="K25" s="429"/>
      <c r="L25" s="429"/>
      <c r="M25" s="429"/>
      <c r="N25" s="429"/>
      <c r="O25" s="429"/>
      <c r="P25" s="429"/>
      <c r="Q25" s="429"/>
      <c r="R25" s="429"/>
      <c r="S25" s="429"/>
      <c r="T25" s="12"/>
    </row>
    <row r="26" spans="1:20" ht="17.25" thickBot="1">
      <c r="A26" s="439"/>
      <c r="B26" s="435"/>
      <c r="C26" s="435"/>
      <c r="D26" s="435"/>
      <c r="E26" s="435"/>
      <c r="F26" s="435"/>
      <c r="G26" s="435"/>
      <c r="H26" s="429"/>
      <c r="I26" s="429"/>
      <c r="J26" s="429"/>
      <c r="K26" s="429"/>
      <c r="L26" s="429"/>
      <c r="M26" s="429"/>
      <c r="N26" s="429"/>
      <c r="O26" s="429"/>
      <c r="P26" s="429"/>
      <c r="Q26" s="429"/>
      <c r="R26" s="429"/>
      <c r="S26" s="429"/>
      <c r="T26" s="12"/>
    </row>
    <row r="27" spans="1:20">
      <c r="A27" s="14"/>
      <c r="B27" s="14"/>
      <c r="C27" s="14"/>
      <c r="D27" s="14"/>
      <c r="E27" s="14"/>
      <c r="F27" s="14"/>
      <c r="G27" s="14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</row>
    <row r="28" spans="1:20">
      <c r="S28" s="386" t="s">
        <v>427</v>
      </c>
    </row>
  </sheetData>
  <mergeCells count="11">
    <mergeCell ref="F17:S17"/>
    <mergeCell ref="B18:B21"/>
    <mergeCell ref="B22:B25"/>
    <mergeCell ref="H3:S3"/>
    <mergeCell ref="A3:A4"/>
    <mergeCell ref="B3:B4"/>
    <mergeCell ref="C3:C4"/>
    <mergeCell ref="D3:D4"/>
    <mergeCell ref="E3:E4"/>
    <mergeCell ref="G3:G4"/>
    <mergeCell ref="F3:F4"/>
  </mergeCells>
  <pageMargins left="0.7" right="0.7" top="0.75" bottom="0.75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E34" sqref="E34"/>
    </sheetView>
  </sheetViews>
  <sheetFormatPr defaultRowHeight="15"/>
  <cols>
    <col min="1" max="1" width="5.85546875" customWidth="1"/>
    <col min="2" max="2" width="28.5703125" customWidth="1"/>
    <col min="3" max="3" width="18" customWidth="1"/>
    <col min="4" max="4" width="16.5703125" customWidth="1"/>
    <col min="5" max="5" width="18.28515625" customWidth="1"/>
    <col min="6" max="6" width="20.85546875" customWidth="1"/>
  </cols>
  <sheetData>
    <row r="1" spans="1:6" ht="21">
      <c r="A1" s="442" t="s">
        <v>428</v>
      </c>
    </row>
    <row r="3" spans="1:6" ht="20.25" customHeight="1">
      <c r="A3" s="726" t="s">
        <v>431</v>
      </c>
      <c r="B3" s="726"/>
      <c r="C3" s="726"/>
      <c r="D3" s="726"/>
      <c r="E3" s="726"/>
      <c r="F3" s="726"/>
    </row>
    <row r="4" spans="1:6" ht="20.25" customHeight="1" thickBot="1"/>
    <row r="5" spans="1:6" ht="20.25" customHeight="1">
      <c r="A5" s="237" t="s">
        <v>269</v>
      </c>
      <c r="B5" s="231" t="s">
        <v>270</v>
      </c>
      <c r="C5" s="231" t="s">
        <v>271</v>
      </c>
      <c r="D5" s="232" t="s">
        <v>295</v>
      </c>
      <c r="E5" s="232" t="s">
        <v>296</v>
      </c>
      <c r="F5" s="238" t="s">
        <v>272</v>
      </c>
    </row>
    <row r="6" spans="1:6" ht="20.25" customHeight="1">
      <c r="A6" s="239">
        <v>1</v>
      </c>
      <c r="B6" s="127" t="s">
        <v>273</v>
      </c>
      <c r="C6" s="128">
        <v>2</v>
      </c>
      <c r="D6" s="129" t="s">
        <v>293</v>
      </c>
      <c r="E6" s="127"/>
      <c r="F6" s="235"/>
    </row>
    <row r="7" spans="1:6" ht="20.25" customHeight="1">
      <c r="A7" s="239">
        <v>2</v>
      </c>
      <c r="B7" s="127" t="s">
        <v>274</v>
      </c>
      <c r="C7" s="128">
        <v>5</v>
      </c>
      <c r="D7" s="129" t="s">
        <v>293</v>
      </c>
      <c r="E7" s="127"/>
      <c r="F7" s="235"/>
    </row>
    <row r="8" spans="1:6" ht="20.25" customHeight="1">
      <c r="A8" s="239">
        <v>3</v>
      </c>
      <c r="B8" s="127" t="s">
        <v>275</v>
      </c>
      <c r="C8" s="128">
        <v>4</v>
      </c>
      <c r="D8" s="129" t="s">
        <v>294</v>
      </c>
      <c r="E8" s="127"/>
      <c r="F8" s="235"/>
    </row>
    <row r="9" spans="1:6" ht="20.25" customHeight="1">
      <c r="A9" s="239">
        <v>4</v>
      </c>
      <c r="B9" s="127" t="s">
        <v>276</v>
      </c>
      <c r="C9" s="128">
        <v>1</v>
      </c>
      <c r="D9" s="129" t="s">
        <v>294</v>
      </c>
      <c r="E9" s="127"/>
      <c r="F9" s="235"/>
    </row>
    <row r="10" spans="1:6" ht="20.25" customHeight="1" thickBot="1">
      <c r="A10" s="240">
        <v>5</v>
      </c>
      <c r="B10" s="241" t="s">
        <v>277</v>
      </c>
      <c r="C10" s="242">
        <v>1</v>
      </c>
      <c r="D10" s="243" t="s">
        <v>294</v>
      </c>
      <c r="E10" s="241"/>
      <c r="F10" s="244"/>
    </row>
    <row r="11" spans="1:6" ht="20.25" customHeight="1"/>
    <row r="12" spans="1:6" ht="20.25" customHeight="1" thickBot="1">
      <c r="A12" s="727" t="s">
        <v>430</v>
      </c>
      <c r="B12" s="727"/>
      <c r="C12" s="727"/>
      <c r="D12" s="727"/>
      <c r="E12" s="727"/>
      <c r="F12" s="727"/>
    </row>
    <row r="13" spans="1:6" ht="20.25" customHeight="1">
      <c r="A13" s="230" t="s">
        <v>269</v>
      </c>
      <c r="B13" s="231" t="s">
        <v>278</v>
      </c>
      <c r="C13" s="231" t="s">
        <v>271</v>
      </c>
      <c r="D13" s="232" t="s">
        <v>295</v>
      </c>
      <c r="E13" s="231" t="s">
        <v>298</v>
      </c>
      <c r="F13" s="233" t="s">
        <v>272</v>
      </c>
    </row>
    <row r="14" spans="1:6" ht="20.25" customHeight="1">
      <c r="A14" s="234">
        <v>1</v>
      </c>
      <c r="B14" s="127" t="s">
        <v>279</v>
      </c>
      <c r="C14" s="128">
        <v>2</v>
      </c>
      <c r="D14" s="126" t="s">
        <v>297</v>
      </c>
      <c r="E14" s="126" t="s">
        <v>299</v>
      </c>
      <c r="F14" s="235"/>
    </row>
    <row r="15" spans="1:6" ht="20.25" customHeight="1">
      <c r="A15" s="234">
        <v>2</v>
      </c>
      <c r="B15" s="127" t="s">
        <v>280</v>
      </c>
      <c r="C15" s="128">
        <v>13</v>
      </c>
      <c r="D15" s="126" t="s">
        <v>297</v>
      </c>
      <c r="E15" s="126" t="s">
        <v>300</v>
      </c>
      <c r="F15" s="235"/>
    </row>
    <row r="16" spans="1:6" ht="20.25" customHeight="1">
      <c r="A16" s="234">
        <v>3</v>
      </c>
      <c r="B16" s="127" t="s">
        <v>281</v>
      </c>
      <c r="C16" s="127"/>
      <c r="D16" s="126"/>
      <c r="E16" s="126" t="s">
        <v>301</v>
      </c>
      <c r="F16" s="235"/>
    </row>
    <row r="17" spans="1:6" ht="20.25" customHeight="1">
      <c r="A17" s="234">
        <v>4</v>
      </c>
      <c r="B17" s="127" t="s">
        <v>282</v>
      </c>
      <c r="C17" s="128">
        <v>2</v>
      </c>
      <c r="D17" s="126" t="s">
        <v>297</v>
      </c>
      <c r="E17" s="126" t="s">
        <v>302</v>
      </c>
      <c r="F17" s="235"/>
    </row>
    <row r="18" spans="1:6" ht="20.25" customHeight="1">
      <c r="A18" s="234">
        <v>5</v>
      </c>
      <c r="B18" s="127" t="s">
        <v>283</v>
      </c>
      <c r="C18" s="128">
        <v>3</v>
      </c>
      <c r="D18" s="126" t="s">
        <v>297</v>
      </c>
      <c r="E18" s="126" t="s">
        <v>303</v>
      </c>
      <c r="F18" s="235"/>
    </row>
    <row r="19" spans="1:6" ht="20.25" customHeight="1">
      <c r="A19" s="234">
        <v>6</v>
      </c>
      <c r="B19" s="127" t="s">
        <v>284</v>
      </c>
      <c r="C19" s="128">
        <v>12</v>
      </c>
      <c r="D19" s="126" t="s">
        <v>297</v>
      </c>
      <c r="E19" s="126"/>
      <c r="F19" s="235"/>
    </row>
    <row r="20" spans="1:6" ht="20.25" customHeight="1">
      <c r="A20" s="234">
        <v>6</v>
      </c>
      <c r="B20" s="127" t="s">
        <v>292</v>
      </c>
      <c r="C20" s="128">
        <v>5</v>
      </c>
      <c r="D20" s="126" t="s">
        <v>297</v>
      </c>
      <c r="E20" s="126"/>
      <c r="F20" s="235"/>
    </row>
    <row r="21" spans="1:6" ht="20.25" customHeight="1">
      <c r="A21" s="234">
        <v>7</v>
      </c>
      <c r="B21" s="127" t="s">
        <v>285</v>
      </c>
      <c r="C21" s="127"/>
      <c r="D21" s="126"/>
      <c r="E21" s="126" t="s">
        <v>304</v>
      </c>
      <c r="F21" s="235"/>
    </row>
    <row r="22" spans="1:6" ht="20.25" customHeight="1">
      <c r="A22" s="234">
        <v>8</v>
      </c>
      <c r="B22" s="127" t="s">
        <v>449</v>
      </c>
      <c r="C22" s="128">
        <v>6</v>
      </c>
      <c r="D22" s="126" t="s">
        <v>297</v>
      </c>
      <c r="E22" s="126" t="s">
        <v>305</v>
      </c>
      <c r="F22" s="235"/>
    </row>
    <row r="23" spans="1:6" ht="20.25" customHeight="1">
      <c r="A23" s="234">
        <v>9</v>
      </c>
      <c r="B23" s="127" t="s">
        <v>286</v>
      </c>
      <c r="C23" s="127"/>
      <c r="D23" s="126"/>
      <c r="E23" s="126" t="s">
        <v>306</v>
      </c>
      <c r="F23" s="235"/>
    </row>
    <row r="24" spans="1:6" ht="20.25" customHeight="1">
      <c r="A24" s="234">
        <v>10</v>
      </c>
      <c r="B24" s="127" t="s">
        <v>287</v>
      </c>
      <c r="C24" s="127"/>
      <c r="D24" s="126"/>
      <c r="E24" s="126" t="s">
        <v>307</v>
      </c>
      <c r="F24" s="235"/>
    </row>
    <row r="25" spans="1:6" ht="20.25" customHeight="1">
      <c r="A25" s="234">
        <v>11</v>
      </c>
      <c r="B25" s="127" t="s">
        <v>288</v>
      </c>
      <c r="C25" s="127"/>
      <c r="D25" s="126"/>
      <c r="E25" s="126" t="s">
        <v>308</v>
      </c>
      <c r="F25" s="235"/>
    </row>
    <row r="26" spans="1:6" ht="20.25" customHeight="1">
      <c r="A26" s="234">
        <v>12</v>
      </c>
      <c r="B26" s="127" t="s">
        <v>289</v>
      </c>
      <c r="C26" s="127"/>
      <c r="D26" s="126"/>
      <c r="E26" s="126" t="s">
        <v>309</v>
      </c>
      <c r="F26" s="235"/>
    </row>
    <row r="27" spans="1:6" ht="20.25" customHeight="1">
      <c r="A27" s="234">
        <v>13</v>
      </c>
      <c r="B27" s="127" t="s">
        <v>290</v>
      </c>
      <c r="C27" s="127"/>
      <c r="D27" s="126"/>
      <c r="E27" s="126" t="s">
        <v>310</v>
      </c>
      <c r="F27" s="235"/>
    </row>
    <row r="28" spans="1:6" ht="20.25" customHeight="1">
      <c r="A28" s="234">
        <v>14</v>
      </c>
      <c r="B28" s="127" t="s">
        <v>291</v>
      </c>
      <c r="C28" s="127"/>
      <c r="D28" s="126"/>
      <c r="E28" s="126" t="s">
        <v>311</v>
      </c>
      <c r="F28" s="235"/>
    </row>
    <row r="29" spans="1:6" ht="20.25" customHeight="1">
      <c r="A29" s="540">
        <v>15</v>
      </c>
      <c r="B29" s="542" t="s">
        <v>346</v>
      </c>
      <c r="C29" s="31"/>
      <c r="D29" s="541" t="s">
        <v>447</v>
      </c>
      <c r="E29" s="541">
        <v>5000</v>
      </c>
      <c r="F29" s="31"/>
    </row>
    <row r="30" spans="1:6">
      <c r="A30" s="126">
        <v>16</v>
      </c>
      <c r="B30" s="542" t="s">
        <v>448</v>
      </c>
      <c r="C30" s="31"/>
      <c r="D30" s="541" t="s">
        <v>294</v>
      </c>
      <c r="E30" s="541">
        <v>5</v>
      </c>
      <c r="F30" s="31"/>
    </row>
    <row r="31" spans="1:6">
      <c r="A31" s="540">
        <v>17</v>
      </c>
      <c r="B31" s="542" t="s">
        <v>450</v>
      </c>
      <c r="C31" s="31"/>
      <c r="D31" s="541" t="s">
        <v>294</v>
      </c>
      <c r="E31" s="541">
        <v>5</v>
      </c>
      <c r="F31" s="31"/>
    </row>
    <row r="57" spans="6:6">
      <c r="F57" s="443" t="s">
        <v>429</v>
      </c>
    </row>
  </sheetData>
  <mergeCells count="2">
    <mergeCell ref="A3:F3"/>
    <mergeCell ref="A12:F12"/>
  </mergeCell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10" zoomScale="130" zoomScaleNormal="130" workbookViewId="0">
      <selection activeCell="Q28" sqref="Q28"/>
    </sheetView>
  </sheetViews>
  <sheetFormatPr defaultRowHeight="12.75"/>
  <cols>
    <col min="1" max="1" width="9.28515625" style="27" customWidth="1"/>
    <col min="2" max="2" width="15.28515625" style="27" customWidth="1"/>
    <col min="3" max="3" width="5.5703125" style="27" bestFit="1" customWidth="1"/>
    <col min="4" max="4" width="8.28515625" style="94" bestFit="1" customWidth="1"/>
    <col min="5" max="5" width="4.85546875" style="94" customWidth="1"/>
    <col min="6" max="6" width="8" style="94" customWidth="1"/>
    <col min="7" max="7" width="5.85546875" style="93" bestFit="1" customWidth="1"/>
    <col min="8" max="12" width="7.5703125" style="94" customWidth="1"/>
    <col min="13" max="13" width="9" style="94" customWidth="1"/>
    <col min="14" max="14" width="10.85546875" style="94" bestFit="1" customWidth="1"/>
    <col min="15" max="15" width="9.85546875" style="94" bestFit="1" customWidth="1"/>
    <col min="16" max="16" width="9.140625" style="27" customWidth="1"/>
    <col min="17" max="16384" width="9.140625" style="27"/>
  </cols>
  <sheetData>
    <row r="1" spans="1:16" ht="21" thickBot="1">
      <c r="A1" s="255" t="s">
        <v>441</v>
      </c>
    </row>
    <row r="2" spans="1:16" ht="15" customHeight="1">
      <c r="A2" s="730" t="s">
        <v>101</v>
      </c>
      <c r="B2" s="735" t="s">
        <v>1</v>
      </c>
      <c r="C2" s="735" t="s">
        <v>89</v>
      </c>
      <c r="D2" s="733" t="s">
        <v>110</v>
      </c>
      <c r="E2" s="733" t="s">
        <v>111</v>
      </c>
      <c r="F2" s="740" t="s">
        <v>370</v>
      </c>
      <c r="G2" s="735" t="s">
        <v>103</v>
      </c>
      <c r="H2" s="746" t="s">
        <v>228</v>
      </c>
      <c r="I2" s="747"/>
      <c r="J2" s="747"/>
      <c r="K2" s="747"/>
      <c r="L2" s="747"/>
      <c r="M2" s="747"/>
      <c r="N2" s="747"/>
      <c r="O2" s="733" t="s">
        <v>371</v>
      </c>
      <c r="P2" s="743" t="s">
        <v>108</v>
      </c>
    </row>
    <row r="3" spans="1:16" ht="12.75" customHeight="1">
      <c r="A3" s="731"/>
      <c r="B3" s="736"/>
      <c r="C3" s="736"/>
      <c r="D3" s="734"/>
      <c r="E3" s="734"/>
      <c r="F3" s="741"/>
      <c r="G3" s="736"/>
      <c r="H3" s="738" t="s">
        <v>148</v>
      </c>
      <c r="I3" s="739"/>
      <c r="J3" s="739"/>
      <c r="K3" s="745" t="s">
        <v>149</v>
      </c>
      <c r="L3" s="745"/>
      <c r="M3" s="256" t="s">
        <v>251</v>
      </c>
      <c r="N3" s="134" t="s">
        <v>440</v>
      </c>
      <c r="O3" s="734"/>
      <c r="P3" s="744"/>
    </row>
    <row r="4" spans="1:16">
      <c r="A4" s="731"/>
      <c r="B4" s="736"/>
      <c r="C4" s="736"/>
      <c r="D4" s="734"/>
      <c r="E4" s="734"/>
      <c r="F4" s="741"/>
      <c r="G4" s="736"/>
      <c r="H4" s="738" t="s">
        <v>112</v>
      </c>
      <c r="I4" s="739"/>
      <c r="J4" s="739"/>
      <c r="K4" s="738" t="s">
        <v>113</v>
      </c>
      <c r="L4" s="739"/>
      <c r="M4" s="134" t="s">
        <v>114</v>
      </c>
      <c r="N4" s="134" t="s">
        <v>366</v>
      </c>
      <c r="O4" s="734"/>
      <c r="P4" s="744"/>
    </row>
    <row r="5" spans="1:16" ht="13.5" thickBot="1">
      <c r="A5" s="732"/>
      <c r="B5" s="737"/>
      <c r="C5" s="737"/>
      <c r="D5" s="734"/>
      <c r="E5" s="734"/>
      <c r="F5" s="742"/>
      <c r="G5" s="737"/>
      <c r="H5" s="257" t="s">
        <v>105</v>
      </c>
      <c r="I5" s="257" t="s">
        <v>106</v>
      </c>
      <c r="J5" s="257" t="s">
        <v>107</v>
      </c>
      <c r="K5" s="257" t="s">
        <v>105</v>
      </c>
      <c r="L5" s="257" t="s">
        <v>106</v>
      </c>
      <c r="M5" s="257" t="s">
        <v>105</v>
      </c>
      <c r="N5" s="258" t="s">
        <v>105</v>
      </c>
      <c r="O5" s="734"/>
      <c r="P5" s="744"/>
    </row>
    <row r="6" spans="1:16" ht="15" customHeight="1">
      <c r="A6" s="771" t="s">
        <v>369</v>
      </c>
      <c r="B6" s="449" t="s">
        <v>367</v>
      </c>
      <c r="C6" s="450"/>
      <c r="D6" s="451"/>
      <c r="E6" s="451"/>
      <c r="F6" s="451"/>
      <c r="G6" s="452"/>
      <c r="H6" s="451"/>
      <c r="I6" s="451"/>
      <c r="J6" s="451"/>
      <c r="K6" s="451"/>
      <c r="L6" s="451"/>
      <c r="M6" s="451"/>
      <c r="N6" s="451"/>
      <c r="O6" s="451"/>
      <c r="P6" s="453"/>
    </row>
    <row r="7" spans="1:16" ht="15" customHeight="1">
      <c r="A7" s="772"/>
      <c r="B7" s="454" t="s">
        <v>368</v>
      </c>
      <c r="C7" s="455"/>
      <c r="D7" s="455"/>
      <c r="E7" s="455"/>
      <c r="F7" s="768">
        <f>SUM(H7:N7)</f>
        <v>400</v>
      </c>
      <c r="G7" s="456" t="s">
        <v>180</v>
      </c>
      <c r="H7" s="457">
        <v>54</v>
      </c>
      <c r="I7" s="457">
        <v>86</v>
      </c>
      <c r="J7" s="457">
        <v>57</v>
      </c>
      <c r="K7" s="457">
        <v>35</v>
      </c>
      <c r="L7" s="457">
        <v>55</v>
      </c>
      <c r="M7" s="457">
        <v>90</v>
      </c>
      <c r="N7" s="457">
        <v>23</v>
      </c>
      <c r="O7" s="458"/>
      <c r="P7" s="459"/>
    </row>
    <row r="8" spans="1:16" ht="13.5">
      <c r="A8" s="772"/>
      <c r="B8" s="448" t="s">
        <v>8</v>
      </c>
      <c r="C8" s="759" t="s">
        <v>230</v>
      </c>
      <c r="D8" s="460"/>
      <c r="E8" s="460"/>
      <c r="F8" s="769"/>
      <c r="G8" s="461" t="s">
        <v>9</v>
      </c>
      <c r="H8" s="462">
        <f t="shared" ref="H8:N9" si="0">$D8*H$7*$E$8</f>
        <v>0</v>
      </c>
      <c r="I8" s="462">
        <f t="shared" si="0"/>
        <v>0</v>
      </c>
      <c r="J8" s="462">
        <f t="shared" si="0"/>
        <v>0</v>
      </c>
      <c r="K8" s="462">
        <f t="shared" si="0"/>
        <v>0</v>
      </c>
      <c r="L8" s="462">
        <f t="shared" si="0"/>
        <v>0</v>
      </c>
      <c r="M8" s="462">
        <f t="shared" si="0"/>
        <v>0</v>
      </c>
      <c r="N8" s="462">
        <f t="shared" si="0"/>
        <v>0</v>
      </c>
      <c r="O8" s="458">
        <f>SUM(H8:N8)</f>
        <v>0</v>
      </c>
      <c r="P8" s="463"/>
    </row>
    <row r="9" spans="1:16" ht="15" customHeight="1">
      <c r="A9" s="772"/>
      <c r="B9" s="448" t="s">
        <v>11</v>
      </c>
      <c r="C9" s="760"/>
      <c r="D9" s="460"/>
      <c r="E9" s="460"/>
      <c r="F9" s="769"/>
      <c r="G9" s="461" t="s">
        <v>9</v>
      </c>
      <c r="H9" s="462">
        <f t="shared" si="0"/>
        <v>0</v>
      </c>
      <c r="I9" s="462">
        <f t="shared" si="0"/>
        <v>0</v>
      </c>
      <c r="J9" s="462">
        <f t="shared" si="0"/>
        <v>0</v>
      </c>
      <c r="K9" s="462">
        <f t="shared" si="0"/>
        <v>0</v>
      </c>
      <c r="L9" s="462">
        <f t="shared" si="0"/>
        <v>0</v>
      </c>
      <c r="M9" s="462">
        <f t="shared" si="0"/>
        <v>0</v>
      </c>
      <c r="N9" s="462">
        <f t="shared" si="0"/>
        <v>0</v>
      </c>
      <c r="O9" s="458">
        <f>SUM(H9:N9)</f>
        <v>0</v>
      </c>
      <c r="P9" s="463"/>
    </row>
    <row r="10" spans="1:16" ht="15" customHeight="1">
      <c r="A10" s="772"/>
      <c r="B10" s="448" t="s">
        <v>12</v>
      </c>
      <c r="C10" s="760"/>
      <c r="D10" s="460">
        <v>0.3</v>
      </c>
      <c r="E10" s="518">
        <v>1</v>
      </c>
      <c r="F10" s="769"/>
      <c r="G10" s="461" t="s">
        <v>9</v>
      </c>
      <c r="H10" s="462">
        <f t="shared" ref="H10:N12" si="1">$D10*H$7*$E$10</f>
        <v>16.2</v>
      </c>
      <c r="I10" s="462">
        <f t="shared" si="1"/>
        <v>25.8</v>
      </c>
      <c r="J10" s="462">
        <f t="shared" si="1"/>
        <v>17.099999999999998</v>
      </c>
      <c r="K10" s="462">
        <f t="shared" si="1"/>
        <v>10.5</v>
      </c>
      <c r="L10" s="462">
        <f t="shared" si="1"/>
        <v>16.5</v>
      </c>
      <c r="M10" s="462">
        <f t="shared" si="1"/>
        <v>27</v>
      </c>
      <c r="N10" s="462">
        <f t="shared" si="1"/>
        <v>6.8999999999999995</v>
      </c>
      <c r="O10" s="458">
        <f>SUM(H10:N10)</f>
        <v>120</v>
      </c>
      <c r="P10" s="463"/>
    </row>
    <row r="11" spans="1:16" ht="15" customHeight="1">
      <c r="A11" s="772"/>
      <c r="B11" s="448" t="s">
        <v>158</v>
      </c>
      <c r="C11" s="760"/>
      <c r="D11" s="460"/>
      <c r="E11" s="518"/>
      <c r="F11" s="769"/>
      <c r="G11" s="461" t="s">
        <v>188</v>
      </c>
      <c r="H11" s="462">
        <f t="shared" si="1"/>
        <v>0</v>
      </c>
      <c r="I11" s="462">
        <f t="shared" si="1"/>
        <v>0</v>
      </c>
      <c r="J11" s="462">
        <f t="shared" si="1"/>
        <v>0</v>
      </c>
      <c r="K11" s="462">
        <f t="shared" si="1"/>
        <v>0</v>
      </c>
      <c r="L11" s="462">
        <f t="shared" si="1"/>
        <v>0</v>
      </c>
      <c r="M11" s="462">
        <f t="shared" si="1"/>
        <v>0</v>
      </c>
      <c r="N11" s="462">
        <f t="shared" si="1"/>
        <v>0</v>
      </c>
      <c r="O11" s="458">
        <f t="shared" ref="O11:O12" si="2">SUM(H11:N11)</f>
        <v>0</v>
      </c>
      <c r="P11" s="463"/>
    </row>
    <row r="12" spans="1:16" ht="15.75" customHeight="1" thickBot="1">
      <c r="A12" s="773"/>
      <c r="B12" s="464" t="s">
        <v>375</v>
      </c>
      <c r="C12" s="761"/>
      <c r="D12" s="465">
        <v>1</v>
      </c>
      <c r="E12" s="517">
        <v>1</v>
      </c>
      <c r="F12" s="770"/>
      <c r="G12" s="466" t="s">
        <v>26</v>
      </c>
      <c r="H12" s="467">
        <f t="shared" si="1"/>
        <v>54</v>
      </c>
      <c r="I12" s="467">
        <f t="shared" si="1"/>
        <v>86</v>
      </c>
      <c r="J12" s="467">
        <f t="shared" si="1"/>
        <v>57</v>
      </c>
      <c r="K12" s="467">
        <f t="shared" si="1"/>
        <v>35</v>
      </c>
      <c r="L12" s="467">
        <f t="shared" si="1"/>
        <v>55</v>
      </c>
      <c r="M12" s="467">
        <f t="shared" si="1"/>
        <v>90</v>
      </c>
      <c r="N12" s="467">
        <f t="shared" si="1"/>
        <v>23</v>
      </c>
      <c r="O12" s="468">
        <f t="shared" si="2"/>
        <v>400</v>
      </c>
      <c r="P12" s="469"/>
    </row>
    <row r="13" spans="1:16" s="29" customFormat="1" ht="15" customHeight="1">
      <c r="A13" s="754" t="s">
        <v>229</v>
      </c>
      <c r="B13" s="470" t="s">
        <v>372</v>
      </c>
      <c r="C13" s="471"/>
      <c r="D13" s="472"/>
      <c r="E13" s="472"/>
      <c r="F13" s="472"/>
      <c r="G13" s="473" t="s">
        <v>180</v>
      </c>
      <c r="H13" s="474"/>
      <c r="I13" s="474"/>
      <c r="J13" s="474">
        <v>54</v>
      </c>
      <c r="K13" s="474"/>
      <c r="L13" s="474"/>
      <c r="M13" s="474">
        <v>900</v>
      </c>
      <c r="N13" s="474">
        <v>238</v>
      </c>
      <c r="O13" s="475"/>
      <c r="P13" s="476"/>
    </row>
    <row r="14" spans="1:16" s="29" customFormat="1" ht="13.5">
      <c r="A14" s="755"/>
      <c r="B14" s="477" t="s">
        <v>376</v>
      </c>
      <c r="C14" s="478"/>
      <c r="D14" s="479"/>
      <c r="E14" s="479"/>
      <c r="F14" s="479"/>
      <c r="G14" s="480" t="s">
        <v>180</v>
      </c>
      <c r="H14" s="481">
        <v>526</v>
      </c>
      <c r="I14" s="481">
        <v>673</v>
      </c>
      <c r="J14" s="481">
        <v>262</v>
      </c>
      <c r="K14" s="481">
        <v>43</v>
      </c>
      <c r="L14" s="481">
        <v>145</v>
      </c>
      <c r="M14" s="481"/>
      <c r="N14" s="481"/>
      <c r="O14" s="482"/>
      <c r="P14" s="483"/>
    </row>
    <row r="15" spans="1:16" s="29" customFormat="1" ht="15.75">
      <c r="A15" s="755"/>
      <c r="B15" s="477" t="s">
        <v>377</v>
      </c>
      <c r="C15" s="478"/>
      <c r="D15" s="479"/>
      <c r="E15" s="479"/>
      <c r="F15" s="751">
        <f>SUM(H15:N15)</f>
        <v>2841</v>
      </c>
      <c r="G15" s="480" t="s">
        <v>180</v>
      </c>
      <c r="H15" s="484">
        <f>H13+H14</f>
        <v>526</v>
      </c>
      <c r="I15" s="484">
        <f t="shared" ref="I15:N15" si="3">I13+I14</f>
        <v>673</v>
      </c>
      <c r="J15" s="484">
        <f>J13+J14</f>
        <v>316</v>
      </c>
      <c r="K15" s="484">
        <f t="shared" si="3"/>
        <v>43</v>
      </c>
      <c r="L15" s="484">
        <f t="shared" si="3"/>
        <v>145</v>
      </c>
      <c r="M15" s="484">
        <f t="shared" si="3"/>
        <v>900</v>
      </c>
      <c r="N15" s="484">
        <f t="shared" si="3"/>
        <v>238</v>
      </c>
      <c r="O15" s="485"/>
      <c r="P15" s="483"/>
    </row>
    <row r="16" spans="1:16" ht="13.5">
      <c r="A16" s="755"/>
      <c r="B16" s="448" t="s">
        <v>323</v>
      </c>
      <c r="C16" s="748" t="s">
        <v>230</v>
      </c>
      <c r="D16" s="460">
        <v>0.5</v>
      </c>
      <c r="E16" s="518">
        <v>2</v>
      </c>
      <c r="F16" s="752"/>
      <c r="G16" s="461" t="s">
        <v>9</v>
      </c>
      <c r="H16" s="486">
        <f t="shared" ref="H16:N16" si="4">$D$16*H$15*$E$16</f>
        <v>526</v>
      </c>
      <c r="I16" s="486">
        <f t="shared" si="4"/>
        <v>673</v>
      </c>
      <c r="J16" s="486">
        <f t="shared" si="4"/>
        <v>316</v>
      </c>
      <c r="K16" s="486">
        <f t="shared" si="4"/>
        <v>43</v>
      </c>
      <c r="L16" s="486">
        <f t="shared" si="4"/>
        <v>145</v>
      </c>
      <c r="M16" s="486">
        <f t="shared" si="4"/>
        <v>900</v>
      </c>
      <c r="N16" s="486">
        <f t="shared" si="4"/>
        <v>238</v>
      </c>
      <c r="O16" s="487">
        <f t="shared" ref="O16:O27" si="5">SUM(H16:N16)</f>
        <v>2841</v>
      </c>
      <c r="P16" s="463"/>
    </row>
    <row r="17" spans="1:16" ht="13.5">
      <c r="A17" s="755"/>
      <c r="B17" s="448" t="s">
        <v>10</v>
      </c>
      <c r="C17" s="749"/>
      <c r="D17" s="460">
        <v>0</v>
      </c>
      <c r="E17" s="518">
        <v>0</v>
      </c>
      <c r="F17" s="752"/>
      <c r="G17" s="461" t="s">
        <v>9</v>
      </c>
      <c r="H17" s="486">
        <f t="shared" ref="H17:N20" si="6">$D$21*H$15*$E$21</f>
        <v>0</v>
      </c>
      <c r="I17" s="486">
        <f t="shared" si="6"/>
        <v>0</v>
      </c>
      <c r="J17" s="486">
        <f t="shared" si="6"/>
        <v>0</v>
      </c>
      <c r="K17" s="486">
        <f t="shared" si="6"/>
        <v>0</v>
      </c>
      <c r="L17" s="486">
        <f t="shared" si="6"/>
        <v>0</v>
      </c>
      <c r="M17" s="486">
        <f t="shared" si="6"/>
        <v>0</v>
      </c>
      <c r="N17" s="486">
        <f t="shared" si="6"/>
        <v>0</v>
      </c>
      <c r="O17" s="487">
        <f t="shared" si="5"/>
        <v>0</v>
      </c>
      <c r="P17" s="463"/>
    </row>
    <row r="18" spans="1:16" ht="13.5">
      <c r="A18" s="755"/>
      <c r="B18" s="448" t="s">
        <v>185</v>
      </c>
      <c r="C18" s="749"/>
      <c r="D18" s="460">
        <v>0</v>
      </c>
      <c r="E18" s="518">
        <v>0</v>
      </c>
      <c r="F18" s="752"/>
      <c r="G18" s="461" t="s">
        <v>9</v>
      </c>
      <c r="H18" s="486">
        <f t="shared" si="6"/>
        <v>0</v>
      </c>
      <c r="I18" s="486">
        <f t="shared" si="6"/>
        <v>0</v>
      </c>
      <c r="J18" s="486">
        <f t="shared" si="6"/>
        <v>0</v>
      </c>
      <c r="K18" s="486">
        <f t="shared" si="6"/>
        <v>0</v>
      </c>
      <c r="L18" s="486">
        <f t="shared" si="6"/>
        <v>0</v>
      </c>
      <c r="M18" s="486">
        <f t="shared" si="6"/>
        <v>0</v>
      </c>
      <c r="N18" s="486">
        <f t="shared" si="6"/>
        <v>0</v>
      </c>
      <c r="O18" s="487">
        <f t="shared" si="5"/>
        <v>0</v>
      </c>
      <c r="P18" s="463"/>
    </row>
    <row r="19" spans="1:16" ht="13.5">
      <c r="A19" s="755"/>
      <c r="B19" s="448" t="s">
        <v>152</v>
      </c>
      <c r="C19" s="749"/>
      <c r="D19" s="460">
        <v>0</v>
      </c>
      <c r="E19" s="518">
        <v>0</v>
      </c>
      <c r="F19" s="752"/>
      <c r="G19" s="461" t="s">
        <v>9</v>
      </c>
      <c r="H19" s="486">
        <f t="shared" si="6"/>
        <v>0</v>
      </c>
      <c r="I19" s="486">
        <f t="shared" si="6"/>
        <v>0</v>
      </c>
      <c r="J19" s="486">
        <f t="shared" si="6"/>
        <v>0</v>
      </c>
      <c r="K19" s="486">
        <f t="shared" si="6"/>
        <v>0</v>
      </c>
      <c r="L19" s="486">
        <f t="shared" si="6"/>
        <v>0</v>
      </c>
      <c r="M19" s="486">
        <f t="shared" si="6"/>
        <v>0</v>
      </c>
      <c r="N19" s="486">
        <f t="shared" si="6"/>
        <v>0</v>
      </c>
      <c r="O19" s="487">
        <f t="shared" si="5"/>
        <v>0</v>
      </c>
      <c r="P19" s="463"/>
    </row>
    <row r="20" spans="1:16" ht="13.5">
      <c r="A20" s="755"/>
      <c r="B20" s="448" t="s">
        <v>184</v>
      </c>
      <c r="C20" s="749"/>
      <c r="D20" s="460">
        <v>0</v>
      </c>
      <c r="E20" s="518">
        <v>0</v>
      </c>
      <c r="F20" s="752"/>
      <c r="G20" s="461" t="s">
        <v>9</v>
      </c>
      <c r="H20" s="486">
        <f t="shared" si="6"/>
        <v>0</v>
      </c>
      <c r="I20" s="486">
        <f t="shared" si="6"/>
        <v>0</v>
      </c>
      <c r="J20" s="486">
        <f t="shared" si="6"/>
        <v>0</v>
      </c>
      <c r="K20" s="486">
        <f t="shared" si="6"/>
        <v>0</v>
      </c>
      <c r="L20" s="486">
        <f t="shared" si="6"/>
        <v>0</v>
      </c>
      <c r="M20" s="486">
        <f t="shared" si="6"/>
        <v>0</v>
      </c>
      <c r="N20" s="486">
        <f t="shared" si="6"/>
        <v>0</v>
      </c>
      <c r="O20" s="487">
        <f t="shared" si="5"/>
        <v>0</v>
      </c>
      <c r="P20" s="463"/>
    </row>
    <row r="21" spans="1:16" ht="13.5">
      <c r="A21" s="755"/>
      <c r="B21" s="448" t="s">
        <v>253</v>
      </c>
      <c r="C21" s="749"/>
      <c r="D21" s="460">
        <v>0</v>
      </c>
      <c r="E21" s="518">
        <v>0</v>
      </c>
      <c r="F21" s="752"/>
      <c r="G21" s="461" t="s">
        <v>9</v>
      </c>
      <c r="H21" s="486">
        <f>$D$21*H$15*$E$21</f>
        <v>0</v>
      </c>
      <c r="I21" s="486">
        <f t="shared" ref="I21:N21" si="7">$D$21*I$15*$E$21</f>
        <v>0</v>
      </c>
      <c r="J21" s="486">
        <f t="shared" si="7"/>
        <v>0</v>
      </c>
      <c r="K21" s="486">
        <f t="shared" si="7"/>
        <v>0</v>
      </c>
      <c r="L21" s="486">
        <f t="shared" si="7"/>
        <v>0</v>
      </c>
      <c r="M21" s="486">
        <f t="shared" si="7"/>
        <v>0</v>
      </c>
      <c r="N21" s="486">
        <f t="shared" si="7"/>
        <v>0</v>
      </c>
      <c r="O21" s="487">
        <f t="shared" si="5"/>
        <v>0</v>
      </c>
      <c r="P21" s="463"/>
    </row>
    <row r="22" spans="1:16" ht="13.5">
      <c r="A22" s="755"/>
      <c r="B22" s="448" t="s">
        <v>320</v>
      </c>
      <c r="C22" s="749"/>
      <c r="D22" s="460">
        <v>20</v>
      </c>
      <c r="E22" s="518">
        <v>3</v>
      </c>
      <c r="F22" s="752"/>
      <c r="G22" s="461" t="s">
        <v>9</v>
      </c>
      <c r="H22" s="486">
        <f>$D$22*H$16*$E$22</f>
        <v>31560</v>
      </c>
      <c r="I22" s="486">
        <f t="shared" ref="I22:M22" si="8">$D$22*I$16*$E$22</f>
        <v>40380</v>
      </c>
      <c r="J22" s="486">
        <f t="shared" si="8"/>
        <v>18960</v>
      </c>
      <c r="K22" s="486">
        <f t="shared" si="8"/>
        <v>2580</v>
      </c>
      <c r="L22" s="486">
        <f t="shared" si="8"/>
        <v>8700</v>
      </c>
      <c r="M22" s="486">
        <f t="shared" si="8"/>
        <v>54000</v>
      </c>
      <c r="N22" s="486">
        <f>$D$22*N$16*$E$22</f>
        <v>14280</v>
      </c>
      <c r="O22" s="487">
        <f t="shared" si="5"/>
        <v>170460</v>
      </c>
      <c r="P22" s="463"/>
    </row>
    <row r="23" spans="1:16" ht="13.5">
      <c r="A23" s="755"/>
      <c r="B23" s="448" t="s">
        <v>12</v>
      </c>
      <c r="C23" s="749"/>
      <c r="D23" s="488">
        <v>0</v>
      </c>
      <c r="E23" s="518">
        <v>0</v>
      </c>
      <c r="F23" s="752"/>
      <c r="G23" s="461" t="s">
        <v>9</v>
      </c>
      <c r="H23" s="462">
        <v>0</v>
      </c>
      <c r="I23" s="462">
        <v>0</v>
      </c>
      <c r="J23" s="462">
        <v>0</v>
      </c>
      <c r="K23" s="462">
        <v>0</v>
      </c>
      <c r="L23" s="462">
        <v>0</v>
      </c>
      <c r="M23" s="462">
        <v>0</v>
      </c>
      <c r="N23" s="462">
        <v>0</v>
      </c>
      <c r="O23" s="458">
        <f t="shared" si="5"/>
        <v>0</v>
      </c>
      <c r="P23" s="463"/>
    </row>
    <row r="24" spans="1:16" ht="13.5">
      <c r="A24" s="755"/>
      <c r="B24" s="448" t="s">
        <v>211</v>
      </c>
      <c r="C24" s="749"/>
      <c r="D24" s="488">
        <v>5.0000000000000001E-4</v>
      </c>
      <c r="E24" s="518">
        <v>4</v>
      </c>
      <c r="F24" s="752"/>
      <c r="G24" s="461" t="s">
        <v>188</v>
      </c>
      <c r="H24" s="462">
        <f>$D$24*H$15*$E$24</f>
        <v>1.052</v>
      </c>
      <c r="I24" s="462">
        <f t="shared" ref="I24:N24" si="9">$D$24*I$15*$E$24</f>
        <v>1.3460000000000001</v>
      </c>
      <c r="J24" s="462">
        <f t="shared" si="9"/>
        <v>0.63200000000000001</v>
      </c>
      <c r="K24" s="462">
        <f t="shared" si="9"/>
        <v>8.6000000000000007E-2</v>
      </c>
      <c r="L24" s="462">
        <f t="shared" si="9"/>
        <v>0.28999999999999998</v>
      </c>
      <c r="M24" s="462">
        <f t="shared" si="9"/>
        <v>1.8</v>
      </c>
      <c r="N24" s="462">
        <f t="shared" si="9"/>
        <v>0.47600000000000003</v>
      </c>
      <c r="O24" s="458">
        <f t="shared" si="5"/>
        <v>5.6820000000000004</v>
      </c>
      <c r="P24" s="463"/>
    </row>
    <row r="25" spans="1:16" ht="13.5">
      <c r="A25" s="755"/>
      <c r="B25" s="489" t="s">
        <v>212</v>
      </c>
      <c r="C25" s="749"/>
      <c r="D25" s="488">
        <v>5.0000000000000001E-4</v>
      </c>
      <c r="E25" s="518">
        <v>4</v>
      </c>
      <c r="F25" s="752"/>
      <c r="G25" s="461" t="s">
        <v>188</v>
      </c>
      <c r="H25" s="462">
        <f>$D$25*H$15*$E$25</f>
        <v>1.052</v>
      </c>
      <c r="I25" s="462">
        <f t="shared" ref="I25:N25" si="10">$D$25*I$15*$E$25</f>
        <v>1.3460000000000001</v>
      </c>
      <c r="J25" s="462">
        <f t="shared" si="10"/>
        <v>0.63200000000000001</v>
      </c>
      <c r="K25" s="462">
        <f t="shared" si="10"/>
        <v>8.6000000000000007E-2</v>
      </c>
      <c r="L25" s="462">
        <f t="shared" si="10"/>
        <v>0.28999999999999998</v>
      </c>
      <c r="M25" s="462">
        <f t="shared" si="10"/>
        <v>1.8</v>
      </c>
      <c r="N25" s="462">
        <f t="shared" si="10"/>
        <v>0.47600000000000003</v>
      </c>
      <c r="O25" s="458">
        <f t="shared" si="5"/>
        <v>5.6820000000000004</v>
      </c>
      <c r="P25" s="463"/>
    </row>
    <row r="26" spans="1:16" ht="13.5">
      <c r="A26" s="755"/>
      <c r="B26" s="489" t="s">
        <v>187</v>
      </c>
      <c r="C26" s="749"/>
      <c r="D26" s="488">
        <v>5.0000000000000001E-4</v>
      </c>
      <c r="E26" s="518">
        <v>4</v>
      </c>
      <c r="F26" s="752"/>
      <c r="G26" s="461" t="s">
        <v>188</v>
      </c>
      <c r="H26" s="462">
        <f>$D$26*H$15*$E$26</f>
        <v>1.052</v>
      </c>
      <c r="I26" s="462">
        <f t="shared" ref="I26:N26" si="11">$D$26*I$15*$E$26</f>
        <v>1.3460000000000001</v>
      </c>
      <c r="J26" s="462">
        <f t="shared" si="11"/>
        <v>0.63200000000000001</v>
      </c>
      <c r="K26" s="462">
        <f t="shared" si="11"/>
        <v>8.6000000000000007E-2</v>
      </c>
      <c r="L26" s="462">
        <f t="shared" si="11"/>
        <v>0.28999999999999998</v>
      </c>
      <c r="M26" s="462">
        <f t="shared" si="11"/>
        <v>1.8</v>
      </c>
      <c r="N26" s="462">
        <f t="shared" si="11"/>
        <v>0.47600000000000003</v>
      </c>
      <c r="O26" s="458">
        <f t="shared" si="5"/>
        <v>5.6820000000000004</v>
      </c>
      <c r="P26" s="463"/>
    </row>
    <row r="27" spans="1:16" ht="13.5">
      <c r="A27" s="755"/>
      <c r="B27" s="489" t="s">
        <v>15</v>
      </c>
      <c r="C27" s="749"/>
      <c r="D27" s="460"/>
      <c r="E27" s="518"/>
      <c r="F27" s="752"/>
      <c r="G27" s="461" t="s">
        <v>9</v>
      </c>
      <c r="H27" s="462"/>
      <c r="I27" s="462"/>
      <c r="J27" s="462"/>
      <c r="K27" s="462"/>
      <c r="L27" s="462"/>
      <c r="M27" s="462"/>
      <c r="N27" s="462"/>
      <c r="O27" s="458">
        <f t="shared" si="5"/>
        <v>0</v>
      </c>
      <c r="P27" s="463"/>
    </row>
    <row r="28" spans="1:16" ht="13.5">
      <c r="A28" s="755"/>
      <c r="B28" s="489" t="s">
        <v>16</v>
      </c>
      <c r="C28" s="749"/>
      <c r="D28" s="460"/>
      <c r="E28" s="518"/>
      <c r="F28" s="752"/>
      <c r="G28" s="461" t="s">
        <v>9</v>
      </c>
      <c r="H28" s="462"/>
      <c r="I28" s="462"/>
      <c r="J28" s="462"/>
      <c r="K28" s="462"/>
      <c r="L28" s="462"/>
      <c r="M28" s="462"/>
      <c r="N28" s="462"/>
      <c r="O28" s="458"/>
      <c r="P28" s="463"/>
    </row>
    <row r="29" spans="1:16" ht="13.5">
      <c r="A29" s="755"/>
      <c r="B29" s="489" t="s">
        <v>17</v>
      </c>
      <c r="C29" s="749"/>
      <c r="D29" s="460"/>
      <c r="E29" s="518"/>
      <c r="F29" s="752"/>
      <c r="G29" s="461" t="s">
        <v>9</v>
      </c>
      <c r="H29" s="462"/>
      <c r="I29" s="462"/>
      <c r="J29" s="462"/>
      <c r="K29" s="462"/>
      <c r="L29" s="462"/>
      <c r="M29" s="462"/>
      <c r="N29" s="462"/>
      <c r="O29" s="458">
        <f>SUM(H29:N29)</f>
        <v>0</v>
      </c>
      <c r="P29" s="463"/>
    </row>
    <row r="30" spans="1:16" ht="13.5">
      <c r="A30" s="755"/>
      <c r="B30" s="489" t="s">
        <v>250</v>
      </c>
      <c r="C30" s="749"/>
      <c r="D30" s="460"/>
      <c r="E30" s="518"/>
      <c r="F30" s="752"/>
      <c r="G30" s="461" t="s">
        <v>9</v>
      </c>
      <c r="H30" s="462"/>
      <c r="I30" s="462"/>
      <c r="J30" s="462"/>
      <c r="K30" s="462"/>
      <c r="L30" s="462"/>
      <c r="M30" s="462"/>
      <c r="N30" s="462"/>
      <c r="O30" s="458">
        <f>SUM(H30:N30)</f>
        <v>0</v>
      </c>
      <c r="P30" s="463"/>
    </row>
    <row r="31" spans="1:16" ht="14.25" thickBot="1">
      <c r="A31" s="756"/>
      <c r="B31" s="490" t="s">
        <v>353</v>
      </c>
      <c r="C31" s="750"/>
      <c r="D31" s="491">
        <v>6.1999999999999998E-3</v>
      </c>
      <c r="E31" s="517">
        <v>12</v>
      </c>
      <c r="F31" s="753"/>
      <c r="G31" s="492" t="s">
        <v>188</v>
      </c>
      <c r="H31" s="467">
        <f>$D$31*H$15*$E$31</f>
        <v>39.134399999999999</v>
      </c>
      <c r="I31" s="467">
        <f t="shared" ref="I31:N31" si="12">$D$31*I$15*$E$31</f>
        <v>50.071200000000005</v>
      </c>
      <c r="J31" s="467">
        <f t="shared" si="12"/>
        <v>23.510399999999997</v>
      </c>
      <c r="K31" s="467">
        <f t="shared" si="12"/>
        <v>3.1992000000000003</v>
      </c>
      <c r="L31" s="467">
        <f t="shared" si="12"/>
        <v>10.788</v>
      </c>
      <c r="M31" s="467">
        <f t="shared" si="12"/>
        <v>66.960000000000008</v>
      </c>
      <c r="N31" s="467">
        <f t="shared" si="12"/>
        <v>17.7072</v>
      </c>
      <c r="O31" s="468">
        <f>SUM(H31:N31)</f>
        <v>211.37040000000002</v>
      </c>
      <c r="P31" s="493"/>
    </row>
    <row r="32" spans="1:16" ht="15" customHeight="1">
      <c r="A32" s="757" t="s">
        <v>109</v>
      </c>
      <c r="B32" s="494" t="s">
        <v>378</v>
      </c>
      <c r="C32" s="495"/>
      <c r="D32" s="496"/>
      <c r="E32" s="519"/>
      <c r="F32" s="496"/>
      <c r="G32" s="497"/>
      <c r="H32" s="498"/>
      <c r="I32" s="498"/>
      <c r="J32" s="498"/>
      <c r="K32" s="498"/>
      <c r="L32" s="498"/>
      <c r="M32" s="498"/>
      <c r="N32" s="498"/>
      <c r="O32" s="498"/>
      <c r="P32" s="728" t="s">
        <v>379</v>
      </c>
    </row>
    <row r="33" spans="1:17" ht="13.5">
      <c r="A33" s="757"/>
      <c r="B33" s="499" t="s">
        <v>373</v>
      </c>
      <c r="C33" s="500"/>
      <c r="D33" s="500"/>
      <c r="E33" s="520"/>
      <c r="F33" s="762">
        <f>SUM(H33:N33)</f>
        <v>1169</v>
      </c>
      <c r="G33" s="501" t="s">
        <v>180</v>
      </c>
      <c r="H33" s="502">
        <v>18</v>
      </c>
      <c r="I33" s="502">
        <v>188</v>
      </c>
      <c r="J33" s="502">
        <v>251</v>
      </c>
      <c r="K33" s="502">
        <v>307</v>
      </c>
      <c r="L33" s="502">
        <v>405</v>
      </c>
      <c r="M33" s="502"/>
      <c r="N33" s="502"/>
      <c r="O33" s="500"/>
      <c r="P33" s="729"/>
    </row>
    <row r="34" spans="1:17" s="29" customFormat="1" ht="15" customHeight="1">
      <c r="A34" s="757"/>
      <c r="B34" s="448" t="s">
        <v>323</v>
      </c>
      <c r="C34" s="765" t="s">
        <v>230</v>
      </c>
      <c r="D34" s="503">
        <v>1</v>
      </c>
      <c r="E34" s="505">
        <v>2</v>
      </c>
      <c r="F34" s="763"/>
      <c r="G34" s="461" t="s">
        <v>9</v>
      </c>
      <c r="H34" s="503">
        <f>H$33*$D$34*$E$34</f>
        <v>36</v>
      </c>
      <c r="I34" s="503">
        <f>I$33*$D$34*$E$34</f>
        <v>376</v>
      </c>
      <c r="J34" s="503">
        <f>J$33*$D$34*$E$34</f>
        <v>502</v>
      </c>
      <c r="K34" s="503">
        <f>K$33*$D$34*$E$34</f>
        <v>614</v>
      </c>
      <c r="L34" s="503">
        <f t="shared" ref="L34:N34" si="13">L$33*$D$34*$E$34</f>
        <v>810</v>
      </c>
      <c r="M34" s="503">
        <f t="shared" si="13"/>
        <v>0</v>
      </c>
      <c r="N34" s="503">
        <f t="shared" si="13"/>
        <v>0</v>
      </c>
      <c r="O34" s="455">
        <f t="shared" ref="O34:O49" si="14">SUM(H34:N34)</f>
        <v>2338</v>
      </c>
      <c r="P34" s="504">
        <f>O16+O34</f>
        <v>5179</v>
      </c>
    </row>
    <row r="35" spans="1:17" s="29" customFormat="1" ht="15" customHeight="1">
      <c r="A35" s="757"/>
      <c r="B35" s="448" t="s">
        <v>10</v>
      </c>
      <c r="C35" s="766"/>
      <c r="D35" s="503">
        <v>1</v>
      </c>
      <c r="E35" s="505">
        <v>1</v>
      </c>
      <c r="F35" s="763"/>
      <c r="G35" s="461" t="s">
        <v>9</v>
      </c>
      <c r="H35" s="503">
        <f t="shared" ref="H35:N35" si="15">H$33*$D$35*$E$35</f>
        <v>18</v>
      </c>
      <c r="I35" s="503">
        <f t="shared" si="15"/>
        <v>188</v>
      </c>
      <c r="J35" s="503">
        <f t="shared" si="15"/>
        <v>251</v>
      </c>
      <c r="K35" s="503">
        <f t="shared" si="15"/>
        <v>307</v>
      </c>
      <c r="L35" s="503">
        <f t="shared" si="15"/>
        <v>405</v>
      </c>
      <c r="M35" s="503">
        <f t="shared" si="15"/>
        <v>0</v>
      </c>
      <c r="N35" s="503">
        <f t="shared" si="15"/>
        <v>0</v>
      </c>
      <c r="O35" s="455">
        <f t="shared" si="14"/>
        <v>1169</v>
      </c>
      <c r="P35" s="504">
        <f>O35</f>
        <v>1169</v>
      </c>
      <c r="Q35" s="29" t="s">
        <v>439</v>
      </c>
    </row>
    <row r="36" spans="1:17" s="29" customFormat="1" ht="15" customHeight="1">
      <c r="A36" s="757"/>
      <c r="B36" s="448" t="s">
        <v>185</v>
      </c>
      <c r="C36" s="766"/>
      <c r="D36" s="503">
        <v>1</v>
      </c>
      <c r="E36" s="505">
        <v>1</v>
      </c>
      <c r="F36" s="763"/>
      <c r="G36" s="461" t="s">
        <v>9</v>
      </c>
      <c r="H36" s="503">
        <f t="shared" ref="H36:N36" si="16">H$33*$D$36*$E$36</f>
        <v>18</v>
      </c>
      <c r="I36" s="503">
        <f t="shared" si="16"/>
        <v>188</v>
      </c>
      <c r="J36" s="503">
        <f t="shared" si="16"/>
        <v>251</v>
      </c>
      <c r="K36" s="503">
        <f t="shared" si="16"/>
        <v>307</v>
      </c>
      <c r="L36" s="503">
        <f t="shared" si="16"/>
        <v>405</v>
      </c>
      <c r="M36" s="503">
        <f t="shared" si="16"/>
        <v>0</v>
      </c>
      <c r="N36" s="503">
        <f t="shared" si="16"/>
        <v>0</v>
      </c>
      <c r="O36" s="455">
        <f t="shared" si="14"/>
        <v>1169</v>
      </c>
      <c r="P36" s="504">
        <f>O36</f>
        <v>1169</v>
      </c>
    </row>
    <row r="37" spans="1:17" s="29" customFormat="1" ht="15" customHeight="1">
      <c r="A37" s="757"/>
      <c r="B37" s="448" t="s">
        <v>152</v>
      </c>
      <c r="C37" s="766"/>
      <c r="D37" s="503">
        <v>1</v>
      </c>
      <c r="E37" s="505">
        <v>1</v>
      </c>
      <c r="F37" s="763"/>
      <c r="G37" s="461" t="s">
        <v>9</v>
      </c>
      <c r="H37" s="503">
        <f t="shared" ref="H37:N37" si="17">H$33*$D$37*$E$37</f>
        <v>18</v>
      </c>
      <c r="I37" s="503">
        <f t="shared" si="17"/>
        <v>188</v>
      </c>
      <c r="J37" s="503">
        <f t="shared" si="17"/>
        <v>251</v>
      </c>
      <c r="K37" s="503">
        <f t="shared" si="17"/>
        <v>307</v>
      </c>
      <c r="L37" s="503">
        <f t="shared" si="17"/>
        <v>405</v>
      </c>
      <c r="M37" s="503">
        <f t="shared" si="17"/>
        <v>0</v>
      </c>
      <c r="N37" s="503">
        <f t="shared" si="17"/>
        <v>0</v>
      </c>
      <c r="O37" s="455">
        <f t="shared" si="14"/>
        <v>1169</v>
      </c>
      <c r="P37" s="504">
        <f>O37</f>
        <v>1169</v>
      </c>
    </row>
    <row r="38" spans="1:17" s="29" customFormat="1" ht="15" customHeight="1">
      <c r="A38" s="757"/>
      <c r="B38" s="448" t="s">
        <v>184</v>
      </c>
      <c r="C38" s="766"/>
      <c r="D38" s="503">
        <v>5</v>
      </c>
      <c r="E38" s="505">
        <v>1</v>
      </c>
      <c r="F38" s="763"/>
      <c r="G38" s="461" t="s">
        <v>9</v>
      </c>
      <c r="H38" s="503">
        <f t="shared" ref="H38:N38" si="18">H$33*$D$38*$E$38</f>
        <v>90</v>
      </c>
      <c r="I38" s="503">
        <f t="shared" si="18"/>
        <v>940</v>
      </c>
      <c r="J38" s="503">
        <f t="shared" si="18"/>
        <v>1255</v>
      </c>
      <c r="K38" s="503">
        <f t="shared" si="18"/>
        <v>1535</v>
      </c>
      <c r="L38" s="503">
        <f t="shared" si="18"/>
        <v>2025</v>
      </c>
      <c r="M38" s="503">
        <f t="shared" si="18"/>
        <v>0</v>
      </c>
      <c r="N38" s="503">
        <f t="shared" si="18"/>
        <v>0</v>
      </c>
      <c r="O38" s="455">
        <f t="shared" si="14"/>
        <v>5845</v>
      </c>
      <c r="P38" s="504">
        <f>O38</f>
        <v>5845</v>
      </c>
    </row>
    <row r="39" spans="1:17" s="29" customFormat="1" ht="15" customHeight="1">
      <c r="A39" s="757"/>
      <c r="B39" s="448" t="s">
        <v>253</v>
      </c>
      <c r="C39" s="766"/>
      <c r="D39" s="503">
        <v>0</v>
      </c>
      <c r="E39" s="505">
        <v>0</v>
      </c>
      <c r="F39" s="763"/>
      <c r="G39" s="461" t="s">
        <v>9</v>
      </c>
      <c r="H39" s="503">
        <f t="shared" ref="H39:N39" si="19">H$33*$D$39*$E$39</f>
        <v>0</v>
      </c>
      <c r="I39" s="503">
        <f t="shared" si="19"/>
        <v>0</v>
      </c>
      <c r="J39" s="503">
        <f t="shared" si="19"/>
        <v>0</v>
      </c>
      <c r="K39" s="503">
        <f t="shared" si="19"/>
        <v>0</v>
      </c>
      <c r="L39" s="503">
        <f t="shared" si="19"/>
        <v>0</v>
      </c>
      <c r="M39" s="503">
        <f t="shared" si="19"/>
        <v>0</v>
      </c>
      <c r="N39" s="503">
        <f t="shared" si="19"/>
        <v>0</v>
      </c>
      <c r="O39" s="455">
        <f t="shared" si="14"/>
        <v>0</v>
      </c>
      <c r="P39" s="504">
        <f t="shared" ref="P39:P44" si="20">O21+O39</f>
        <v>0</v>
      </c>
    </row>
    <row r="40" spans="1:17" s="29" customFormat="1" ht="15" customHeight="1">
      <c r="A40" s="757"/>
      <c r="B40" s="448" t="s">
        <v>320</v>
      </c>
      <c r="C40" s="766"/>
      <c r="D40" s="503">
        <v>50</v>
      </c>
      <c r="E40" s="505">
        <v>3</v>
      </c>
      <c r="F40" s="763"/>
      <c r="G40" s="461" t="s">
        <v>9</v>
      </c>
      <c r="H40" s="505">
        <f t="shared" ref="H40:N40" si="21">H$33*$D$40*$E$40</f>
        <v>2700</v>
      </c>
      <c r="I40" s="505">
        <f t="shared" si="21"/>
        <v>28200</v>
      </c>
      <c r="J40" s="505">
        <f t="shared" si="21"/>
        <v>37650</v>
      </c>
      <c r="K40" s="505">
        <f t="shared" si="21"/>
        <v>46050</v>
      </c>
      <c r="L40" s="505">
        <f t="shared" si="21"/>
        <v>60750</v>
      </c>
      <c r="M40" s="505">
        <f t="shared" si="21"/>
        <v>0</v>
      </c>
      <c r="N40" s="505">
        <f t="shared" si="21"/>
        <v>0</v>
      </c>
      <c r="O40" s="506">
        <f t="shared" si="14"/>
        <v>175350</v>
      </c>
      <c r="P40" s="507">
        <f t="shared" si="20"/>
        <v>345810</v>
      </c>
    </row>
    <row r="41" spans="1:17" s="29" customFormat="1" ht="15" customHeight="1">
      <c r="A41" s="757"/>
      <c r="B41" s="448" t="s">
        <v>12</v>
      </c>
      <c r="C41" s="766"/>
      <c r="D41" s="508">
        <v>0</v>
      </c>
      <c r="E41" s="505">
        <v>0</v>
      </c>
      <c r="F41" s="763"/>
      <c r="G41" s="461" t="s">
        <v>188</v>
      </c>
      <c r="H41" s="503">
        <f t="shared" ref="H41:N41" si="22">H$33*$D$41*$E$41</f>
        <v>0</v>
      </c>
      <c r="I41" s="503">
        <f t="shared" si="22"/>
        <v>0</v>
      </c>
      <c r="J41" s="503">
        <f t="shared" si="22"/>
        <v>0</v>
      </c>
      <c r="K41" s="503">
        <f t="shared" si="22"/>
        <v>0</v>
      </c>
      <c r="L41" s="503">
        <f t="shared" si="22"/>
        <v>0</v>
      </c>
      <c r="M41" s="503">
        <f t="shared" si="22"/>
        <v>0</v>
      </c>
      <c r="N41" s="503">
        <f t="shared" si="22"/>
        <v>0</v>
      </c>
      <c r="O41" s="455">
        <f t="shared" si="14"/>
        <v>0</v>
      </c>
      <c r="P41" s="509">
        <f t="shared" si="20"/>
        <v>0</v>
      </c>
    </row>
    <row r="42" spans="1:17" s="29" customFormat="1" ht="15" customHeight="1">
      <c r="A42" s="757"/>
      <c r="B42" s="448" t="s">
        <v>211</v>
      </c>
      <c r="C42" s="766"/>
      <c r="D42" s="508">
        <v>1E-3</v>
      </c>
      <c r="E42" s="505">
        <v>4</v>
      </c>
      <c r="F42" s="763"/>
      <c r="G42" s="461" t="s">
        <v>188</v>
      </c>
      <c r="H42" s="503">
        <f t="shared" ref="H42:N44" si="23">H$33*$D$42*$E$42</f>
        <v>7.2000000000000008E-2</v>
      </c>
      <c r="I42" s="503">
        <f t="shared" si="23"/>
        <v>0.752</v>
      </c>
      <c r="J42" s="503">
        <f t="shared" si="23"/>
        <v>1.004</v>
      </c>
      <c r="K42" s="503">
        <f t="shared" si="23"/>
        <v>1.228</v>
      </c>
      <c r="L42" s="503">
        <f t="shared" si="23"/>
        <v>1.62</v>
      </c>
      <c r="M42" s="503">
        <f t="shared" si="23"/>
        <v>0</v>
      </c>
      <c r="N42" s="503">
        <f t="shared" si="23"/>
        <v>0</v>
      </c>
      <c r="O42" s="455">
        <f t="shared" si="14"/>
        <v>4.6760000000000002</v>
      </c>
      <c r="P42" s="509">
        <f t="shared" si="20"/>
        <v>10.358000000000001</v>
      </c>
    </row>
    <row r="43" spans="1:17" s="29" customFormat="1" ht="15" customHeight="1">
      <c r="A43" s="757"/>
      <c r="B43" s="489" t="s">
        <v>212</v>
      </c>
      <c r="C43" s="766"/>
      <c r="D43" s="508">
        <v>1E-3</v>
      </c>
      <c r="E43" s="505">
        <v>4</v>
      </c>
      <c r="F43" s="763"/>
      <c r="G43" s="461" t="s">
        <v>188</v>
      </c>
      <c r="H43" s="503">
        <f t="shared" si="23"/>
        <v>7.2000000000000008E-2</v>
      </c>
      <c r="I43" s="503">
        <f t="shared" si="23"/>
        <v>0.752</v>
      </c>
      <c r="J43" s="503">
        <f t="shared" si="23"/>
        <v>1.004</v>
      </c>
      <c r="K43" s="503">
        <f t="shared" si="23"/>
        <v>1.228</v>
      </c>
      <c r="L43" s="503">
        <f t="shared" si="23"/>
        <v>1.62</v>
      </c>
      <c r="M43" s="503">
        <f t="shared" si="23"/>
        <v>0</v>
      </c>
      <c r="N43" s="503">
        <f t="shared" si="23"/>
        <v>0</v>
      </c>
      <c r="O43" s="455">
        <f t="shared" si="14"/>
        <v>4.6760000000000002</v>
      </c>
      <c r="P43" s="509">
        <f t="shared" si="20"/>
        <v>10.358000000000001</v>
      </c>
    </row>
    <row r="44" spans="1:17" s="29" customFormat="1" ht="15" customHeight="1">
      <c r="A44" s="757"/>
      <c r="B44" s="489" t="s">
        <v>187</v>
      </c>
      <c r="C44" s="766"/>
      <c r="D44" s="508">
        <v>1E-3</v>
      </c>
      <c r="E44" s="505">
        <v>4</v>
      </c>
      <c r="F44" s="763"/>
      <c r="G44" s="461" t="s">
        <v>188</v>
      </c>
      <c r="H44" s="503">
        <f t="shared" si="23"/>
        <v>7.2000000000000008E-2</v>
      </c>
      <c r="I44" s="503">
        <f t="shared" si="23"/>
        <v>0.752</v>
      </c>
      <c r="J44" s="503">
        <f t="shared" si="23"/>
        <v>1.004</v>
      </c>
      <c r="K44" s="503">
        <f t="shared" si="23"/>
        <v>1.228</v>
      </c>
      <c r="L44" s="503">
        <f t="shared" si="23"/>
        <v>1.62</v>
      </c>
      <c r="M44" s="503">
        <f t="shared" si="23"/>
        <v>0</v>
      </c>
      <c r="N44" s="503">
        <f t="shared" si="23"/>
        <v>0</v>
      </c>
      <c r="O44" s="455">
        <f t="shared" si="14"/>
        <v>4.6760000000000002</v>
      </c>
      <c r="P44" s="509">
        <f t="shared" si="20"/>
        <v>10.358000000000001</v>
      </c>
    </row>
    <row r="45" spans="1:17" s="29" customFormat="1" ht="15" customHeight="1">
      <c r="A45" s="757"/>
      <c r="B45" s="489" t="s">
        <v>15</v>
      </c>
      <c r="C45" s="766"/>
      <c r="D45" s="510">
        <v>2.5000000000000001E-3</v>
      </c>
      <c r="E45" s="505">
        <v>4</v>
      </c>
      <c r="F45" s="763"/>
      <c r="G45" s="461" t="s">
        <v>9</v>
      </c>
      <c r="H45" s="503">
        <f t="shared" ref="H45:N47" si="24">H$33*$D$45*$E$45</f>
        <v>0.18</v>
      </c>
      <c r="I45" s="503">
        <f t="shared" si="24"/>
        <v>1.8800000000000001</v>
      </c>
      <c r="J45" s="503">
        <f t="shared" si="24"/>
        <v>2.5100000000000002</v>
      </c>
      <c r="K45" s="503">
        <f t="shared" si="24"/>
        <v>3.0700000000000003</v>
      </c>
      <c r="L45" s="503">
        <f t="shared" si="24"/>
        <v>4.05</v>
      </c>
      <c r="M45" s="503">
        <f t="shared" si="24"/>
        <v>0</v>
      </c>
      <c r="N45" s="503">
        <f t="shared" si="24"/>
        <v>0</v>
      </c>
      <c r="O45" s="455">
        <f t="shared" si="14"/>
        <v>11.690000000000001</v>
      </c>
      <c r="P45" s="504">
        <f>O45</f>
        <v>11.690000000000001</v>
      </c>
    </row>
    <row r="46" spans="1:17" s="29" customFormat="1" ht="15" customHeight="1">
      <c r="A46" s="757"/>
      <c r="B46" s="489" t="s">
        <v>16</v>
      </c>
      <c r="C46" s="766"/>
      <c r="D46" s="510">
        <v>2.5000000000000001E-3</v>
      </c>
      <c r="E46" s="505">
        <v>4</v>
      </c>
      <c r="F46" s="763"/>
      <c r="G46" s="461" t="s">
        <v>9</v>
      </c>
      <c r="H46" s="503">
        <f t="shared" si="24"/>
        <v>0.18</v>
      </c>
      <c r="I46" s="503">
        <f t="shared" si="24"/>
        <v>1.8800000000000001</v>
      </c>
      <c r="J46" s="503">
        <f t="shared" si="24"/>
        <v>2.5100000000000002</v>
      </c>
      <c r="K46" s="503">
        <f t="shared" si="24"/>
        <v>3.0700000000000003</v>
      </c>
      <c r="L46" s="503">
        <f t="shared" si="24"/>
        <v>4.05</v>
      </c>
      <c r="M46" s="503">
        <f t="shared" si="24"/>
        <v>0</v>
      </c>
      <c r="N46" s="503">
        <f t="shared" si="24"/>
        <v>0</v>
      </c>
      <c r="O46" s="455">
        <f t="shared" si="14"/>
        <v>11.690000000000001</v>
      </c>
      <c r="P46" s="504">
        <f>O46</f>
        <v>11.690000000000001</v>
      </c>
    </row>
    <row r="47" spans="1:17" s="29" customFormat="1" ht="15" customHeight="1">
      <c r="A47" s="757"/>
      <c r="B47" s="489" t="s">
        <v>17</v>
      </c>
      <c r="C47" s="766"/>
      <c r="D47" s="510">
        <v>2.5000000000000001E-3</v>
      </c>
      <c r="E47" s="505">
        <v>4</v>
      </c>
      <c r="F47" s="763"/>
      <c r="G47" s="461" t="s">
        <v>9</v>
      </c>
      <c r="H47" s="503">
        <f t="shared" si="24"/>
        <v>0.18</v>
      </c>
      <c r="I47" s="503">
        <f t="shared" si="24"/>
        <v>1.8800000000000001</v>
      </c>
      <c r="J47" s="503">
        <f t="shared" si="24"/>
        <v>2.5100000000000002</v>
      </c>
      <c r="K47" s="503">
        <f t="shared" si="24"/>
        <v>3.0700000000000003</v>
      </c>
      <c r="L47" s="503">
        <f t="shared" si="24"/>
        <v>4.05</v>
      </c>
      <c r="M47" s="503">
        <f t="shared" si="24"/>
        <v>0</v>
      </c>
      <c r="N47" s="503">
        <f t="shared" si="24"/>
        <v>0</v>
      </c>
      <c r="O47" s="455">
        <f t="shared" si="14"/>
        <v>11.690000000000001</v>
      </c>
      <c r="P47" s="504">
        <f>O47</f>
        <v>11.690000000000001</v>
      </c>
    </row>
    <row r="48" spans="1:17" s="29" customFormat="1" ht="15" customHeight="1">
      <c r="A48" s="757"/>
      <c r="B48" s="489" t="s">
        <v>250</v>
      </c>
      <c r="C48" s="766"/>
      <c r="D48" s="511">
        <v>1.2E-2</v>
      </c>
      <c r="E48" s="521">
        <v>1</v>
      </c>
      <c r="F48" s="763"/>
      <c r="G48" s="512" t="s">
        <v>9</v>
      </c>
      <c r="H48" s="503">
        <f t="shared" ref="H48:N48" si="25">H$33*$D$48*$E$48</f>
        <v>0.216</v>
      </c>
      <c r="I48" s="503">
        <f t="shared" si="25"/>
        <v>2.2560000000000002</v>
      </c>
      <c r="J48" s="503">
        <f t="shared" si="25"/>
        <v>3.012</v>
      </c>
      <c r="K48" s="503">
        <f t="shared" si="25"/>
        <v>3.6840000000000002</v>
      </c>
      <c r="L48" s="503">
        <f t="shared" si="25"/>
        <v>4.8600000000000003</v>
      </c>
      <c r="M48" s="503">
        <f t="shared" si="25"/>
        <v>0</v>
      </c>
      <c r="N48" s="503">
        <f t="shared" si="25"/>
        <v>0</v>
      </c>
      <c r="O48" s="455">
        <f t="shared" si="14"/>
        <v>14.027999999999999</v>
      </c>
      <c r="P48" s="513">
        <f>O48</f>
        <v>14.027999999999999</v>
      </c>
    </row>
    <row r="49" spans="1:16" s="29" customFormat="1" ht="15.75" customHeight="1" thickBot="1">
      <c r="A49" s="758"/>
      <c r="B49" s="490" t="s">
        <v>353</v>
      </c>
      <c r="C49" s="767"/>
      <c r="D49" s="491">
        <v>6.1999999999999998E-3</v>
      </c>
      <c r="E49" s="517">
        <v>12</v>
      </c>
      <c r="F49" s="764"/>
      <c r="G49" s="492" t="s">
        <v>188</v>
      </c>
      <c r="H49" s="514">
        <f t="shared" ref="H49:N49" si="26">H$33*$D$49*$E$49</f>
        <v>1.3391999999999999</v>
      </c>
      <c r="I49" s="514">
        <f t="shared" si="26"/>
        <v>13.9872</v>
      </c>
      <c r="J49" s="514">
        <f t="shared" si="26"/>
        <v>18.674399999999999</v>
      </c>
      <c r="K49" s="514">
        <f t="shared" si="26"/>
        <v>22.840800000000002</v>
      </c>
      <c r="L49" s="514">
        <f t="shared" si="26"/>
        <v>30.132000000000001</v>
      </c>
      <c r="M49" s="514">
        <f t="shared" si="26"/>
        <v>0</v>
      </c>
      <c r="N49" s="514">
        <f t="shared" si="26"/>
        <v>0</v>
      </c>
      <c r="O49" s="515">
        <f t="shared" si="14"/>
        <v>86.973600000000005</v>
      </c>
      <c r="P49" s="516">
        <f>O31+O49</f>
        <v>298.34400000000005</v>
      </c>
    </row>
    <row r="72" spans="16:16">
      <c r="P72" s="27" t="s">
        <v>442</v>
      </c>
    </row>
  </sheetData>
  <mergeCells count="24">
    <mergeCell ref="F15:F31"/>
    <mergeCell ref="A13:A31"/>
    <mergeCell ref="A32:A49"/>
    <mergeCell ref="C8:C12"/>
    <mergeCell ref="F33:F49"/>
    <mergeCell ref="C34:C49"/>
    <mergeCell ref="F7:F12"/>
    <mergeCell ref="A6:A12"/>
    <mergeCell ref="P32:P33"/>
    <mergeCell ref="A2:A5"/>
    <mergeCell ref="O2:O5"/>
    <mergeCell ref="G2:G5"/>
    <mergeCell ref="E2:E5"/>
    <mergeCell ref="H4:J4"/>
    <mergeCell ref="B2:B5"/>
    <mergeCell ref="C2:C5"/>
    <mergeCell ref="F2:F5"/>
    <mergeCell ref="P2:P5"/>
    <mergeCell ref="K4:L4"/>
    <mergeCell ref="K3:L3"/>
    <mergeCell ref="H3:J3"/>
    <mergeCell ref="D2:D5"/>
    <mergeCell ref="H2:N2"/>
    <mergeCell ref="C16:C31"/>
  </mergeCells>
  <pageMargins left="0" right="0" top="0" bottom="0" header="0" footer="0"/>
  <pageSetup paperSize="9" scale="9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S12" sqref="S12"/>
    </sheetView>
  </sheetViews>
  <sheetFormatPr defaultRowHeight="15"/>
  <cols>
    <col min="1" max="1" width="3.5703125" style="254" customWidth="1"/>
    <col min="2" max="2" width="17.28515625" style="17" customWidth="1"/>
    <col min="3" max="4" width="9.140625" style="17" customWidth="1"/>
    <col min="5" max="6" width="8" style="17" bestFit="1" customWidth="1"/>
    <col min="7" max="12" width="10.28515625" style="17" customWidth="1"/>
    <col min="13" max="14" width="8" style="17" customWidth="1"/>
    <col min="15" max="15" width="9.5703125" style="17" bestFit="1" customWidth="1"/>
    <col min="16" max="16384" width="9.140625" style="17"/>
  </cols>
  <sheetData>
    <row r="1" spans="1:16" ht="21">
      <c r="A1" s="524" t="s">
        <v>445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</row>
    <row r="2" spans="1:16" ht="15.75" thickBot="1">
      <c r="A2" s="245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6" ht="26.25" customHeight="1" thickBot="1">
      <c r="A3" s="774" t="s">
        <v>359</v>
      </c>
      <c r="B3" s="775"/>
      <c r="C3" s="246" t="s">
        <v>48</v>
      </c>
      <c r="D3" s="246" t="s">
        <v>49</v>
      </c>
      <c r="E3" s="246" t="s">
        <v>50</v>
      </c>
      <c r="F3" s="246" t="s">
        <v>51</v>
      </c>
      <c r="G3" s="246" t="s">
        <v>52</v>
      </c>
      <c r="H3" s="246" t="s">
        <v>53</v>
      </c>
      <c r="I3" s="246" t="s">
        <v>54</v>
      </c>
      <c r="J3" s="246" t="s">
        <v>55</v>
      </c>
      <c r="K3" s="246" t="s">
        <v>56</v>
      </c>
      <c r="L3" s="246" t="s">
        <v>57</v>
      </c>
      <c r="M3" s="246" t="s">
        <v>58</v>
      </c>
      <c r="N3" s="263" t="s">
        <v>59</v>
      </c>
      <c r="O3" s="522" t="s">
        <v>102</v>
      </c>
      <c r="P3" s="19"/>
    </row>
    <row r="4" spans="1:16">
      <c r="A4" s="247" t="s">
        <v>360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264"/>
      <c r="O4" s="268"/>
      <c r="P4" s="19"/>
    </row>
    <row r="5" spans="1:16">
      <c r="A5" s="274">
        <v>1</v>
      </c>
      <c r="B5" s="92" t="s">
        <v>323</v>
      </c>
      <c r="C5" s="249"/>
      <c r="D5" s="249"/>
      <c r="E5" s="249"/>
      <c r="F5" s="249"/>
      <c r="G5" s="249">
        <v>1035.8</v>
      </c>
      <c r="H5" s="249">
        <v>1035.8</v>
      </c>
      <c r="I5" s="249">
        <v>1035.8</v>
      </c>
      <c r="J5" s="249">
        <v>1035.8</v>
      </c>
      <c r="K5" s="249">
        <v>1035.8</v>
      </c>
      <c r="L5" s="249"/>
      <c r="M5" s="249"/>
      <c r="N5" s="265"/>
      <c r="O5" s="523">
        <f>SUM(C5:N5)</f>
        <v>5179</v>
      </c>
      <c r="P5" s="19"/>
    </row>
    <row r="6" spans="1:16">
      <c r="A6" s="274">
        <v>2</v>
      </c>
      <c r="B6" s="92" t="s">
        <v>10</v>
      </c>
      <c r="C6" s="249"/>
      <c r="D6" s="249"/>
      <c r="E6" s="249"/>
      <c r="F6" s="249"/>
      <c r="G6" s="249">
        <v>233.8</v>
      </c>
      <c r="H6" s="249">
        <v>233.8</v>
      </c>
      <c r="I6" s="249">
        <v>233.8</v>
      </c>
      <c r="J6" s="249">
        <v>233.8</v>
      </c>
      <c r="K6" s="249">
        <v>233.8</v>
      </c>
      <c r="L6" s="249"/>
      <c r="M6" s="249"/>
      <c r="N6" s="265"/>
      <c r="O6" s="523">
        <f t="shared" ref="O6:O26" si="0">SUM(C6:N6)</f>
        <v>1169</v>
      </c>
      <c r="P6" s="19"/>
    </row>
    <row r="7" spans="1:16">
      <c r="A7" s="274">
        <v>3</v>
      </c>
      <c r="B7" s="92" t="s">
        <v>185</v>
      </c>
      <c r="C7" s="249"/>
      <c r="D7" s="249"/>
      <c r="E7" s="249"/>
      <c r="F7" s="249"/>
      <c r="G7" s="249">
        <v>233.8</v>
      </c>
      <c r="H7" s="249">
        <v>233.8</v>
      </c>
      <c r="I7" s="249">
        <v>233.8</v>
      </c>
      <c r="J7" s="249">
        <v>233.8</v>
      </c>
      <c r="K7" s="249">
        <v>233.8</v>
      </c>
      <c r="L7" s="249"/>
      <c r="M7" s="249"/>
      <c r="N7" s="265"/>
      <c r="O7" s="523">
        <f t="shared" si="0"/>
        <v>1169</v>
      </c>
      <c r="P7" s="19"/>
    </row>
    <row r="8" spans="1:16">
      <c r="A8" s="274">
        <v>4</v>
      </c>
      <c r="B8" s="92" t="s">
        <v>152</v>
      </c>
      <c r="C8" s="249"/>
      <c r="D8" s="249"/>
      <c r="E8" s="249"/>
      <c r="F8" s="249"/>
      <c r="G8" s="249">
        <v>233.8</v>
      </c>
      <c r="H8" s="249">
        <v>233.8</v>
      </c>
      <c r="I8" s="249">
        <v>233.8</v>
      </c>
      <c r="J8" s="249">
        <v>233.8</v>
      </c>
      <c r="K8" s="249">
        <v>233.8</v>
      </c>
      <c r="L8" s="249"/>
      <c r="M8" s="249"/>
      <c r="N8" s="265"/>
      <c r="O8" s="523">
        <f t="shared" si="0"/>
        <v>1169</v>
      </c>
      <c r="P8" s="19"/>
    </row>
    <row r="9" spans="1:16">
      <c r="A9" s="274">
        <v>5</v>
      </c>
      <c r="B9" s="92" t="s">
        <v>184</v>
      </c>
      <c r="C9" s="249"/>
      <c r="D9" s="249"/>
      <c r="E9" s="249"/>
      <c r="F9" s="249"/>
      <c r="G9" s="249">
        <v>1169</v>
      </c>
      <c r="H9" s="249">
        <v>1169</v>
      </c>
      <c r="I9" s="249">
        <v>1169</v>
      </c>
      <c r="J9" s="249">
        <v>1169</v>
      </c>
      <c r="K9" s="249">
        <v>1169</v>
      </c>
      <c r="L9" s="249"/>
      <c r="M9" s="249"/>
      <c r="N9" s="265"/>
      <c r="O9" s="523">
        <f t="shared" si="0"/>
        <v>5845</v>
      </c>
      <c r="P9" s="19"/>
    </row>
    <row r="10" spans="1:16">
      <c r="A10" s="274">
        <v>6</v>
      </c>
      <c r="B10" s="92" t="s">
        <v>253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65"/>
      <c r="O10" s="523">
        <f t="shared" si="0"/>
        <v>0</v>
      </c>
      <c r="P10" s="19"/>
    </row>
    <row r="11" spans="1:16">
      <c r="A11" s="274">
        <v>7</v>
      </c>
      <c r="B11" s="92" t="s">
        <v>320</v>
      </c>
      <c r="C11" s="271">
        <v>57635</v>
      </c>
      <c r="D11" s="271">
        <v>57635</v>
      </c>
      <c r="E11" s="249"/>
      <c r="F11" s="249"/>
      <c r="G11" s="271">
        <v>57635</v>
      </c>
      <c r="H11" s="271">
        <v>57635</v>
      </c>
      <c r="I11" s="249"/>
      <c r="J11" s="249"/>
      <c r="K11" s="271">
        <v>57635</v>
      </c>
      <c r="L11" s="271">
        <v>57635</v>
      </c>
      <c r="M11" s="249"/>
      <c r="N11" s="265"/>
      <c r="O11" s="523">
        <f t="shared" si="0"/>
        <v>345810</v>
      </c>
      <c r="P11" s="19"/>
    </row>
    <row r="12" spans="1:16">
      <c r="A12" s="274">
        <v>8</v>
      </c>
      <c r="B12" s="92" t="s">
        <v>12</v>
      </c>
      <c r="C12" s="249">
        <v>120</v>
      </c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65"/>
      <c r="O12" s="269">
        <f t="shared" si="0"/>
        <v>120</v>
      </c>
      <c r="P12" s="19"/>
    </row>
    <row r="13" spans="1:16">
      <c r="A13" s="274">
        <v>9</v>
      </c>
      <c r="B13" s="92" t="s">
        <v>211</v>
      </c>
      <c r="C13" s="249">
        <v>2.59</v>
      </c>
      <c r="D13" s="249"/>
      <c r="E13" s="249"/>
      <c r="F13" s="249">
        <v>2.59</v>
      </c>
      <c r="G13" s="249"/>
      <c r="H13" s="249"/>
      <c r="I13" s="249">
        <v>2.59</v>
      </c>
      <c r="J13" s="249"/>
      <c r="K13" s="249"/>
      <c r="L13" s="249">
        <v>2.59</v>
      </c>
      <c r="M13" s="249"/>
      <c r="N13" s="265"/>
      <c r="O13" s="269">
        <f t="shared" si="0"/>
        <v>10.36</v>
      </c>
      <c r="P13" s="19"/>
    </row>
    <row r="14" spans="1:16">
      <c r="A14" s="274">
        <v>10</v>
      </c>
      <c r="B14" s="6" t="s">
        <v>212</v>
      </c>
      <c r="C14" s="249"/>
      <c r="D14" s="249">
        <v>2.59</v>
      </c>
      <c r="E14" s="249"/>
      <c r="F14" s="249"/>
      <c r="G14" s="249">
        <v>2.59</v>
      </c>
      <c r="H14" s="249"/>
      <c r="I14" s="249"/>
      <c r="J14" s="249">
        <v>2.59</v>
      </c>
      <c r="K14" s="249"/>
      <c r="L14" s="249"/>
      <c r="M14" s="249">
        <v>2.59</v>
      </c>
      <c r="N14" s="265"/>
      <c r="O14" s="269">
        <f t="shared" si="0"/>
        <v>10.36</v>
      </c>
      <c r="P14" s="19"/>
    </row>
    <row r="15" spans="1:16">
      <c r="A15" s="274">
        <v>11</v>
      </c>
      <c r="B15" s="6" t="s">
        <v>187</v>
      </c>
      <c r="C15" s="249"/>
      <c r="D15" s="249"/>
      <c r="E15" s="249">
        <v>2.59</v>
      </c>
      <c r="F15" s="249"/>
      <c r="G15" s="249"/>
      <c r="H15" s="249">
        <v>2.59</v>
      </c>
      <c r="I15" s="249"/>
      <c r="J15" s="249"/>
      <c r="K15" s="249">
        <v>2.59</v>
      </c>
      <c r="L15" s="249"/>
      <c r="M15" s="249"/>
      <c r="N15" s="249">
        <v>2.59</v>
      </c>
      <c r="O15" s="269">
        <f t="shared" si="0"/>
        <v>10.36</v>
      </c>
      <c r="P15" s="19"/>
    </row>
    <row r="16" spans="1:16">
      <c r="A16" s="274">
        <v>12</v>
      </c>
      <c r="B16" s="6" t="s">
        <v>15</v>
      </c>
      <c r="C16" s="249">
        <v>2.92</v>
      </c>
      <c r="D16" s="249"/>
      <c r="E16" s="249"/>
      <c r="F16" s="249">
        <v>2.92</v>
      </c>
      <c r="G16" s="249"/>
      <c r="H16" s="249"/>
      <c r="I16" s="249">
        <v>2.92</v>
      </c>
      <c r="J16" s="249"/>
      <c r="K16" s="249"/>
      <c r="L16" s="249">
        <v>2.92</v>
      </c>
      <c r="M16" s="249"/>
      <c r="N16" s="265"/>
      <c r="O16" s="269">
        <f t="shared" si="0"/>
        <v>11.68</v>
      </c>
      <c r="P16" s="19"/>
    </row>
    <row r="17" spans="1:16">
      <c r="A17" s="274">
        <v>13</v>
      </c>
      <c r="B17" s="6" t="s">
        <v>16</v>
      </c>
      <c r="C17" s="249"/>
      <c r="D17" s="249">
        <v>2.92</v>
      </c>
      <c r="E17" s="249"/>
      <c r="F17" s="249"/>
      <c r="G17" s="249">
        <v>2.92</v>
      </c>
      <c r="H17" s="249"/>
      <c r="I17" s="249"/>
      <c r="J17" s="249">
        <v>2.92</v>
      </c>
      <c r="K17" s="249"/>
      <c r="L17" s="249"/>
      <c r="M17" s="249">
        <v>2.92</v>
      </c>
      <c r="N17" s="265"/>
      <c r="O17" s="269">
        <f t="shared" si="0"/>
        <v>11.68</v>
      </c>
      <c r="P17" s="19"/>
    </row>
    <row r="18" spans="1:16">
      <c r="A18" s="274">
        <v>14</v>
      </c>
      <c r="B18" s="6" t="s">
        <v>17</v>
      </c>
      <c r="C18" s="249"/>
      <c r="D18" s="249"/>
      <c r="E18" s="249">
        <v>2.92</v>
      </c>
      <c r="F18" s="249"/>
      <c r="G18" s="249"/>
      <c r="H18" s="249">
        <v>2.92</v>
      </c>
      <c r="I18" s="249"/>
      <c r="J18" s="249"/>
      <c r="K18" s="249">
        <v>2.92</v>
      </c>
      <c r="L18" s="249"/>
      <c r="M18" s="249"/>
      <c r="N18" s="249">
        <v>2.92</v>
      </c>
      <c r="O18" s="269">
        <f t="shared" si="0"/>
        <v>11.68</v>
      </c>
      <c r="P18" s="19"/>
    </row>
    <row r="19" spans="1:16">
      <c r="A19" s="274">
        <v>15</v>
      </c>
      <c r="B19" s="6" t="s">
        <v>250</v>
      </c>
      <c r="C19" s="249">
        <v>14.03</v>
      </c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65"/>
      <c r="O19" s="269">
        <f t="shared" si="0"/>
        <v>14.03</v>
      </c>
      <c r="P19" s="19"/>
    </row>
    <row r="20" spans="1:16">
      <c r="A20" s="274">
        <v>16</v>
      </c>
      <c r="B20" s="6" t="s">
        <v>353</v>
      </c>
      <c r="C20" s="249">
        <v>25</v>
      </c>
      <c r="D20" s="249">
        <v>25</v>
      </c>
      <c r="E20" s="249">
        <v>25</v>
      </c>
      <c r="F20" s="249">
        <v>25</v>
      </c>
      <c r="G20" s="249">
        <v>25</v>
      </c>
      <c r="H20" s="249">
        <v>25</v>
      </c>
      <c r="I20" s="249">
        <v>25</v>
      </c>
      <c r="J20" s="249">
        <v>25</v>
      </c>
      <c r="K20" s="249">
        <v>25</v>
      </c>
      <c r="L20" s="249">
        <v>25</v>
      </c>
      <c r="M20" s="249">
        <v>25</v>
      </c>
      <c r="N20" s="249">
        <v>25</v>
      </c>
      <c r="O20" s="269">
        <f t="shared" si="0"/>
        <v>300</v>
      </c>
      <c r="P20" s="19"/>
    </row>
    <row r="21" spans="1:16">
      <c r="A21" s="250" t="s">
        <v>361</v>
      </c>
      <c r="B21" s="143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65"/>
      <c r="O21" s="269">
        <f t="shared" si="0"/>
        <v>0</v>
      </c>
      <c r="P21" s="19"/>
    </row>
    <row r="22" spans="1:16">
      <c r="A22" s="274">
        <v>1</v>
      </c>
      <c r="B22" s="538" t="s">
        <v>362</v>
      </c>
      <c r="C22" s="440">
        <v>952</v>
      </c>
      <c r="D22" s="440">
        <v>241</v>
      </c>
      <c r="E22" s="440">
        <v>211</v>
      </c>
      <c r="F22" s="440">
        <v>639</v>
      </c>
      <c r="G22" s="440">
        <v>392</v>
      </c>
      <c r="H22" s="440">
        <v>148</v>
      </c>
      <c r="I22" s="440">
        <v>6</v>
      </c>
      <c r="J22" s="440">
        <v>540</v>
      </c>
      <c r="K22" s="440">
        <v>6</v>
      </c>
      <c r="L22" s="440">
        <v>6</v>
      </c>
      <c r="M22" s="440">
        <v>6</v>
      </c>
      <c r="N22" s="441">
        <v>6</v>
      </c>
      <c r="O22" s="269">
        <f t="shared" si="0"/>
        <v>3153</v>
      </c>
      <c r="P22" s="19"/>
    </row>
    <row r="23" spans="1:16">
      <c r="A23" s="274">
        <v>2</v>
      </c>
      <c r="B23" s="31" t="s">
        <v>363</v>
      </c>
      <c r="C23" s="251">
        <v>100</v>
      </c>
      <c r="D23" s="251">
        <v>100</v>
      </c>
      <c r="E23" s="251">
        <v>100</v>
      </c>
      <c r="F23" s="251">
        <v>100</v>
      </c>
      <c r="G23" s="251">
        <v>100</v>
      </c>
      <c r="H23" s="251">
        <v>100</v>
      </c>
      <c r="I23" s="251">
        <v>100</v>
      </c>
      <c r="J23" s="251">
        <v>100</v>
      </c>
      <c r="K23" s="251">
        <v>100</v>
      </c>
      <c r="L23" s="251">
        <v>100</v>
      </c>
      <c r="M23" s="251">
        <v>100</v>
      </c>
      <c r="N23" s="266">
        <v>100</v>
      </c>
      <c r="O23" s="269">
        <f t="shared" si="0"/>
        <v>1200</v>
      </c>
      <c r="P23" s="19"/>
    </row>
    <row r="24" spans="1:16">
      <c r="A24" s="274">
        <v>3</v>
      </c>
      <c r="B24" s="31" t="s">
        <v>364</v>
      </c>
      <c r="C24" s="251">
        <v>15</v>
      </c>
      <c r="D24" s="251"/>
      <c r="E24" s="251"/>
      <c r="F24" s="251"/>
      <c r="G24" s="251"/>
      <c r="H24" s="251">
        <v>15</v>
      </c>
      <c r="I24" s="251"/>
      <c r="J24" s="251"/>
      <c r="K24" s="251"/>
      <c r="L24" s="251"/>
      <c r="M24" s="251"/>
      <c r="N24" s="266"/>
      <c r="O24" s="269">
        <f t="shared" si="0"/>
        <v>30</v>
      </c>
      <c r="P24" s="19"/>
    </row>
    <row r="25" spans="1:16">
      <c r="A25" s="274">
        <v>4</v>
      </c>
      <c r="B25" s="31" t="s">
        <v>390</v>
      </c>
      <c r="C25" s="251">
        <v>20</v>
      </c>
      <c r="D25" s="251"/>
      <c r="E25" s="251"/>
      <c r="F25" s="251"/>
      <c r="G25" s="251"/>
      <c r="H25" s="251">
        <v>20</v>
      </c>
      <c r="I25" s="251"/>
      <c r="J25" s="251"/>
      <c r="K25" s="251"/>
      <c r="L25" s="251"/>
      <c r="M25" s="251"/>
      <c r="N25" s="266"/>
      <c r="O25" s="269">
        <f t="shared" si="0"/>
        <v>40</v>
      </c>
      <c r="P25" s="19"/>
    </row>
    <row r="26" spans="1:16">
      <c r="A26" s="274">
        <v>5</v>
      </c>
      <c r="B26" s="31" t="s">
        <v>23</v>
      </c>
      <c r="C26" s="251">
        <v>4</v>
      </c>
      <c r="D26" s="251">
        <v>4</v>
      </c>
      <c r="E26" s="251">
        <v>4</v>
      </c>
      <c r="F26" s="251">
        <v>4</v>
      </c>
      <c r="G26" s="251">
        <v>4</v>
      </c>
      <c r="H26" s="251">
        <v>4</v>
      </c>
      <c r="I26" s="251">
        <v>4</v>
      </c>
      <c r="J26" s="251">
        <v>4</v>
      </c>
      <c r="K26" s="251">
        <v>4</v>
      </c>
      <c r="L26" s="251">
        <v>4</v>
      </c>
      <c r="M26" s="251">
        <v>5</v>
      </c>
      <c r="N26" s="266">
        <v>5</v>
      </c>
      <c r="O26" s="269">
        <f t="shared" si="0"/>
        <v>50</v>
      </c>
      <c r="P26" s="19"/>
    </row>
    <row r="27" spans="1:16" ht="15.75" thickBot="1">
      <c r="A27" s="275">
        <v>6</v>
      </c>
      <c r="B27" s="236" t="s">
        <v>365</v>
      </c>
      <c r="C27" s="252">
        <v>17</v>
      </c>
      <c r="D27" s="252">
        <v>17</v>
      </c>
      <c r="E27" s="252">
        <v>17</v>
      </c>
      <c r="F27" s="252">
        <v>17</v>
      </c>
      <c r="G27" s="252">
        <v>17</v>
      </c>
      <c r="H27" s="252">
        <v>17</v>
      </c>
      <c r="I27" s="252">
        <v>17</v>
      </c>
      <c r="J27" s="252">
        <v>17</v>
      </c>
      <c r="K27" s="252">
        <v>17</v>
      </c>
      <c r="L27" s="252">
        <v>17</v>
      </c>
      <c r="M27" s="252">
        <v>17</v>
      </c>
      <c r="N27" s="267">
        <v>17</v>
      </c>
      <c r="O27" s="270"/>
      <c r="P27" s="19"/>
    </row>
    <row r="28" spans="1:16">
      <c r="A28" s="25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32" spans="1:16">
      <c r="O32" s="254" t="s">
        <v>443</v>
      </c>
    </row>
  </sheetData>
  <mergeCells count="1">
    <mergeCell ref="A3:B3"/>
  </mergeCells>
  <pageMargins left="0.25" right="0.25" top="0.75" bottom="0.75" header="0.3" footer="0.3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106"/>
  <sheetViews>
    <sheetView topLeftCell="E1" zoomScale="145" zoomScaleNormal="145" workbookViewId="0">
      <pane ySplit="3" topLeftCell="A4" activePane="bottomLeft" state="frozen"/>
      <selection pane="bottomLeft" activeCell="N19" sqref="N19"/>
    </sheetView>
  </sheetViews>
  <sheetFormatPr defaultRowHeight="15"/>
  <cols>
    <col min="1" max="1" width="5.42578125" style="1" customWidth="1"/>
    <col min="2" max="2" width="22.28515625" style="1" bestFit="1" customWidth="1"/>
    <col min="3" max="3" width="5.85546875" style="9" bestFit="1" customWidth="1"/>
    <col min="4" max="4" width="19.85546875" style="21" customWidth="1"/>
    <col min="5" max="5" width="23.42578125" style="21" customWidth="1"/>
    <col min="6" max="6" width="4.42578125" style="17" bestFit="1" customWidth="1"/>
    <col min="7" max="7" width="3.140625" style="17" customWidth="1"/>
    <col min="8" max="9" width="4.140625" style="17" bestFit="1" customWidth="1"/>
    <col min="10" max="10" width="5.7109375" style="17" bestFit="1" customWidth="1"/>
    <col min="11" max="11" width="4.42578125" style="17" bestFit="1" customWidth="1"/>
    <col min="12" max="14" width="6.140625" style="17" customWidth="1"/>
    <col min="15" max="15" width="5.140625" style="17" customWidth="1"/>
    <col min="16" max="16" width="5.7109375" style="17" bestFit="1" customWidth="1"/>
    <col min="17" max="19" width="4.85546875" style="17" bestFit="1" customWidth="1"/>
    <col min="20" max="20" width="5.140625" style="17" customWidth="1"/>
    <col min="21" max="21" width="9.5703125" style="17" bestFit="1" customWidth="1"/>
    <col min="22" max="16384" width="9.140625" style="17"/>
  </cols>
  <sheetData>
    <row r="1" spans="1:22">
      <c r="A1" s="324" t="s">
        <v>398</v>
      </c>
    </row>
    <row r="2" spans="1:22" ht="6.75" customHeight="1" thickBot="1">
      <c r="A2" s="2"/>
      <c r="B2" s="2"/>
      <c r="C2" s="186"/>
      <c r="D2" s="110"/>
      <c r="E2" s="11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2" s="23" customFormat="1" ht="16.5" customHeight="1" thickBot="1">
      <c r="A3" s="178" t="s">
        <v>0</v>
      </c>
      <c r="B3" s="179" t="s">
        <v>1</v>
      </c>
      <c r="C3" s="179" t="s">
        <v>103</v>
      </c>
      <c r="D3" s="606" t="s">
        <v>68</v>
      </c>
      <c r="E3" s="607"/>
      <c r="F3" s="339" t="s">
        <v>31</v>
      </c>
      <c r="G3" s="339" t="s">
        <v>32</v>
      </c>
      <c r="H3" s="339" t="s">
        <v>33</v>
      </c>
      <c r="I3" s="339" t="s">
        <v>34</v>
      </c>
      <c r="J3" s="339" t="s">
        <v>35</v>
      </c>
      <c r="K3" s="339" t="s">
        <v>36</v>
      </c>
      <c r="L3" s="339" t="s">
        <v>37</v>
      </c>
      <c r="M3" s="339" t="s">
        <v>38</v>
      </c>
      <c r="N3" s="339" t="s">
        <v>39</v>
      </c>
      <c r="O3" s="339" t="s">
        <v>40</v>
      </c>
      <c r="P3" s="339" t="s">
        <v>41</v>
      </c>
      <c r="Q3" s="339" t="s">
        <v>42</v>
      </c>
      <c r="R3" s="339" t="s">
        <v>43</v>
      </c>
      <c r="S3" s="339" t="s">
        <v>44</v>
      </c>
      <c r="T3" s="339" t="s">
        <v>45</v>
      </c>
      <c r="U3" s="193" t="s">
        <v>102</v>
      </c>
      <c r="V3" s="177"/>
    </row>
    <row r="4" spans="1:22" ht="13.5" customHeight="1">
      <c r="A4" s="325" t="s">
        <v>155</v>
      </c>
      <c r="B4" s="326"/>
      <c r="C4" s="327"/>
      <c r="D4" s="609"/>
      <c r="E4" s="610"/>
      <c r="F4" s="191"/>
      <c r="G4" s="191"/>
      <c r="H4" s="191"/>
      <c r="I4" s="191"/>
      <c r="J4" s="188"/>
      <c r="K4" s="191"/>
      <c r="L4" s="191"/>
      <c r="M4" s="191"/>
      <c r="N4" s="191"/>
      <c r="O4" s="191"/>
      <c r="P4" s="191"/>
      <c r="Q4" s="191"/>
      <c r="R4" s="191"/>
      <c r="S4" s="181"/>
      <c r="T4" s="181"/>
      <c r="U4" s="182">
        <f t="shared" ref="U4:U12" si="0">SUM(F4:T4)</f>
        <v>0</v>
      </c>
      <c r="V4" s="19"/>
    </row>
    <row r="5" spans="1:22" ht="13.5" customHeight="1">
      <c r="A5" s="38">
        <v>1</v>
      </c>
      <c r="B5" s="248" t="s">
        <v>210</v>
      </c>
      <c r="C5" s="38" t="s">
        <v>5</v>
      </c>
      <c r="D5" s="595" t="s">
        <v>319</v>
      </c>
      <c r="E5" s="595"/>
      <c r="F5" s="113"/>
      <c r="G5" s="113"/>
      <c r="H5" s="113"/>
      <c r="I5" s="113"/>
      <c r="J5" s="189"/>
      <c r="K5" s="113"/>
      <c r="L5" s="113"/>
      <c r="M5" s="113"/>
      <c r="N5" s="113"/>
      <c r="O5" s="113"/>
      <c r="P5" s="113"/>
      <c r="Q5" s="113"/>
      <c r="R5" s="113"/>
      <c r="S5" s="112"/>
      <c r="T5" s="112"/>
      <c r="U5" s="183">
        <f t="shared" si="0"/>
        <v>0</v>
      </c>
      <c r="V5" s="19"/>
    </row>
    <row r="6" spans="1:22" ht="13.5" customHeight="1">
      <c r="A6" s="278" t="s">
        <v>6</v>
      </c>
      <c r="B6" s="42"/>
      <c r="C6" s="328"/>
      <c r="D6" s="611"/>
      <c r="E6" s="612"/>
      <c r="F6" s="113"/>
      <c r="G6" s="113"/>
      <c r="H6" s="113"/>
      <c r="I6" s="113"/>
      <c r="J6" s="189"/>
      <c r="K6" s="113"/>
      <c r="L6" s="113"/>
      <c r="M6" s="113"/>
      <c r="N6" s="113"/>
      <c r="O6" s="113"/>
      <c r="P6" s="113"/>
      <c r="Q6" s="113"/>
      <c r="R6" s="113"/>
      <c r="S6" s="112"/>
      <c r="T6" s="112"/>
      <c r="U6" s="183">
        <f t="shared" si="0"/>
        <v>0</v>
      </c>
      <c r="V6" s="19"/>
    </row>
    <row r="7" spans="1:22" ht="13.5" customHeight="1">
      <c r="A7" s="213" t="s">
        <v>7</v>
      </c>
      <c r="B7" s="44"/>
      <c r="C7" s="329"/>
      <c r="D7" s="613"/>
      <c r="E7" s="614"/>
      <c r="F7" s="113"/>
      <c r="G7" s="113"/>
      <c r="H7" s="113"/>
      <c r="I7" s="113"/>
      <c r="J7" s="189"/>
      <c r="K7" s="113"/>
      <c r="L7" s="113"/>
      <c r="M7" s="113"/>
      <c r="N7" s="113"/>
      <c r="O7" s="113"/>
      <c r="P7" s="113"/>
      <c r="Q7" s="113"/>
      <c r="R7" s="113"/>
      <c r="S7" s="112"/>
      <c r="T7" s="112"/>
      <c r="U7" s="183">
        <f t="shared" si="0"/>
        <v>0</v>
      </c>
      <c r="V7" s="19"/>
    </row>
    <row r="8" spans="1:22" ht="12.75" customHeight="1">
      <c r="A8" s="46">
        <v>1</v>
      </c>
      <c r="B8" s="92" t="s">
        <v>323</v>
      </c>
      <c r="C8" s="46" t="s">
        <v>9</v>
      </c>
      <c r="D8" s="615" t="s">
        <v>343</v>
      </c>
      <c r="E8" s="597"/>
      <c r="F8" s="113"/>
      <c r="G8" s="113"/>
      <c r="H8" s="113"/>
      <c r="I8" s="113"/>
      <c r="J8" s="189"/>
      <c r="K8" s="113"/>
      <c r="L8" s="113"/>
      <c r="M8" s="113"/>
      <c r="N8" s="113"/>
      <c r="O8" s="113">
        <f>2841*0.5*1+1169*1*1</f>
        <v>2589.5</v>
      </c>
      <c r="P8" s="113">
        <f>2841*0.5*1+1169*1*1</f>
        <v>2589.5</v>
      </c>
      <c r="Q8" s="113"/>
      <c r="R8" s="113"/>
      <c r="S8" s="112"/>
      <c r="T8" s="112"/>
      <c r="U8" s="183">
        <f t="shared" si="0"/>
        <v>5179</v>
      </c>
      <c r="V8" s="19"/>
    </row>
    <row r="9" spans="1:22" ht="13.5" customHeight="1">
      <c r="A9" s="46">
        <v>2</v>
      </c>
      <c r="B9" s="92" t="s">
        <v>10</v>
      </c>
      <c r="C9" s="46" t="s">
        <v>9</v>
      </c>
      <c r="D9" s="596" t="s">
        <v>262</v>
      </c>
      <c r="E9" s="597"/>
      <c r="F9" s="113"/>
      <c r="G9" s="113"/>
      <c r="H9" s="113"/>
      <c r="I9" s="113"/>
      <c r="J9" s="189"/>
      <c r="K9" s="113"/>
      <c r="L9" s="113"/>
      <c r="M9" s="113"/>
      <c r="N9" s="113"/>
      <c r="O9" s="113">
        <f>1169*1</f>
        <v>1169</v>
      </c>
      <c r="P9" s="113"/>
      <c r="Q9" s="113"/>
      <c r="R9" s="113"/>
      <c r="S9" s="112"/>
      <c r="T9" s="112"/>
      <c r="U9" s="183">
        <f t="shared" si="0"/>
        <v>1169</v>
      </c>
      <c r="V9" s="19"/>
    </row>
    <row r="10" spans="1:22" ht="13.5" customHeight="1">
      <c r="A10" s="46">
        <v>3</v>
      </c>
      <c r="B10" s="92" t="s">
        <v>185</v>
      </c>
      <c r="C10" s="46" t="s">
        <v>9</v>
      </c>
      <c r="D10" s="596" t="s">
        <v>262</v>
      </c>
      <c r="E10" s="597"/>
      <c r="F10" s="113"/>
      <c r="G10" s="113"/>
      <c r="H10" s="113"/>
      <c r="I10" s="113"/>
      <c r="J10" s="189"/>
      <c r="K10" s="113"/>
      <c r="L10" s="113"/>
      <c r="M10" s="113"/>
      <c r="N10" s="113"/>
      <c r="O10" s="113">
        <f>1169*1</f>
        <v>1169</v>
      </c>
      <c r="P10" s="113"/>
      <c r="Q10" s="113"/>
      <c r="R10" s="113"/>
      <c r="S10" s="112"/>
      <c r="T10" s="112"/>
      <c r="U10" s="183">
        <f t="shared" si="0"/>
        <v>1169</v>
      </c>
      <c r="V10" s="19"/>
    </row>
    <row r="11" spans="1:22" ht="13.5" customHeight="1">
      <c r="A11" s="46">
        <v>4</v>
      </c>
      <c r="B11" s="92" t="s">
        <v>152</v>
      </c>
      <c r="C11" s="46" t="s">
        <v>9</v>
      </c>
      <c r="D11" s="596" t="s">
        <v>262</v>
      </c>
      <c r="E11" s="597"/>
      <c r="F11" s="113"/>
      <c r="G11" s="113"/>
      <c r="H11" s="113"/>
      <c r="I11" s="113"/>
      <c r="J11" s="189"/>
      <c r="K11" s="113"/>
      <c r="L11" s="113"/>
      <c r="M11" s="113"/>
      <c r="N11" s="113"/>
      <c r="O11" s="113">
        <f>1169*1</f>
        <v>1169</v>
      </c>
      <c r="P11" s="113"/>
      <c r="Q11" s="113"/>
      <c r="R11" s="113"/>
      <c r="S11" s="112"/>
      <c r="T11" s="112"/>
      <c r="U11" s="183">
        <f t="shared" si="0"/>
        <v>1169</v>
      </c>
      <c r="V11" s="19"/>
    </row>
    <row r="12" spans="1:22" ht="13.5" customHeight="1">
      <c r="A12" s="46">
        <v>5</v>
      </c>
      <c r="B12" s="92" t="s">
        <v>184</v>
      </c>
      <c r="C12" s="46" t="s">
        <v>9</v>
      </c>
      <c r="D12" s="596" t="s">
        <v>263</v>
      </c>
      <c r="E12" s="597"/>
      <c r="F12" s="113"/>
      <c r="G12" s="113"/>
      <c r="H12" s="113"/>
      <c r="I12" s="113"/>
      <c r="J12" s="189"/>
      <c r="K12" s="113"/>
      <c r="L12" s="113"/>
      <c r="M12" s="113"/>
      <c r="N12" s="113"/>
      <c r="O12" s="113">
        <f>1169*5</f>
        <v>5845</v>
      </c>
      <c r="P12" s="113"/>
      <c r="Q12" s="113"/>
      <c r="R12" s="113"/>
      <c r="S12" s="112"/>
      <c r="T12" s="112"/>
      <c r="U12" s="183">
        <f t="shared" si="0"/>
        <v>5845</v>
      </c>
      <c r="V12" s="19"/>
    </row>
    <row r="13" spans="1:22" ht="13.5" customHeight="1">
      <c r="A13" s="46">
        <v>6</v>
      </c>
      <c r="B13" s="92" t="s">
        <v>253</v>
      </c>
      <c r="C13" s="46" t="s">
        <v>9</v>
      </c>
      <c r="D13" s="596" t="s">
        <v>264</v>
      </c>
      <c r="E13" s="597"/>
      <c r="F13" s="113"/>
      <c r="G13" s="113"/>
      <c r="H13" s="113"/>
      <c r="I13" s="113"/>
      <c r="J13" s="189"/>
      <c r="K13" s="113"/>
      <c r="L13" s="113"/>
      <c r="M13" s="113"/>
      <c r="N13" s="113"/>
      <c r="O13" s="113"/>
      <c r="P13" s="113"/>
      <c r="Q13" s="113"/>
      <c r="R13" s="113"/>
      <c r="S13" s="112"/>
      <c r="T13" s="112"/>
      <c r="U13" s="183"/>
      <c r="V13" s="19"/>
    </row>
    <row r="14" spans="1:22" ht="12.75" customHeight="1">
      <c r="A14" s="217" t="s">
        <v>154</v>
      </c>
      <c r="B14" s="52"/>
      <c r="C14" s="133"/>
      <c r="D14" s="604"/>
      <c r="E14" s="608"/>
      <c r="F14" s="113"/>
      <c r="G14" s="113"/>
      <c r="H14" s="113"/>
      <c r="I14" s="113"/>
      <c r="J14" s="189"/>
      <c r="K14" s="113"/>
      <c r="L14" s="113"/>
      <c r="M14" s="113"/>
      <c r="N14" s="113"/>
      <c r="O14" s="113"/>
      <c r="P14" s="113"/>
      <c r="Q14" s="113"/>
      <c r="R14" s="113"/>
      <c r="S14" s="112"/>
      <c r="T14" s="112"/>
      <c r="U14" s="183">
        <f>SUM(F14:T14)</f>
        <v>0</v>
      </c>
      <c r="V14" s="19"/>
    </row>
    <row r="15" spans="1:22">
      <c r="A15" s="46">
        <v>1</v>
      </c>
      <c r="B15" s="92" t="s">
        <v>320</v>
      </c>
      <c r="C15" s="46" t="s">
        <v>9</v>
      </c>
      <c r="D15" s="595" t="s">
        <v>342</v>
      </c>
      <c r="E15" s="595"/>
      <c r="F15" s="113"/>
      <c r="G15" s="113"/>
      <c r="H15" s="113"/>
      <c r="I15" s="113"/>
      <c r="J15" s="189"/>
      <c r="K15" s="113"/>
      <c r="L15" s="113">
        <f>2841*20*1+1169*50*1</f>
        <v>115270</v>
      </c>
      <c r="M15" s="113">
        <f>2841*20*1+1169*50*1</f>
        <v>115270</v>
      </c>
      <c r="N15" s="113">
        <f>2841*20*1+1169*50*1</f>
        <v>115270</v>
      </c>
      <c r="O15" s="113"/>
      <c r="P15" s="113"/>
      <c r="Q15" s="113"/>
      <c r="R15" s="113"/>
      <c r="S15" s="112"/>
      <c r="T15" s="112"/>
      <c r="U15" s="183">
        <f>SUM(F15:T15)</f>
        <v>345810</v>
      </c>
      <c r="V15" s="19"/>
    </row>
    <row r="16" spans="1:22" ht="13.5" customHeight="1">
      <c r="A16" s="46">
        <v>2</v>
      </c>
      <c r="B16" s="92" t="s">
        <v>12</v>
      </c>
      <c r="C16" s="46" t="s">
        <v>9</v>
      </c>
      <c r="D16" s="595" t="s">
        <v>347</v>
      </c>
      <c r="E16" s="595"/>
      <c r="F16" s="113">
        <f>400*0.3</f>
        <v>120</v>
      </c>
      <c r="G16" s="113"/>
      <c r="H16" s="113"/>
      <c r="I16" s="113"/>
      <c r="J16" s="189"/>
      <c r="K16" s="113"/>
      <c r="L16" s="113"/>
      <c r="M16" s="113"/>
      <c r="N16" s="113"/>
      <c r="O16" s="113"/>
      <c r="P16" s="113"/>
      <c r="Q16" s="113"/>
      <c r="R16" s="113"/>
      <c r="S16" s="112"/>
      <c r="T16" s="112"/>
      <c r="U16" s="183"/>
      <c r="V16" s="19"/>
    </row>
    <row r="17" spans="1:22">
      <c r="A17" s="330" t="s">
        <v>13</v>
      </c>
      <c r="B17" s="331"/>
      <c r="C17" s="332"/>
      <c r="D17" s="604"/>
      <c r="E17" s="605"/>
      <c r="F17" s="113"/>
      <c r="G17" s="113"/>
      <c r="H17" s="113"/>
      <c r="I17" s="113"/>
      <c r="J17" s="189"/>
      <c r="K17" s="113"/>
      <c r="L17" s="113"/>
      <c r="M17" s="113"/>
      <c r="N17" s="113"/>
      <c r="O17" s="113"/>
      <c r="P17" s="113"/>
      <c r="Q17" s="113"/>
      <c r="R17" s="113"/>
      <c r="S17" s="112"/>
      <c r="T17" s="112"/>
      <c r="U17" s="183">
        <f t="shared" ref="U17:U33" si="1">SUM(F17:T17)</f>
        <v>0</v>
      </c>
      <c r="V17" s="19"/>
    </row>
    <row r="18" spans="1:22">
      <c r="A18" s="46">
        <v>1</v>
      </c>
      <c r="B18" s="92" t="s">
        <v>211</v>
      </c>
      <c r="C18" s="46" t="s">
        <v>188</v>
      </c>
      <c r="D18" s="595" t="s">
        <v>337</v>
      </c>
      <c r="E18" s="595"/>
      <c r="F18" s="113"/>
      <c r="G18" s="113"/>
      <c r="H18" s="113"/>
      <c r="I18" s="113"/>
      <c r="J18" s="189">
        <f>2841*0.0005*4+1169*0.001*4</f>
        <v>10.358000000000001</v>
      </c>
      <c r="K18" s="113"/>
      <c r="L18" s="113"/>
      <c r="M18" s="113"/>
      <c r="N18" s="113"/>
      <c r="O18" s="113"/>
      <c r="P18" s="113"/>
      <c r="Q18" s="113"/>
      <c r="R18" s="113"/>
      <c r="S18" s="112"/>
      <c r="T18" s="112"/>
      <c r="U18" s="183">
        <f t="shared" si="1"/>
        <v>10.358000000000001</v>
      </c>
      <c r="V18" s="19"/>
    </row>
    <row r="19" spans="1:22">
      <c r="A19" s="46">
        <v>2</v>
      </c>
      <c r="B19" s="6" t="s">
        <v>212</v>
      </c>
      <c r="C19" s="46" t="s">
        <v>188</v>
      </c>
      <c r="D19" s="595" t="s">
        <v>337</v>
      </c>
      <c r="E19" s="595"/>
      <c r="F19" s="113"/>
      <c r="G19" s="113"/>
      <c r="H19" s="113"/>
      <c r="I19" s="113"/>
      <c r="J19" s="189">
        <f>2841*0.0005*4+1169*0.001*4</f>
        <v>10.358000000000001</v>
      </c>
      <c r="K19" s="113"/>
      <c r="L19" s="113"/>
      <c r="M19" s="113"/>
      <c r="N19" s="113"/>
      <c r="O19" s="113"/>
      <c r="P19" s="113"/>
      <c r="Q19" s="113"/>
      <c r="R19" s="113"/>
      <c r="S19" s="112"/>
      <c r="T19" s="112"/>
      <c r="U19" s="183">
        <f t="shared" si="1"/>
        <v>10.358000000000001</v>
      </c>
      <c r="V19" s="19"/>
    </row>
    <row r="20" spans="1:22">
      <c r="A20" s="46">
        <v>3</v>
      </c>
      <c r="B20" s="6" t="s">
        <v>187</v>
      </c>
      <c r="C20" s="46" t="s">
        <v>188</v>
      </c>
      <c r="D20" s="595" t="s">
        <v>337</v>
      </c>
      <c r="E20" s="595"/>
      <c r="F20" s="113"/>
      <c r="G20" s="113"/>
      <c r="H20" s="113"/>
      <c r="I20" s="113"/>
      <c r="J20" s="189">
        <f>2841*0.0005*4+1169*0.001*4</f>
        <v>10.358000000000001</v>
      </c>
      <c r="K20" s="113"/>
      <c r="L20" s="113"/>
      <c r="M20" s="113"/>
      <c r="N20" s="113"/>
      <c r="O20" s="113"/>
      <c r="P20" s="113"/>
      <c r="Q20" s="113"/>
      <c r="R20" s="113"/>
      <c r="S20" s="112"/>
      <c r="T20" s="112"/>
      <c r="U20" s="183">
        <f t="shared" si="1"/>
        <v>10.358000000000001</v>
      </c>
      <c r="V20" s="19"/>
    </row>
    <row r="21" spans="1:22" ht="13.5" customHeight="1">
      <c r="A21" s="279" t="s">
        <v>14</v>
      </c>
      <c r="B21" s="53"/>
      <c r="C21" s="133"/>
      <c r="D21" s="602"/>
      <c r="E21" s="603"/>
      <c r="F21" s="113"/>
      <c r="G21" s="113"/>
      <c r="H21" s="113"/>
      <c r="I21" s="113"/>
      <c r="J21" s="189"/>
      <c r="K21" s="113"/>
      <c r="L21" s="113"/>
      <c r="M21" s="113"/>
      <c r="N21" s="113"/>
      <c r="O21" s="113"/>
      <c r="P21" s="113"/>
      <c r="Q21" s="113"/>
      <c r="R21" s="113"/>
      <c r="S21" s="112"/>
      <c r="T21" s="112"/>
      <c r="U21" s="183">
        <f t="shared" si="1"/>
        <v>0</v>
      </c>
      <c r="V21" s="19"/>
    </row>
    <row r="22" spans="1:22" ht="13.5" customHeight="1">
      <c r="A22" s="46">
        <v>1</v>
      </c>
      <c r="B22" s="6" t="s">
        <v>15</v>
      </c>
      <c r="C22" s="46" t="s">
        <v>9</v>
      </c>
      <c r="D22" s="595" t="s">
        <v>266</v>
      </c>
      <c r="E22" s="595"/>
      <c r="F22" s="113"/>
      <c r="G22" s="113"/>
      <c r="H22" s="113"/>
      <c r="I22" s="113"/>
      <c r="J22" s="189">
        <f>1169*0.0025*4</f>
        <v>11.69</v>
      </c>
      <c r="K22" s="113"/>
      <c r="L22" s="113"/>
      <c r="M22" s="113"/>
      <c r="N22" s="113"/>
      <c r="O22" s="113"/>
      <c r="P22" s="113"/>
      <c r="Q22" s="113"/>
      <c r="R22" s="113"/>
      <c r="S22" s="112"/>
      <c r="T22" s="112"/>
      <c r="U22" s="183">
        <f t="shared" si="1"/>
        <v>11.69</v>
      </c>
      <c r="V22" s="19"/>
    </row>
    <row r="23" spans="1:22" ht="13.5" customHeight="1">
      <c r="A23" s="46">
        <v>2</v>
      </c>
      <c r="B23" s="6" t="s">
        <v>16</v>
      </c>
      <c r="C23" s="46" t="s">
        <v>9</v>
      </c>
      <c r="D23" s="595" t="s">
        <v>266</v>
      </c>
      <c r="E23" s="595"/>
      <c r="F23" s="113"/>
      <c r="G23" s="113"/>
      <c r="H23" s="113"/>
      <c r="I23" s="113"/>
      <c r="J23" s="189">
        <f>1169*0.0025*4</f>
        <v>11.69</v>
      </c>
      <c r="K23" s="113"/>
      <c r="L23" s="113"/>
      <c r="M23" s="113"/>
      <c r="N23" s="113"/>
      <c r="O23" s="113"/>
      <c r="P23" s="113"/>
      <c r="Q23" s="113"/>
      <c r="R23" s="113"/>
      <c r="S23" s="112"/>
      <c r="T23" s="112"/>
      <c r="U23" s="183">
        <f t="shared" si="1"/>
        <v>11.69</v>
      </c>
      <c r="V23" s="19"/>
    </row>
    <row r="24" spans="1:22" ht="13.5" customHeight="1">
      <c r="A24" s="46">
        <v>3</v>
      </c>
      <c r="B24" s="6" t="s">
        <v>17</v>
      </c>
      <c r="C24" s="46" t="s">
        <v>9</v>
      </c>
      <c r="D24" s="595" t="s">
        <v>266</v>
      </c>
      <c r="E24" s="595"/>
      <c r="F24" s="113"/>
      <c r="G24" s="113"/>
      <c r="H24" s="113"/>
      <c r="I24" s="113"/>
      <c r="J24" s="189">
        <f>1169*0.0025*4</f>
        <v>11.69</v>
      </c>
      <c r="K24" s="113"/>
      <c r="L24" s="113"/>
      <c r="M24" s="113"/>
      <c r="N24" s="113"/>
      <c r="O24" s="113"/>
      <c r="P24" s="113"/>
      <c r="Q24" s="113"/>
      <c r="R24" s="113"/>
      <c r="S24" s="112"/>
      <c r="T24" s="112"/>
      <c r="U24" s="183">
        <f t="shared" si="1"/>
        <v>11.69</v>
      </c>
      <c r="V24" s="19"/>
    </row>
    <row r="25" spans="1:22" ht="13.5" customHeight="1">
      <c r="A25" s="46">
        <v>4</v>
      </c>
      <c r="B25" s="6" t="s">
        <v>250</v>
      </c>
      <c r="C25" s="46" t="s">
        <v>9</v>
      </c>
      <c r="D25" s="595" t="s">
        <v>267</v>
      </c>
      <c r="E25" s="595"/>
      <c r="F25" s="113"/>
      <c r="G25" s="113"/>
      <c r="H25" s="113"/>
      <c r="I25" s="113"/>
      <c r="J25" s="189">
        <f>1169*0.012*1</f>
        <v>14.028</v>
      </c>
      <c r="K25" s="113"/>
      <c r="L25" s="113"/>
      <c r="M25" s="113"/>
      <c r="N25" s="113"/>
      <c r="O25" s="113"/>
      <c r="P25" s="113"/>
      <c r="Q25" s="113"/>
      <c r="R25" s="113"/>
      <c r="S25" s="112"/>
      <c r="T25" s="112"/>
      <c r="U25" s="183">
        <f t="shared" si="1"/>
        <v>14.028</v>
      </c>
      <c r="V25" s="19"/>
    </row>
    <row r="26" spans="1:22" ht="13.5" customHeight="1">
      <c r="A26" s="279" t="s">
        <v>18</v>
      </c>
      <c r="B26" s="53"/>
      <c r="C26" s="333"/>
      <c r="D26" s="602"/>
      <c r="E26" s="603"/>
      <c r="F26" s="113"/>
      <c r="G26" s="113"/>
      <c r="H26" s="113"/>
      <c r="I26" s="113"/>
      <c r="J26" s="189"/>
      <c r="K26" s="113"/>
      <c r="L26" s="113"/>
      <c r="M26" s="113"/>
      <c r="N26" s="113"/>
      <c r="O26" s="113"/>
      <c r="P26" s="113"/>
      <c r="Q26" s="113"/>
      <c r="R26" s="113"/>
      <c r="S26" s="112"/>
      <c r="T26" s="112"/>
      <c r="U26" s="183">
        <f t="shared" si="1"/>
        <v>0</v>
      </c>
      <c r="V26" s="19"/>
    </row>
    <row r="27" spans="1:22" ht="15" customHeight="1">
      <c r="A27" s="46">
        <v>1</v>
      </c>
      <c r="B27" s="6" t="s">
        <v>353</v>
      </c>
      <c r="C27" s="130" t="s">
        <v>188</v>
      </c>
      <c r="D27" s="596" t="s">
        <v>380</v>
      </c>
      <c r="E27" s="596"/>
      <c r="F27" s="113"/>
      <c r="G27" s="113"/>
      <c r="H27" s="113"/>
      <c r="I27" s="113"/>
      <c r="J27" s="189"/>
      <c r="K27" s="113">
        <f>15*20</f>
        <v>300</v>
      </c>
      <c r="L27" s="113"/>
      <c r="M27" s="113"/>
      <c r="N27" s="113"/>
      <c r="O27" s="113"/>
      <c r="P27" s="113"/>
      <c r="Q27" s="113"/>
      <c r="R27" s="113"/>
      <c r="S27" s="112"/>
      <c r="T27" s="112"/>
      <c r="U27" s="183">
        <f t="shared" si="1"/>
        <v>300</v>
      </c>
      <c r="V27" s="19"/>
    </row>
    <row r="28" spans="1:22" ht="13.5" customHeight="1">
      <c r="A28" s="334" t="s">
        <v>20</v>
      </c>
      <c r="B28" s="335"/>
      <c r="C28" s="336"/>
      <c r="D28" s="600"/>
      <c r="E28" s="601"/>
      <c r="F28" s="113"/>
      <c r="G28" s="113"/>
      <c r="H28" s="113"/>
      <c r="I28" s="113"/>
      <c r="J28" s="189"/>
      <c r="K28" s="113"/>
      <c r="L28" s="113"/>
      <c r="M28" s="113"/>
      <c r="N28" s="113"/>
      <c r="O28" s="113"/>
      <c r="P28" s="113"/>
      <c r="Q28" s="113"/>
      <c r="R28" s="113"/>
      <c r="S28" s="112"/>
      <c r="T28" s="112"/>
      <c r="U28" s="183">
        <f t="shared" si="1"/>
        <v>0</v>
      </c>
      <c r="V28" s="19"/>
    </row>
    <row r="29" spans="1:22" ht="13.5" customHeight="1">
      <c r="A29" s="130">
        <v>1</v>
      </c>
      <c r="B29" s="6" t="s">
        <v>21</v>
      </c>
      <c r="C29" s="130" t="s">
        <v>19</v>
      </c>
      <c r="D29" s="595" t="s">
        <v>349</v>
      </c>
      <c r="E29" s="595"/>
      <c r="F29" s="113"/>
      <c r="G29" s="113"/>
      <c r="H29" s="198">
        <v>160</v>
      </c>
      <c r="I29" s="198">
        <v>100</v>
      </c>
      <c r="J29" s="198">
        <v>480</v>
      </c>
      <c r="K29" s="198">
        <v>160</v>
      </c>
      <c r="L29" s="198">
        <v>40</v>
      </c>
      <c r="M29" s="198">
        <v>40</v>
      </c>
      <c r="N29" s="198">
        <v>40</v>
      </c>
      <c r="O29" s="198">
        <v>40</v>
      </c>
      <c r="P29" s="198">
        <v>40</v>
      </c>
      <c r="Q29" s="195"/>
      <c r="R29" s="196"/>
      <c r="S29" s="197"/>
      <c r="T29" s="197">
        <v>100</v>
      </c>
      <c r="U29" s="183">
        <f t="shared" si="1"/>
        <v>1200</v>
      </c>
      <c r="V29" s="19"/>
    </row>
    <row r="30" spans="1:22" ht="13.5" customHeight="1">
      <c r="A30" s="130">
        <v>2</v>
      </c>
      <c r="B30" s="262" t="s">
        <v>268</v>
      </c>
      <c r="C30" s="130" t="s">
        <v>19</v>
      </c>
      <c r="D30" s="595" t="s">
        <v>348</v>
      </c>
      <c r="E30" s="595"/>
      <c r="F30" s="113"/>
      <c r="G30" s="113"/>
      <c r="H30" s="198">
        <v>15</v>
      </c>
      <c r="I30" s="198"/>
      <c r="J30" s="198"/>
      <c r="K30" s="198">
        <v>15</v>
      </c>
      <c r="L30" s="198"/>
      <c r="M30" s="198"/>
      <c r="N30" s="198"/>
      <c r="O30" s="198"/>
      <c r="P30" s="198"/>
      <c r="Q30" s="195"/>
      <c r="R30" s="196"/>
      <c r="S30" s="197"/>
      <c r="T30" s="197"/>
      <c r="U30" s="183">
        <f t="shared" si="1"/>
        <v>30</v>
      </c>
      <c r="V30" s="19"/>
    </row>
    <row r="31" spans="1:22" ht="13.5" customHeight="1">
      <c r="A31" s="130">
        <v>3</v>
      </c>
      <c r="B31" s="262" t="s">
        <v>225</v>
      </c>
      <c r="C31" s="130" t="s">
        <v>19</v>
      </c>
      <c r="D31" s="595" t="s">
        <v>350</v>
      </c>
      <c r="E31" s="595"/>
      <c r="F31" s="113"/>
      <c r="G31" s="113"/>
      <c r="H31" s="198">
        <v>20</v>
      </c>
      <c r="I31" s="198"/>
      <c r="J31" s="198"/>
      <c r="K31" s="198"/>
      <c r="L31" s="198"/>
      <c r="M31" s="198"/>
      <c r="N31" s="198"/>
      <c r="O31" s="198"/>
      <c r="P31" s="198"/>
      <c r="Q31" s="195"/>
      <c r="R31" s="196"/>
      <c r="S31" s="197"/>
      <c r="T31" s="197"/>
      <c r="U31" s="183">
        <f t="shared" si="1"/>
        <v>20</v>
      </c>
      <c r="V31" s="19"/>
    </row>
    <row r="32" spans="1:22" ht="13.5" customHeight="1">
      <c r="A32" s="130">
        <v>3</v>
      </c>
      <c r="B32" s="6" t="s">
        <v>23</v>
      </c>
      <c r="C32" s="130" t="s">
        <v>19</v>
      </c>
      <c r="D32" s="595" t="s">
        <v>351</v>
      </c>
      <c r="E32" s="595"/>
      <c r="F32" s="113"/>
      <c r="G32" s="113"/>
      <c r="H32" s="196"/>
      <c r="I32" s="196"/>
      <c r="J32" s="198">
        <v>30</v>
      </c>
      <c r="K32" s="194">
        <v>20</v>
      </c>
      <c r="L32" s="196"/>
      <c r="M32" s="196"/>
      <c r="N32" s="196"/>
      <c r="O32" s="196"/>
      <c r="P32" s="196"/>
      <c r="Q32" s="196"/>
      <c r="R32" s="196"/>
      <c r="S32" s="197"/>
      <c r="T32" s="197"/>
      <c r="U32" s="183">
        <f t="shared" si="1"/>
        <v>50</v>
      </c>
      <c r="V32" s="19"/>
    </row>
    <row r="33" spans="1:22" ht="13.5" customHeight="1" thickBot="1">
      <c r="A33" s="130">
        <v>4</v>
      </c>
      <c r="B33" s="338" t="s">
        <v>213</v>
      </c>
      <c r="C33" s="337" t="s">
        <v>26</v>
      </c>
      <c r="D33" s="598" t="s">
        <v>352</v>
      </c>
      <c r="E33" s="599"/>
      <c r="F33" s="192">
        <v>400</v>
      </c>
      <c r="G33" s="192"/>
      <c r="H33" s="192"/>
      <c r="I33" s="192"/>
      <c r="J33" s="190"/>
      <c r="K33" s="192"/>
      <c r="L33" s="192"/>
      <c r="M33" s="192"/>
      <c r="N33" s="192"/>
      <c r="O33" s="192"/>
      <c r="P33" s="192"/>
      <c r="Q33" s="192"/>
      <c r="R33" s="192"/>
      <c r="S33" s="184"/>
      <c r="T33" s="184"/>
      <c r="U33" s="185">
        <f t="shared" si="1"/>
        <v>400</v>
      </c>
      <c r="V33" s="19"/>
    </row>
    <row r="34" spans="1:22" ht="15.75" thickBot="1">
      <c r="A34" s="25" t="s">
        <v>86</v>
      </c>
      <c r="B34" s="2"/>
      <c r="C34" s="186"/>
      <c r="D34" s="110"/>
      <c r="E34" s="110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5"/>
    </row>
    <row r="35" spans="1:22">
      <c r="A35" s="341" t="s">
        <v>87</v>
      </c>
      <c r="B35" s="342" t="s">
        <v>88</v>
      </c>
      <c r="C35" s="342" t="s">
        <v>89</v>
      </c>
      <c r="D35" s="343" t="s">
        <v>90</v>
      </c>
      <c r="E35" s="343" t="s">
        <v>91</v>
      </c>
      <c r="F35" s="616" t="s">
        <v>97</v>
      </c>
      <c r="G35" s="616"/>
      <c r="H35" s="616"/>
      <c r="I35" s="616"/>
      <c r="J35" s="616"/>
      <c r="K35" s="616"/>
      <c r="L35" s="616"/>
      <c r="M35" s="616"/>
      <c r="N35" s="616"/>
      <c r="O35" s="616"/>
      <c r="P35" s="616"/>
      <c r="Q35" s="616"/>
      <c r="R35" s="616"/>
      <c r="S35" s="616"/>
      <c r="T35" s="617"/>
      <c r="U35" s="116"/>
    </row>
    <row r="36" spans="1:22" s="101" customFormat="1" ht="10.5" customHeight="1">
      <c r="A36" s="344" t="s">
        <v>48</v>
      </c>
      <c r="B36" s="102" t="s">
        <v>92</v>
      </c>
      <c r="C36" s="187">
        <v>30</v>
      </c>
      <c r="D36" s="340">
        <v>42005</v>
      </c>
      <c r="E36" s="340">
        <v>42034</v>
      </c>
      <c r="F36" s="197" t="s">
        <v>166</v>
      </c>
      <c r="G36" s="197" t="s">
        <v>166</v>
      </c>
      <c r="H36" s="197"/>
      <c r="I36" s="197" t="s">
        <v>166</v>
      </c>
      <c r="J36" s="197" t="s">
        <v>166</v>
      </c>
      <c r="K36" s="197"/>
      <c r="L36" s="197"/>
      <c r="M36" s="197"/>
      <c r="N36" s="197" t="s">
        <v>166</v>
      </c>
      <c r="O36" s="197" t="s">
        <v>166</v>
      </c>
      <c r="P36" s="197"/>
      <c r="Q36" s="197"/>
      <c r="R36" s="197"/>
      <c r="S36" s="197"/>
      <c r="T36" s="345" t="s">
        <v>166</v>
      </c>
      <c r="U36" s="117"/>
    </row>
    <row r="37" spans="1:22" s="101" customFormat="1" ht="10.5" customHeight="1">
      <c r="A37" s="344"/>
      <c r="B37" s="102" t="s">
        <v>93</v>
      </c>
      <c r="C37" s="187"/>
      <c r="D37" s="102"/>
      <c r="E37" s="102"/>
      <c r="F37" s="197" t="s">
        <v>166</v>
      </c>
      <c r="G37" s="197"/>
      <c r="H37" s="197" t="s">
        <v>166</v>
      </c>
      <c r="I37" s="197"/>
      <c r="J37" s="197"/>
      <c r="K37" s="197"/>
      <c r="L37" s="197" t="s">
        <v>166</v>
      </c>
      <c r="M37" s="197"/>
      <c r="N37" s="197"/>
      <c r="O37" s="197" t="s">
        <v>166</v>
      </c>
      <c r="P37" s="197"/>
      <c r="Q37" s="197" t="s">
        <v>166</v>
      </c>
      <c r="R37" s="197"/>
      <c r="S37" s="197"/>
      <c r="T37" s="345" t="s">
        <v>166</v>
      </c>
      <c r="U37" s="117"/>
    </row>
    <row r="38" spans="1:22" s="101" customFormat="1" ht="10.5" customHeight="1">
      <c r="A38" s="344"/>
      <c r="B38" s="102" t="s">
        <v>94</v>
      </c>
      <c r="C38" s="187">
        <v>7</v>
      </c>
      <c r="D38" s="102">
        <v>15</v>
      </c>
      <c r="E38" s="102">
        <v>21</v>
      </c>
      <c r="F38" s="197" t="s">
        <v>166</v>
      </c>
      <c r="G38" s="197"/>
      <c r="H38" s="197" t="s">
        <v>166</v>
      </c>
      <c r="I38" s="197" t="s">
        <v>166</v>
      </c>
      <c r="J38" s="197" t="s">
        <v>166</v>
      </c>
      <c r="K38" s="197" t="s">
        <v>166</v>
      </c>
      <c r="L38" s="197"/>
      <c r="M38" s="197" t="s">
        <v>166</v>
      </c>
      <c r="N38" s="197"/>
      <c r="O38" s="197" t="s">
        <v>166</v>
      </c>
      <c r="P38" s="197"/>
      <c r="Q38" s="197"/>
      <c r="R38" s="197"/>
      <c r="S38" s="197"/>
      <c r="T38" s="345" t="s">
        <v>166</v>
      </c>
      <c r="U38" s="117"/>
    </row>
    <row r="39" spans="1:22" s="101" customFormat="1" ht="10.5" customHeight="1">
      <c r="A39" s="344"/>
      <c r="B39" s="102" t="s">
        <v>95</v>
      </c>
      <c r="C39" s="187"/>
      <c r="D39" s="102"/>
      <c r="E39" s="102"/>
      <c r="F39" s="197" t="s">
        <v>166</v>
      </c>
      <c r="G39" s="197"/>
      <c r="H39" s="197"/>
      <c r="I39" s="197"/>
      <c r="J39" s="197"/>
      <c r="K39" s="197"/>
      <c r="L39" s="197" t="s">
        <v>166</v>
      </c>
      <c r="M39" s="197"/>
      <c r="N39" s="197"/>
      <c r="O39" s="197" t="s">
        <v>166</v>
      </c>
      <c r="P39" s="197"/>
      <c r="Q39" s="197"/>
      <c r="R39" s="197"/>
      <c r="S39" s="197"/>
      <c r="T39" s="345" t="s">
        <v>166</v>
      </c>
      <c r="U39" s="117"/>
    </row>
    <row r="40" spans="1:22" s="101" customFormat="1" ht="10.5" customHeight="1">
      <c r="A40" s="344"/>
      <c r="B40" s="102" t="s">
        <v>96</v>
      </c>
      <c r="C40" s="187"/>
      <c r="D40" s="102"/>
      <c r="E40" s="340"/>
      <c r="F40" s="197" t="s">
        <v>166</v>
      </c>
      <c r="G40" s="197"/>
      <c r="H40" s="197"/>
      <c r="I40" s="197" t="s">
        <v>166</v>
      </c>
      <c r="J40" s="197" t="s">
        <v>166</v>
      </c>
      <c r="K40" s="197"/>
      <c r="L40" s="197"/>
      <c r="M40" s="197" t="s">
        <v>166</v>
      </c>
      <c r="N40" s="197"/>
      <c r="O40" s="197" t="s">
        <v>166</v>
      </c>
      <c r="P40" s="197"/>
      <c r="Q40" s="197"/>
      <c r="R40" s="197"/>
      <c r="S40" s="197"/>
      <c r="T40" s="345" t="s">
        <v>166</v>
      </c>
      <c r="U40" s="117"/>
    </row>
    <row r="41" spans="1:22" s="101" customFormat="1" ht="10.5" customHeight="1">
      <c r="A41" s="344" t="s">
        <v>49</v>
      </c>
      <c r="B41" s="102" t="s">
        <v>92</v>
      </c>
      <c r="C41" s="187">
        <v>28</v>
      </c>
      <c r="D41" s="340">
        <v>42036</v>
      </c>
      <c r="E41" s="340">
        <v>42063</v>
      </c>
      <c r="F41" s="197" t="s">
        <v>166</v>
      </c>
      <c r="G41" s="197" t="s">
        <v>166</v>
      </c>
      <c r="H41" s="197"/>
      <c r="I41" s="197" t="s">
        <v>166</v>
      </c>
      <c r="J41" s="197" t="s">
        <v>166</v>
      </c>
      <c r="K41" s="197"/>
      <c r="L41" s="197"/>
      <c r="M41" s="197"/>
      <c r="N41" s="197" t="s">
        <v>166</v>
      </c>
      <c r="O41" s="197" t="s">
        <v>166</v>
      </c>
      <c r="P41" s="197"/>
      <c r="Q41" s="197"/>
      <c r="R41" s="197"/>
      <c r="S41" s="197"/>
      <c r="T41" s="345" t="s">
        <v>166</v>
      </c>
      <c r="U41" s="117"/>
    </row>
    <row r="42" spans="1:22" s="101" customFormat="1" ht="10.5" customHeight="1">
      <c r="A42" s="344"/>
      <c r="B42" s="102" t="s">
        <v>93</v>
      </c>
      <c r="C42" s="187"/>
      <c r="D42" s="102"/>
      <c r="E42" s="102"/>
      <c r="F42" s="197" t="s">
        <v>166</v>
      </c>
      <c r="G42" s="197"/>
      <c r="H42" s="197" t="s">
        <v>166</v>
      </c>
      <c r="I42" s="197"/>
      <c r="J42" s="197"/>
      <c r="K42" s="197"/>
      <c r="L42" s="197" t="s">
        <v>166</v>
      </c>
      <c r="M42" s="197"/>
      <c r="N42" s="197"/>
      <c r="O42" s="197" t="s">
        <v>166</v>
      </c>
      <c r="P42" s="197"/>
      <c r="Q42" s="197" t="s">
        <v>166</v>
      </c>
      <c r="R42" s="197"/>
      <c r="S42" s="197"/>
      <c r="T42" s="345" t="s">
        <v>166</v>
      </c>
      <c r="U42" s="117"/>
    </row>
    <row r="43" spans="1:22" s="101" customFormat="1" ht="10.5" customHeight="1">
      <c r="A43" s="344"/>
      <c r="B43" s="102" t="s">
        <v>94</v>
      </c>
      <c r="C43" s="187">
        <v>7</v>
      </c>
      <c r="D43" s="102">
        <v>15</v>
      </c>
      <c r="E43" s="102">
        <v>21</v>
      </c>
      <c r="F43" s="197" t="s">
        <v>166</v>
      </c>
      <c r="G43" s="197"/>
      <c r="H43" s="197" t="s">
        <v>166</v>
      </c>
      <c r="I43" s="197" t="s">
        <v>166</v>
      </c>
      <c r="J43" s="197" t="s">
        <v>166</v>
      </c>
      <c r="K43" s="197" t="s">
        <v>166</v>
      </c>
      <c r="L43" s="197"/>
      <c r="M43" s="197" t="s">
        <v>166</v>
      </c>
      <c r="N43" s="197"/>
      <c r="O43" s="197" t="s">
        <v>166</v>
      </c>
      <c r="P43" s="197"/>
      <c r="Q43" s="197"/>
      <c r="R43" s="197"/>
      <c r="S43" s="197"/>
      <c r="T43" s="345" t="s">
        <v>166</v>
      </c>
      <c r="U43" s="117"/>
    </row>
    <row r="44" spans="1:22" s="101" customFormat="1" ht="10.5" customHeight="1">
      <c r="A44" s="344"/>
      <c r="B44" s="102" t="s">
        <v>95</v>
      </c>
      <c r="C44" s="187"/>
      <c r="D44" s="102"/>
      <c r="E44" s="102"/>
      <c r="F44" s="197" t="s">
        <v>166</v>
      </c>
      <c r="G44" s="197"/>
      <c r="H44" s="197"/>
      <c r="I44" s="197"/>
      <c r="J44" s="197"/>
      <c r="K44" s="197"/>
      <c r="L44" s="197" t="s">
        <v>166</v>
      </c>
      <c r="M44" s="197"/>
      <c r="N44" s="197"/>
      <c r="O44" s="197" t="s">
        <v>166</v>
      </c>
      <c r="P44" s="197"/>
      <c r="Q44" s="197"/>
      <c r="R44" s="197"/>
      <c r="S44" s="197"/>
      <c r="T44" s="345" t="s">
        <v>166</v>
      </c>
      <c r="U44" s="117"/>
    </row>
    <row r="45" spans="1:22" s="101" customFormat="1" ht="10.5" customHeight="1">
      <c r="A45" s="344"/>
      <c r="B45" s="102" t="s">
        <v>96</v>
      </c>
      <c r="C45" s="187"/>
      <c r="D45" s="102"/>
      <c r="E45" s="340"/>
      <c r="F45" s="197" t="s">
        <v>166</v>
      </c>
      <c r="G45" s="197"/>
      <c r="H45" s="197"/>
      <c r="I45" s="197" t="s">
        <v>166</v>
      </c>
      <c r="J45" s="197" t="s">
        <v>166</v>
      </c>
      <c r="K45" s="197"/>
      <c r="L45" s="197"/>
      <c r="M45" s="197" t="s">
        <v>166</v>
      </c>
      <c r="N45" s="197"/>
      <c r="O45" s="197" t="s">
        <v>166</v>
      </c>
      <c r="P45" s="197"/>
      <c r="Q45" s="197"/>
      <c r="R45" s="197"/>
      <c r="S45" s="197"/>
      <c r="T45" s="345" t="s">
        <v>166</v>
      </c>
      <c r="U45" s="117"/>
    </row>
    <row r="46" spans="1:22" s="101" customFormat="1" ht="10.5" customHeight="1">
      <c r="A46" s="344" t="s">
        <v>50</v>
      </c>
      <c r="B46" s="102" t="s">
        <v>92</v>
      </c>
      <c r="C46" s="187"/>
      <c r="D46" s="102"/>
      <c r="E46" s="102"/>
      <c r="F46" s="197"/>
      <c r="G46" s="197" t="s">
        <v>166</v>
      </c>
      <c r="H46" s="197"/>
      <c r="I46" s="197" t="s">
        <v>166</v>
      </c>
      <c r="J46" s="197" t="s">
        <v>166</v>
      </c>
      <c r="K46" s="197"/>
      <c r="L46" s="197"/>
      <c r="M46" s="197"/>
      <c r="N46" s="197" t="s">
        <v>166</v>
      </c>
      <c r="O46" s="197"/>
      <c r="P46" s="197"/>
      <c r="Q46" s="197"/>
      <c r="R46" s="197"/>
      <c r="S46" s="197"/>
      <c r="T46" s="345" t="s">
        <v>166</v>
      </c>
      <c r="U46" s="117"/>
    </row>
    <row r="47" spans="1:22" s="101" customFormat="1" ht="10.5" customHeight="1">
      <c r="A47" s="344"/>
      <c r="B47" s="102" t="s">
        <v>93</v>
      </c>
      <c r="C47" s="187"/>
      <c r="D47" s="102"/>
      <c r="E47" s="102"/>
      <c r="F47" s="197"/>
      <c r="G47" s="197"/>
      <c r="H47" s="197" t="s">
        <v>166</v>
      </c>
      <c r="I47" s="197"/>
      <c r="J47" s="197"/>
      <c r="K47" s="197"/>
      <c r="L47" s="197" t="s">
        <v>166</v>
      </c>
      <c r="M47" s="197"/>
      <c r="N47" s="197"/>
      <c r="O47" s="197"/>
      <c r="P47" s="197"/>
      <c r="Q47" s="197" t="s">
        <v>166</v>
      </c>
      <c r="R47" s="197"/>
      <c r="S47" s="197"/>
      <c r="T47" s="345" t="s">
        <v>166</v>
      </c>
      <c r="U47" s="117"/>
    </row>
    <row r="48" spans="1:22" s="101" customFormat="1" ht="10.5" customHeight="1">
      <c r="A48" s="344"/>
      <c r="B48" s="102" t="s">
        <v>94</v>
      </c>
      <c r="C48" s="187">
        <v>7</v>
      </c>
      <c r="D48" s="102">
        <v>15</v>
      </c>
      <c r="E48" s="102">
        <v>21</v>
      </c>
      <c r="F48" s="197"/>
      <c r="G48" s="197"/>
      <c r="H48" s="197" t="s">
        <v>166</v>
      </c>
      <c r="I48" s="197" t="s">
        <v>166</v>
      </c>
      <c r="J48" s="197" t="s">
        <v>166</v>
      </c>
      <c r="K48" s="197" t="s">
        <v>166</v>
      </c>
      <c r="L48" s="197"/>
      <c r="M48" s="197" t="s">
        <v>166</v>
      </c>
      <c r="N48" s="197"/>
      <c r="O48" s="197"/>
      <c r="P48" s="197"/>
      <c r="Q48" s="197"/>
      <c r="R48" s="197"/>
      <c r="S48" s="197"/>
      <c r="T48" s="345" t="s">
        <v>166</v>
      </c>
      <c r="U48" s="117"/>
    </row>
    <row r="49" spans="1:21" s="101" customFormat="1" ht="10.5" customHeight="1">
      <c r="A49" s="344"/>
      <c r="B49" s="102" t="s">
        <v>95</v>
      </c>
      <c r="C49" s="187"/>
      <c r="D49" s="102"/>
      <c r="E49" s="102"/>
      <c r="F49" s="197"/>
      <c r="G49" s="197"/>
      <c r="H49" s="197"/>
      <c r="I49" s="197"/>
      <c r="J49" s="197"/>
      <c r="K49" s="197"/>
      <c r="L49" s="197" t="s">
        <v>166</v>
      </c>
      <c r="M49" s="197"/>
      <c r="N49" s="197"/>
      <c r="O49" s="197"/>
      <c r="P49" s="197"/>
      <c r="Q49" s="197"/>
      <c r="R49" s="197"/>
      <c r="S49" s="197"/>
      <c r="T49" s="345" t="s">
        <v>166</v>
      </c>
      <c r="U49" s="117"/>
    </row>
    <row r="50" spans="1:21" s="101" customFormat="1" ht="10.5" customHeight="1">
      <c r="A50" s="344"/>
      <c r="B50" s="102" t="s">
        <v>96</v>
      </c>
      <c r="C50" s="187"/>
      <c r="D50" s="102"/>
      <c r="E50" s="102"/>
      <c r="F50" s="197"/>
      <c r="G50" s="197"/>
      <c r="H50" s="197"/>
      <c r="I50" s="197" t="s">
        <v>166</v>
      </c>
      <c r="J50" s="197" t="s">
        <v>166</v>
      </c>
      <c r="K50" s="197"/>
      <c r="L50" s="197"/>
      <c r="M50" s="197" t="s">
        <v>166</v>
      </c>
      <c r="N50" s="197"/>
      <c r="O50" s="197"/>
      <c r="P50" s="197"/>
      <c r="Q50" s="197"/>
      <c r="R50" s="197"/>
      <c r="S50" s="197"/>
      <c r="T50" s="345" t="s">
        <v>166</v>
      </c>
      <c r="U50" s="351" t="s">
        <v>399</v>
      </c>
    </row>
    <row r="51" spans="1:21" s="101" customFormat="1" ht="10.5" customHeight="1">
      <c r="A51" s="344" t="s">
        <v>51</v>
      </c>
      <c r="B51" s="102" t="s">
        <v>92</v>
      </c>
      <c r="C51" s="187"/>
      <c r="D51" s="102"/>
      <c r="E51" s="102"/>
      <c r="F51" s="197"/>
      <c r="G51" s="197" t="s">
        <v>166</v>
      </c>
      <c r="H51" s="197"/>
      <c r="I51" s="197" t="s">
        <v>166</v>
      </c>
      <c r="J51" s="197" t="s">
        <v>166</v>
      </c>
      <c r="K51" s="197"/>
      <c r="L51" s="197"/>
      <c r="M51" s="197"/>
      <c r="N51" s="197" t="s">
        <v>166</v>
      </c>
      <c r="O51" s="197"/>
      <c r="P51" s="197"/>
      <c r="Q51" s="197"/>
      <c r="R51" s="197"/>
      <c r="S51" s="197"/>
      <c r="T51" s="345" t="s">
        <v>166</v>
      </c>
      <c r="U51" s="117"/>
    </row>
    <row r="52" spans="1:21" s="101" customFormat="1" ht="10.5" customHeight="1">
      <c r="A52" s="344"/>
      <c r="B52" s="102" t="s">
        <v>93</v>
      </c>
      <c r="C52" s="187"/>
      <c r="D52" s="102"/>
      <c r="E52" s="102"/>
      <c r="F52" s="197"/>
      <c r="G52" s="197"/>
      <c r="H52" s="197"/>
      <c r="I52" s="197"/>
      <c r="J52" s="197"/>
      <c r="K52" s="197"/>
      <c r="L52" s="197" t="s">
        <v>166</v>
      </c>
      <c r="M52" s="197"/>
      <c r="N52" s="197"/>
      <c r="O52" s="197"/>
      <c r="P52" s="197"/>
      <c r="Q52" s="197"/>
      <c r="R52" s="197"/>
      <c r="S52" s="197"/>
      <c r="T52" s="345" t="s">
        <v>166</v>
      </c>
      <c r="U52" s="117"/>
    </row>
    <row r="53" spans="1:21" s="101" customFormat="1" ht="10.5" customHeight="1">
      <c r="A53" s="344"/>
      <c r="B53" s="102" t="s">
        <v>94</v>
      </c>
      <c r="C53" s="187">
        <v>7</v>
      </c>
      <c r="D53" s="102">
        <v>15</v>
      </c>
      <c r="E53" s="102">
        <v>21</v>
      </c>
      <c r="F53" s="197"/>
      <c r="G53" s="197"/>
      <c r="H53" s="197"/>
      <c r="I53" s="197" t="s">
        <v>166</v>
      </c>
      <c r="J53" s="197" t="s">
        <v>166</v>
      </c>
      <c r="K53" s="197" t="s">
        <v>166</v>
      </c>
      <c r="L53" s="197"/>
      <c r="M53" s="197" t="s">
        <v>166</v>
      </c>
      <c r="N53" s="197"/>
      <c r="O53" s="197"/>
      <c r="P53" s="197"/>
      <c r="Q53" s="197"/>
      <c r="R53" s="197"/>
      <c r="S53" s="197"/>
      <c r="T53" s="345" t="s">
        <v>166</v>
      </c>
      <c r="U53" s="117"/>
    </row>
    <row r="54" spans="1:21" s="101" customFormat="1" ht="10.5" customHeight="1">
      <c r="A54" s="344"/>
      <c r="B54" s="102" t="s">
        <v>95</v>
      </c>
      <c r="C54" s="187"/>
      <c r="D54" s="102"/>
      <c r="E54" s="102"/>
      <c r="F54" s="197"/>
      <c r="G54" s="197"/>
      <c r="H54" s="197"/>
      <c r="I54" s="197"/>
      <c r="J54" s="197"/>
      <c r="K54" s="197"/>
      <c r="L54" s="197" t="s">
        <v>166</v>
      </c>
      <c r="M54" s="197"/>
      <c r="N54" s="197"/>
      <c r="O54" s="197"/>
      <c r="P54" s="197"/>
      <c r="Q54" s="197"/>
      <c r="R54" s="197"/>
      <c r="S54" s="197"/>
      <c r="T54" s="345" t="s">
        <v>166</v>
      </c>
      <c r="U54" s="117"/>
    </row>
    <row r="55" spans="1:21" s="101" customFormat="1" ht="10.5" customHeight="1">
      <c r="A55" s="344"/>
      <c r="B55" s="102" t="s">
        <v>96</v>
      </c>
      <c r="C55" s="187"/>
      <c r="D55" s="102"/>
      <c r="E55" s="102"/>
      <c r="F55" s="197"/>
      <c r="G55" s="197"/>
      <c r="H55" s="197"/>
      <c r="I55" s="197" t="s">
        <v>166</v>
      </c>
      <c r="J55" s="197" t="s">
        <v>166</v>
      </c>
      <c r="K55" s="197"/>
      <c r="L55" s="197"/>
      <c r="M55" s="197" t="s">
        <v>166</v>
      </c>
      <c r="N55" s="197"/>
      <c r="O55" s="197"/>
      <c r="P55" s="197"/>
      <c r="Q55" s="197"/>
      <c r="R55" s="197"/>
      <c r="S55" s="197"/>
      <c r="T55" s="345" t="s">
        <v>166</v>
      </c>
      <c r="U55" s="117"/>
    </row>
    <row r="56" spans="1:21" s="101" customFormat="1" ht="10.5" customHeight="1">
      <c r="A56" s="344" t="s">
        <v>52</v>
      </c>
      <c r="B56" s="102" t="s">
        <v>92</v>
      </c>
      <c r="C56" s="187"/>
      <c r="D56" s="102"/>
      <c r="E56" s="102"/>
      <c r="F56" s="197"/>
      <c r="G56" s="197" t="s">
        <v>166</v>
      </c>
      <c r="H56" s="197"/>
      <c r="I56" s="197" t="s">
        <v>166</v>
      </c>
      <c r="J56" s="197" t="s">
        <v>166</v>
      </c>
      <c r="K56" s="197"/>
      <c r="L56" s="197"/>
      <c r="M56" s="197"/>
      <c r="N56" s="197" t="s">
        <v>166</v>
      </c>
      <c r="O56" s="197"/>
      <c r="P56" s="197" t="s">
        <v>166</v>
      </c>
      <c r="Q56" s="197"/>
      <c r="R56" s="197"/>
      <c r="S56" s="197"/>
      <c r="T56" s="345" t="s">
        <v>166</v>
      </c>
      <c r="U56" s="117"/>
    </row>
    <row r="57" spans="1:21" s="101" customFormat="1" ht="10.5" customHeight="1">
      <c r="A57" s="344"/>
      <c r="B57" s="102" t="s">
        <v>93</v>
      </c>
      <c r="C57" s="187"/>
      <c r="D57" s="103"/>
      <c r="E57" s="103"/>
      <c r="F57" s="197"/>
      <c r="G57" s="197"/>
      <c r="H57" s="197"/>
      <c r="I57" s="197"/>
      <c r="J57" s="197"/>
      <c r="K57" s="197"/>
      <c r="L57" s="197" t="s">
        <v>166</v>
      </c>
      <c r="M57" s="197"/>
      <c r="N57" s="197"/>
      <c r="O57" s="197"/>
      <c r="P57" s="197" t="s">
        <v>166</v>
      </c>
      <c r="Q57" s="197"/>
      <c r="R57" s="197"/>
      <c r="S57" s="197"/>
      <c r="T57" s="345" t="s">
        <v>166</v>
      </c>
      <c r="U57" s="117"/>
    </row>
    <row r="58" spans="1:21" s="101" customFormat="1" ht="10.5" customHeight="1">
      <c r="A58" s="344"/>
      <c r="B58" s="102" t="s">
        <v>94</v>
      </c>
      <c r="C58" s="187">
        <v>7</v>
      </c>
      <c r="D58" s="102">
        <v>15</v>
      </c>
      <c r="E58" s="102">
        <v>21</v>
      </c>
      <c r="F58" s="197"/>
      <c r="G58" s="197"/>
      <c r="H58" s="197"/>
      <c r="I58" s="197" t="s">
        <v>166</v>
      </c>
      <c r="J58" s="197" t="s">
        <v>166</v>
      </c>
      <c r="K58" s="197" t="s">
        <v>166</v>
      </c>
      <c r="L58" s="197"/>
      <c r="M58" s="197" t="s">
        <v>166</v>
      </c>
      <c r="N58" s="197"/>
      <c r="O58" s="197"/>
      <c r="P58" s="197" t="s">
        <v>166</v>
      </c>
      <c r="Q58" s="197"/>
      <c r="R58" s="197"/>
      <c r="S58" s="197"/>
      <c r="T58" s="345" t="s">
        <v>166</v>
      </c>
      <c r="U58" s="117"/>
    </row>
    <row r="59" spans="1:21" s="101" customFormat="1" ht="10.5" customHeight="1">
      <c r="A59" s="344"/>
      <c r="B59" s="102" t="s">
        <v>95</v>
      </c>
      <c r="C59" s="187"/>
      <c r="D59" s="102"/>
      <c r="E59" s="102"/>
      <c r="F59" s="197"/>
      <c r="G59" s="197"/>
      <c r="H59" s="197"/>
      <c r="I59" s="197"/>
      <c r="J59" s="197"/>
      <c r="K59" s="197"/>
      <c r="L59" s="197" t="s">
        <v>166</v>
      </c>
      <c r="M59" s="197"/>
      <c r="N59" s="197"/>
      <c r="O59" s="197"/>
      <c r="P59" s="197" t="s">
        <v>166</v>
      </c>
      <c r="Q59" s="197"/>
      <c r="R59" s="197"/>
      <c r="S59" s="197"/>
      <c r="T59" s="345" t="s">
        <v>166</v>
      </c>
      <c r="U59" s="117"/>
    </row>
    <row r="60" spans="1:21" s="101" customFormat="1" ht="10.5" customHeight="1">
      <c r="A60" s="344"/>
      <c r="B60" s="102" t="s">
        <v>96</v>
      </c>
      <c r="C60" s="187"/>
      <c r="D60" s="102"/>
      <c r="E60" s="102"/>
      <c r="F60" s="197"/>
      <c r="G60" s="197"/>
      <c r="H60" s="197"/>
      <c r="I60" s="197" t="s">
        <v>166</v>
      </c>
      <c r="J60" s="197" t="s">
        <v>166</v>
      </c>
      <c r="K60" s="197"/>
      <c r="L60" s="197"/>
      <c r="M60" s="197" t="s">
        <v>166</v>
      </c>
      <c r="N60" s="197"/>
      <c r="O60" s="197"/>
      <c r="P60" s="197" t="s">
        <v>166</v>
      </c>
      <c r="Q60" s="197"/>
      <c r="R60" s="197"/>
      <c r="S60" s="197"/>
      <c r="T60" s="345" t="s">
        <v>166</v>
      </c>
      <c r="U60" s="117"/>
    </row>
    <row r="61" spans="1:21" s="101" customFormat="1" ht="10.5" customHeight="1">
      <c r="A61" s="344" t="s">
        <v>53</v>
      </c>
      <c r="B61" s="102" t="s">
        <v>92</v>
      </c>
      <c r="C61" s="187"/>
      <c r="D61" s="102"/>
      <c r="E61" s="102"/>
      <c r="F61" s="197"/>
      <c r="G61" s="197" t="s">
        <v>166</v>
      </c>
      <c r="H61" s="197"/>
      <c r="I61" s="197" t="s">
        <v>166</v>
      </c>
      <c r="J61" s="197" t="s">
        <v>166</v>
      </c>
      <c r="K61" s="197"/>
      <c r="L61" s="197"/>
      <c r="M61" s="197"/>
      <c r="N61" s="197" t="s">
        <v>166</v>
      </c>
      <c r="O61" s="197"/>
      <c r="P61" s="197" t="s">
        <v>166</v>
      </c>
      <c r="Q61" s="197"/>
      <c r="R61" s="197"/>
      <c r="S61" s="197"/>
      <c r="T61" s="345" t="s">
        <v>166</v>
      </c>
      <c r="U61" s="117"/>
    </row>
    <row r="62" spans="1:21" s="101" customFormat="1" ht="10.5" customHeight="1">
      <c r="A62" s="344"/>
      <c r="B62" s="102" t="s">
        <v>93</v>
      </c>
      <c r="C62" s="187"/>
      <c r="D62" s="102"/>
      <c r="E62" s="102"/>
      <c r="F62" s="197"/>
      <c r="G62" s="197"/>
      <c r="H62" s="197"/>
      <c r="I62" s="197"/>
      <c r="J62" s="197"/>
      <c r="K62" s="197"/>
      <c r="L62" s="197" t="s">
        <v>166</v>
      </c>
      <c r="M62" s="197"/>
      <c r="N62" s="197"/>
      <c r="O62" s="197"/>
      <c r="P62" s="197" t="s">
        <v>166</v>
      </c>
      <c r="Q62" s="197"/>
      <c r="R62" s="197"/>
      <c r="S62" s="197"/>
      <c r="T62" s="345" t="s">
        <v>166</v>
      </c>
      <c r="U62" s="117"/>
    </row>
    <row r="63" spans="1:21" s="101" customFormat="1" ht="10.5" customHeight="1">
      <c r="A63" s="344"/>
      <c r="B63" s="102" t="s">
        <v>94</v>
      </c>
      <c r="C63" s="187">
        <v>7</v>
      </c>
      <c r="D63" s="102">
        <v>15</v>
      </c>
      <c r="E63" s="102">
        <v>21</v>
      </c>
      <c r="F63" s="197"/>
      <c r="G63" s="197"/>
      <c r="H63" s="197"/>
      <c r="I63" s="197" t="s">
        <v>166</v>
      </c>
      <c r="J63" s="197" t="s">
        <v>166</v>
      </c>
      <c r="K63" s="197" t="s">
        <v>166</v>
      </c>
      <c r="L63" s="197"/>
      <c r="M63" s="197" t="s">
        <v>166</v>
      </c>
      <c r="N63" s="197"/>
      <c r="O63" s="197"/>
      <c r="P63" s="197" t="s">
        <v>166</v>
      </c>
      <c r="Q63" s="197"/>
      <c r="R63" s="197"/>
      <c r="S63" s="197"/>
      <c r="T63" s="345" t="s">
        <v>166</v>
      </c>
      <c r="U63" s="117"/>
    </row>
    <row r="64" spans="1:21" s="101" customFormat="1" ht="10.5" customHeight="1">
      <c r="A64" s="344"/>
      <c r="B64" s="102" t="s">
        <v>95</v>
      </c>
      <c r="C64" s="187"/>
      <c r="D64" s="102"/>
      <c r="E64" s="102"/>
      <c r="F64" s="197"/>
      <c r="G64" s="197"/>
      <c r="H64" s="197"/>
      <c r="I64" s="197"/>
      <c r="J64" s="197"/>
      <c r="K64" s="197"/>
      <c r="L64" s="197" t="s">
        <v>166</v>
      </c>
      <c r="M64" s="197"/>
      <c r="N64" s="197"/>
      <c r="O64" s="197"/>
      <c r="P64" s="197" t="s">
        <v>166</v>
      </c>
      <c r="Q64" s="197"/>
      <c r="R64" s="197"/>
      <c r="S64" s="197"/>
      <c r="T64" s="345" t="s">
        <v>166</v>
      </c>
      <c r="U64" s="117"/>
    </row>
    <row r="65" spans="1:21" s="101" customFormat="1" ht="10.5" customHeight="1">
      <c r="A65" s="344"/>
      <c r="B65" s="102" t="s">
        <v>96</v>
      </c>
      <c r="C65" s="187"/>
      <c r="D65" s="102"/>
      <c r="E65" s="102"/>
      <c r="F65" s="197"/>
      <c r="G65" s="197"/>
      <c r="H65" s="197"/>
      <c r="I65" s="197" t="s">
        <v>166</v>
      </c>
      <c r="J65" s="197" t="s">
        <v>166</v>
      </c>
      <c r="K65" s="197"/>
      <c r="L65" s="197"/>
      <c r="M65" s="197" t="s">
        <v>166</v>
      </c>
      <c r="N65" s="197"/>
      <c r="O65" s="197"/>
      <c r="P65" s="197" t="s">
        <v>166</v>
      </c>
      <c r="Q65" s="197"/>
      <c r="R65" s="197"/>
      <c r="S65" s="197"/>
      <c r="T65" s="345" t="s">
        <v>166</v>
      </c>
      <c r="U65" s="117"/>
    </row>
    <row r="66" spans="1:21" s="101" customFormat="1" ht="10.5" customHeight="1">
      <c r="A66" s="344" t="s">
        <v>54</v>
      </c>
      <c r="B66" s="102" t="s">
        <v>92</v>
      </c>
      <c r="C66" s="187">
        <v>30</v>
      </c>
      <c r="D66" s="340">
        <v>42186</v>
      </c>
      <c r="E66" s="340">
        <v>42215</v>
      </c>
      <c r="F66" s="197" t="s">
        <v>166</v>
      </c>
      <c r="G66" s="197" t="s">
        <v>166</v>
      </c>
      <c r="H66" s="197"/>
      <c r="I66" s="197"/>
      <c r="J66" s="197"/>
      <c r="K66" s="197"/>
      <c r="L66" s="197"/>
      <c r="M66" s="197"/>
      <c r="N66" s="197" t="s">
        <v>166</v>
      </c>
      <c r="O66" s="197"/>
      <c r="P66" s="197"/>
      <c r="Q66" s="197"/>
      <c r="R66" s="197"/>
      <c r="S66" s="197"/>
      <c r="T66" s="345" t="s">
        <v>166</v>
      </c>
      <c r="U66" s="117"/>
    </row>
    <row r="67" spans="1:21" s="101" customFormat="1" ht="10.5" customHeight="1">
      <c r="A67" s="344"/>
      <c r="B67" s="102" t="s">
        <v>93</v>
      </c>
      <c r="C67" s="187"/>
      <c r="D67" s="102"/>
      <c r="E67" s="102"/>
      <c r="F67" s="197" t="s">
        <v>166</v>
      </c>
      <c r="G67" s="197"/>
      <c r="H67" s="197" t="s">
        <v>166</v>
      </c>
      <c r="I67" s="197"/>
      <c r="J67" s="197"/>
      <c r="K67" s="197"/>
      <c r="L67" s="197" t="s">
        <v>166</v>
      </c>
      <c r="M67" s="197"/>
      <c r="N67" s="197"/>
      <c r="O67" s="197"/>
      <c r="P67" s="197"/>
      <c r="Q67" s="197" t="s">
        <v>166</v>
      </c>
      <c r="R67" s="197"/>
      <c r="S67" s="197"/>
      <c r="T67" s="345" t="s">
        <v>166</v>
      </c>
      <c r="U67" s="117"/>
    </row>
    <row r="68" spans="1:21" s="101" customFormat="1" ht="10.5" customHeight="1">
      <c r="A68" s="344"/>
      <c r="B68" s="102" t="s">
        <v>94</v>
      </c>
      <c r="C68" s="187">
        <v>7</v>
      </c>
      <c r="D68" s="102">
        <v>15</v>
      </c>
      <c r="E68" s="102">
        <v>21</v>
      </c>
      <c r="F68" s="197" t="s">
        <v>166</v>
      </c>
      <c r="G68" s="197"/>
      <c r="H68" s="197" t="s">
        <v>166</v>
      </c>
      <c r="I68" s="197"/>
      <c r="J68" s="197"/>
      <c r="K68" s="197" t="s">
        <v>166</v>
      </c>
      <c r="L68" s="197"/>
      <c r="M68" s="197" t="s">
        <v>166</v>
      </c>
      <c r="N68" s="197"/>
      <c r="O68" s="197"/>
      <c r="P68" s="197"/>
      <c r="Q68" s="197"/>
      <c r="R68" s="197"/>
      <c r="S68" s="197"/>
      <c r="T68" s="345" t="s">
        <v>166</v>
      </c>
      <c r="U68" s="117"/>
    </row>
    <row r="69" spans="1:21" s="101" customFormat="1" ht="10.5" customHeight="1">
      <c r="A69" s="344"/>
      <c r="B69" s="102" t="s">
        <v>95</v>
      </c>
      <c r="C69" s="187"/>
      <c r="D69" s="102"/>
      <c r="E69" s="102"/>
      <c r="F69" s="197" t="s">
        <v>166</v>
      </c>
      <c r="G69" s="197"/>
      <c r="H69" s="197"/>
      <c r="I69" s="197"/>
      <c r="J69" s="197"/>
      <c r="K69" s="197"/>
      <c r="L69" s="197" t="s">
        <v>166</v>
      </c>
      <c r="M69" s="197"/>
      <c r="N69" s="197"/>
      <c r="O69" s="197"/>
      <c r="P69" s="197"/>
      <c r="Q69" s="197"/>
      <c r="R69" s="197"/>
      <c r="S69" s="197"/>
      <c r="T69" s="345" t="s">
        <v>166</v>
      </c>
      <c r="U69" s="117"/>
    </row>
    <row r="70" spans="1:21" s="101" customFormat="1" ht="10.5" customHeight="1">
      <c r="A70" s="344"/>
      <c r="B70" s="102" t="s">
        <v>96</v>
      </c>
      <c r="C70" s="187"/>
      <c r="D70" s="102"/>
      <c r="E70" s="340"/>
      <c r="F70" s="197" t="s">
        <v>166</v>
      </c>
      <c r="G70" s="197"/>
      <c r="H70" s="197"/>
      <c r="I70" s="197"/>
      <c r="J70" s="197"/>
      <c r="K70" s="197"/>
      <c r="L70" s="197"/>
      <c r="M70" s="197" t="s">
        <v>166</v>
      </c>
      <c r="N70" s="197"/>
      <c r="O70" s="197"/>
      <c r="P70" s="197"/>
      <c r="Q70" s="197"/>
      <c r="R70" s="197"/>
      <c r="S70" s="197"/>
      <c r="T70" s="345" t="s">
        <v>166</v>
      </c>
      <c r="U70" s="117"/>
    </row>
    <row r="71" spans="1:21" s="101" customFormat="1" ht="10.5" customHeight="1">
      <c r="A71" s="344" t="s">
        <v>55</v>
      </c>
      <c r="B71" s="102" t="s">
        <v>92</v>
      </c>
      <c r="C71" s="187"/>
      <c r="D71" s="102"/>
      <c r="E71" s="102"/>
      <c r="F71" s="197"/>
      <c r="G71" s="197" t="s">
        <v>166</v>
      </c>
      <c r="H71" s="197"/>
      <c r="I71" s="197"/>
      <c r="J71" s="197"/>
      <c r="K71" s="197"/>
      <c r="L71" s="197"/>
      <c r="M71" s="197"/>
      <c r="N71" s="197" t="s">
        <v>166</v>
      </c>
      <c r="O71" s="197"/>
      <c r="P71" s="197"/>
      <c r="Q71" s="197"/>
      <c r="R71" s="197"/>
      <c r="S71" s="197"/>
      <c r="T71" s="345" t="s">
        <v>166</v>
      </c>
      <c r="U71" s="117"/>
    </row>
    <row r="72" spans="1:21" s="101" customFormat="1" ht="10.5" customHeight="1">
      <c r="A72" s="344"/>
      <c r="B72" s="102" t="s">
        <v>93</v>
      </c>
      <c r="C72" s="187"/>
      <c r="D72" s="102"/>
      <c r="E72" s="102"/>
      <c r="F72" s="197"/>
      <c r="G72" s="197"/>
      <c r="H72" s="197"/>
      <c r="I72" s="197"/>
      <c r="J72" s="197"/>
      <c r="K72" s="197"/>
      <c r="L72" s="197" t="s">
        <v>166</v>
      </c>
      <c r="M72" s="197"/>
      <c r="N72" s="197"/>
      <c r="O72" s="197"/>
      <c r="P72" s="197"/>
      <c r="Q72" s="197" t="s">
        <v>166</v>
      </c>
      <c r="R72" s="197"/>
      <c r="S72" s="197"/>
      <c r="T72" s="345" t="s">
        <v>166</v>
      </c>
      <c r="U72" s="117"/>
    </row>
    <row r="73" spans="1:21" s="101" customFormat="1" ht="10.5" customHeight="1">
      <c r="A73" s="344"/>
      <c r="B73" s="102" t="s">
        <v>94</v>
      </c>
      <c r="C73" s="187">
        <v>7</v>
      </c>
      <c r="D73" s="102">
        <v>15</v>
      </c>
      <c r="E73" s="102">
        <v>21</v>
      </c>
      <c r="F73" s="197"/>
      <c r="G73" s="197"/>
      <c r="H73" s="197"/>
      <c r="I73" s="197"/>
      <c r="J73" s="197"/>
      <c r="K73" s="197" t="s">
        <v>166</v>
      </c>
      <c r="L73" s="197"/>
      <c r="M73" s="197" t="s">
        <v>166</v>
      </c>
      <c r="N73" s="197"/>
      <c r="O73" s="197"/>
      <c r="P73" s="197"/>
      <c r="Q73" s="197"/>
      <c r="R73" s="197"/>
      <c r="S73" s="197"/>
      <c r="T73" s="345" t="s">
        <v>166</v>
      </c>
      <c r="U73" s="117"/>
    </row>
    <row r="74" spans="1:21" s="101" customFormat="1" ht="10.5" customHeight="1">
      <c r="A74" s="344"/>
      <c r="B74" s="102" t="s">
        <v>95</v>
      </c>
      <c r="C74" s="187"/>
      <c r="D74" s="102"/>
      <c r="E74" s="102"/>
      <c r="F74" s="197"/>
      <c r="G74" s="197"/>
      <c r="H74" s="197"/>
      <c r="I74" s="197"/>
      <c r="J74" s="197"/>
      <c r="K74" s="197"/>
      <c r="L74" s="197" t="s">
        <v>166</v>
      </c>
      <c r="M74" s="197"/>
      <c r="N74" s="197"/>
      <c r="O74" s="197"/>
      <c r="P74" s="197"/>
      <c r="Q74" s="197"/>
      <c r="R74" s="197"/>
      <c r="S74" s="197"/>
      <c r="T74" s="345" t="s">
        <v>166</v>
      </c>
      <c r="U74" s="117"/>
    </row>
    <row r="75" spans="1:21" s="101" customFormat="1" ht="10.5" customHeight="1">
      <c r="A75" s="344"/>
      <c r="B75" s="102" t="s">
        <v>96</v>
      </c>
      <c r="C75" s="187"/>
      <c r="D75" s="102"/>
      <c r="E75" s="102"/>
      <c r="F75" s="197"/>
      <c r="G75" s="197"/>
      <c r="H75" s="197"/>
      <c r="I75" s="197"/>
      <c r="J75" s="197"/>
      <c r="K75" s="197"/>
      <c r="L75" s="197"/>
      <c r="M75" s="197" t="s">
        <v>166</v>
      </c>
      <c r="N75" s="197"/>
      <c r="O75" s="197"/>
      <c r="P75" s="197"/>
      <c r="Q75" s="197"/>
      <c r="R75" s="197"/>
      <c r="S75" s="197"/>
      <c r="T75" s="345" t="s">
        <v>166</v>
      </c>
      <c r="U75" s="117"/>
    </row>
    <row r="76" spans="1:21" s="101" customFormat="1" ht="10.5" customHeight="1">
      <c r="A76" s="344" t="s">
        <v>56</v>
      </c>
      <c r="B76" s="102" t="s">
        <v>92</v>
      </c>
      <c r="C76" s="187"/>
      <c r="D76" s="102"/>
      <c r="E76" s="102"/>
      <c r="F76" s="197"/>
      <c r="G76" s="197" t="s">
        <v>166</v>
      </c>
      <c r="H76" s="197"/>
      <c r="I76" s="197"/>
      <c r="J76" s="197"/>
      <c r="K76" s="197"/>
      <c r="L76" s="197"/>
      <c r="M76" s="197"/>
      <c r="N76" s="197" t="s">
        <v>166</v>
      </c>
      <c r="O76" s="197"/>
      <c r="P76" s="197"/>
      <c r="Q76" s="197"/>
      <c r="R76" s="197"/>
      <c r="S76" s="197"/>
      <c r="T76" s="345" t="s">
        <v>166</v>
      </c>
      <c r="U76" s="117"/>
    </row>
    <row r="77" spans="1:21" s="101" customFormat="1" ht="10.5" customHeight="1">
      <c r="A77" s="344"/>
      <c r="B77" s="102" t="s">
        <v>93</v>
      </c>
      <c r="C77" s="187"/>
      <c r="D77" s="102"/>
      <c r="E77" s="102"/>
      <c r="F77" s="197"/>
      <c r="G77" s="197"/>
      <c r="H77" s="197"/>
      <c r="I77" s="197"/>
      <c r="J77" s="197"/>
      <c r="K77" s="197"/>
      <c r="L77" s="197" t="s">
        <v>166</v>
      </c>
      <c r="M77" s="197"/>
      <c r="N77" s="197"/>
      <c r="O77" s="197"/>
      <c r="P77" s="197"/>
      <c r="Q77" s="197" t="s">
        <v>166</v>
      </c>
      <c r="R77" s="197"/>
      <c r="S77" s="197"/>
      <c r="T77" s="345" t="s">
        <v>166</v>
      </c>
      <c r="U77" s="117"/>
    </row>
    <row r="78" spans="1:21" s="101" customFormat="1" ht="10.5" customHeight="1">
      <c r="A78" s="344"/>
      <c r="B78" s="102" t="s">
        <v>94</v>
      </c>
      <c r="C78" s="187">
        <v>7</v>
      </c>
      <c r="D78" s="102">
        <v>15</v>
      </c>
      <c r="E78" s="102">
        <v>21</v>
      </c>
      <c r="F78" s="197"/>
      <c r="G78" s="197"/>
      <c r="H78" s="197"/>
      <c r="I78" s="197"/>
      <c r="J78" s="197"/>
      <c r="K78" s="197" t="s">
        <v>166</v>
      </c>
      <c r="L78" s="197"/>
      <c r="M78" s="197" t="s">
        <v>166</v>
      </c>
      <c r="N78" s="197"/>
      <c r="O78" s="197"/>
      <c r="P78" s="197"/>
      <c r="Q78" s="197"/>
      <c r="R78" s="197"/>
      <c r="S78" s="197"/>
      <c r="T78" s="345" t="s">
        <v>166</v>
      </c>
      <c r="U78" s="117"/>
    </row>
    <row r="79" spans="1:21" s="101" customFormat="1" ht="10.5" customHeight="1">
      <c r="A79" s="344"/>
      <c r="B79" s="102" t="s">
        <v>95</v>
      </c>
      <c r="C79" s="187"/>
      <c r="D79" s="102"/>
      <c r="E79" s="102"/>
      <c r="F79" s="197"/>
      <c r="G79" s="197"/>
      <c r="H79" s="197"/>
      <c r="I79" s="197"/>
      <c r="J79" s="197"/>
      <c r="K79" s="197"/>
      <c r="L79" s="197" t="s">
        <v>166</v>
      </c>
      <c r="M79" s="197"/>
      <c r="N79" s="197"/>
      <c r="O79" s="197"/>
      <c r="P79" s="197"/>
      <c r="Q79" s="197"/>
      <c r="R79" s="197"/>
      <c r="S79" s="197"/>
      <c r="T79" s="345" t="s">
        <v>166</v>
      </c>
      <c r="U79" s="117"/>
    </row>
    <row r="80" spans="1:21" s="101" customFormat="1" ht="10.5" customHeight="1">
      <c r="A80" s="344"/>
      <c r="B80" s="102" t="s">
        <v>96</v>
      </c>
      <c r="C80" s="187"/>
      <c r="D80" s="102"/>
      <c r="E80" s="102"/>
      <c r="F80" s="197"/>
      <c r="G80" s="197"/>
      <c r="H80" s="197"/>
      <c r="I80" s="197"/>
      <c r="J80" s="197"/>
      <c r="K80" s="197"/>
      <c r="L80" s="197"/>
      <c r="M80" s="197" t="s">
        <v>166</v>
      </c>
      <c r="N80" s="197"/>
      <c r="O80" s="197"/>
      <c r="P80" s="197"/>
      <c r="Q80" s="197"/>
      <c r="R80" s="197"/>
      <c r="S80" s="197"/>
      <c r="T80" s="345" t="s">
        <v>166</v>
      </c>
      <c r="U80" s="117"/>
    </row>
    <row r="81" spans="1:21" s="101" customFormat="1" ht="10.5" customHeight="1">
      <c r="A81" s="344" t="s">
        <v>57</v>
      </c>
      <c r="B81" s="102" t="s">
        <v>92</v>
      </c>
      <c r="C81" s="187"/>
      <c r="D81" s="102"/>
      <c r="E81" s="102"/>
      <c r="F81" s="197"/>
      <c r="G81" s="197" t="s">
        <v>166</v>
      </c>
      <c r="H81" s="197"/>
      <c r="I81" s="197"/>
      <c r="J81" s="197"/>
      <c r="K81" s="197"/>
      <c r="L81" s="197"/>
      <c r="M81" s="197"/>
      <c r="N81" s="197" t="s">
        <v>166</v>
      </c>
      <c r="O81" s="197"/>
      <c r="P81" s="197"/>
      <c r="Q81" s="197"/>
      <c r="R81" s="197"/>
      <c r="S81" s="197"/>
      <c r="T81" s="345" t="s">
        <v>166</v>
      </c>
      <c r="U81" s="117"/>
    </row>
    <row r="82" spans="1:21" s="101" customFormat="1" ht="10.5" customHeight="1">
      <c r="A82" s="344"/>
      <c r="B82" s="102" t="s">
        <v>93</v>
      </c>
      <c r="C82" s="187"/>
      <c r="D82" s="102"/>
      <c r="E82" s="102"/>
      <c r="F82" s="197"/>
      <c r="G82" s="197"/>
      <c r="H82" s="197" t="s">
        <v>166</v>
      </c>
      <c r="I82" s="197"/>
      <c r="J82" s="197"/>
      <c r="K82" s="197"/>
      <c r="L82" s="197" t="s">
        <v>166</v>
      </c>
      <c r="M82" s="197"/>
      <c r="N82" s="197"/>
      <c r="O82" s="197"/>
      <c r="P82" s="197"/>
      <c r="Q82" s="197"/>
      <c r="R82" s="197"/>
      <c r="S82" s="197"/>
      <c r="T82" s="345" t="s">
        <v>166</v>
      </c>
      <c r="U82" s="117"/>
    </row>
    <row r="83" spans="1:21" s="101" customFormat="1" ht="10.5" customHeight="1">
      <c r="A83" s="344"/>
      <c r="B83" s="102" t="s">
        <v>94</v>
      </c>
      <c r="C83" s="187">
        <v>7</v>
      </c>
      <c r="D83" s="102">
        <v>15</v>
      </c>
      <c r="E83" s="102">
        <v>21</v>
      </c>
      <c r="F83" s="197"/>
      <c r="G83" s="197"/>
      <c r="H83" s="197" t="s">
        <v>166</v>
      </c>
      <c r="I83" s="197"/>
      <c r="J83" s="197"/>
      <c r="K83" s="197" t="s">
        <v>166</v>
      </c>
      <c r="L83" s="197"/>
      <c r="M83" s="197" t="s">
        <v>166</v>
      </c>
      <c r="N83" s="197"/>
      <c r="O83" s="197"/>
      <c r="P83" s="197"/>
      <c r="Q83" s="197"/>
      <c r="R83" s="197"/>
      <c r="S83" s="197" t="s">
        <v>166</v>
      </c>
      <c r="T83" s="345" t="s">
        <v>166</v>
      </c>
      <c r="U83" s="117"/>
    </row>
    <row r="84" spans="1:21" s="101" customFormat="1" ht="10.5" customHeight="1">
      <c r="A84" s="344"/>
      <c r="B84" s="102" t="s">
        <v>95</v>
      </c>
      <c r="C84" s="187"/>
      <c r="D84" s="102"/>
      <c r="E84" s="102"/>
      <c r="F84" s="197"/>
      <c r="G84" s="197"/>
      <c r="H84" s="197"/>
      <c r="I84" s="197"/>
      <c r="J84" s="197"/>
      <c r="K84" s="197"/>
      <c r="L84" s="197" t="s">
        <v>166</v>
      </c>
      <c r="M84" s="197"/>
      <c r="N84" s="197"/>
      <c r="O84" s="197"/>
      <c r="P84" s="197"/>
      <c r="Q84" s="197"/>
      <c r="R84" s="197"/>
      <c r="S84" s="197" t="s">
        <v>166</v>
      </c>
      <c r="T84" s="345" t="s">
        <v>166</v>
      </c>
      <c r="U84" s="117"/>
    </row>
    <row r="85" spans="1:21" s="101" customFormat="1" ht="10.5" customHeight="1">
      <c r="A85" s="344"/>
      <c r="B85" s="102" t="s">
        <v>96</v>
      </c>
      <c r="C85" s="187"/>
      <c r="D85" s="102"/>
      <c r="E85" s="102"/>
      <c r="F85" s="197"/>
      <c r="G85" s="197"/>
      <c r="H85" s="197"/>
      <c r="I85" s="197"/>
      <c r="J85" s="197"/>
      <c r="K85" s="197"/>
      <c r="L85" s="197"/>
      <c r="M85" s="197" t="s">
        <v>166</v>
      </c>
      <c r="N85" s="197"/>
      <c r="O85" s="197"/>
      <c r="P85" s="197"/>
      <c r="Q85" s="197"/>
      <c r="R85" s="197"/>
      <c r="S85" s="197"/>
      <c r="T85" s="345" t="s">
        <v>166</v>
      </c>
      <c r="U85" s="117"/>
    </row>
    <row r="86" spans="1:21" s="101" customFormat="1" ht="10.5" customHeight="1">
      <c r="A86" s="344" t="s">
        <v>58</v>
      </c>
      <c r="B86" s="102" t="s">
        <v>92</v>
      </c>
      <c r="C86" s="187"/>
      <c r="D86" s="102"/>
      <c r="E86" s="102"/>
      <c r="F86" s="197"/>
      <c r="G86" s="197" t="s">
        <v>166</v>
      </c>
      <c r="H86" s="197"/>
      <c r="I86" s="197"/>
      <c r="J86" s="197"/>
      <c r="K86" s="197"/>
      <c r="L86" s="197"/>
      <c r="M86" s="197"/>
      <c r="N86" s="197" t="s">
        <v>166</v>
      </c>
      <c r="O86" s="197"/>
      <c r="P86" s="197"/>
      <c r="Q86" s="197"/>
      <c r="R86" s="197"/>
      <c r="S86" s="197"/>
      <c r="T86" s="345" t="s">
        <v>166</v>
      </c>
      <c r="U86" s="117"/>
    </row>
    <row r="87" spans="1:21" s="101" customFormat="1" ht="10.5" customHeight="1">
      <c r="A87" s="344"/>
      <c r="B87" s="102" t="s">
        <v>93</v>
      </c>
      <c r="C87" s="187"/>
      <c r="D87" s="102"/>
      <c r="E87" s="102"/>
      <c r="F87" s="197"/>
      <c r="G87" s="197"/>
      <c r="H87" s="197"/>
      <c r="I87" s="197"/>
      <c r="J87" s="197"/>
      <c r="K87" s="197"/>
      <c r="L87" s="197" t="s">
        <v>166</v>
      </c>
      <c r="M87" s="197"/>
      <c r="N87" s="197"/>
      <c r="O87" s="197"/>
      <c r="P87" s="197"/>
      <c r="Q87" s="197"/>
      <c r="R87" s="197"/>
      <c r="S87" s="197"/>
      <c r="T87" s="345" t="s">
        <v>166</v>
      </c>
      <c r="U87" s="117"/>
    </row>
    <row r="88" spans="1:21" s="101" customFormat="1" ht="10.5" customHeight="1">
      <c r="A88" s="344"/>
      <c r="B88" s="102" t="s">
        <v>94</v>
      </c>
      <c r="C88" s="187">
        <v>7</v>
      </c>
      <c r="D88" s="102">
        <v>15</v>
      </c>
      <c r="E88" s="102">
        <v>21</v>
      </c>
      <c r="F88" s="197"/>
      <c r="G88" s="197"/>
      <c r="H88" s="197"/>
      <c r="I88" s="197"/>
      <c r="J88" s="197"/>
      <c r="K88" s="197" t="s">
        <v>166</v>
      </c>
      <c r="L88" s="197"/>
      <c r="M88" s="197" t="s">
        <v>166</v>
      </c>
      <c r="N88" s="197"/>
      <c r="O88" s="197"/>
      <c r="P88" s="197"/>
      <c r="Q88" s="197"/>
      <c r="R88" s="197"/>
      <c r="S88" s="197" t="s">
        <v>166</v>
      </c>
      <c r="T88" s="345" t="s">
        <v>166</v>
      </c>
      <c r="U88" s="117"/>
    </row>
    <row r="89" spans="1:21" s="101" customFormat="1" ht="10.5" customHeight="1">
      <c r="A89" s="344"/>
      <c r="B89" s="102" t="s">
        <v>95</v>
      </c>
      <c r="C89" s="187"/>
      <c r="D89" s="102"/>
      <c r="E89" s="102"/>
      <c r="F89" s="197"/>
      <c r="G89" s="197"/>
      <c r="H89" s="197"/>
      <c r="I89" s="197"/>
      <c r="J89" s="197"/>
      <c r="K89" s="197"/>
      <c r="L89" s="197" t="s">
        <v>166</v>
      </c>
      <c r="M89" s="197"/>
      <c r="N89" s="197"/>
      <c r="O89" s="197"/>
      <c r="P89" s="197"/>
      <c r="Q89" s="197"/>
      <c r="R89" s="197"/>
      <c r="S89" s="197" t="s">
        <v>166</v>
      </c>
      <c r="T89" s="345" t="s">
        <v>166</v>
      </c>
      <c r="U89" s="117"/>
    </row>
    <row r="90" spans="1:21" s="101" customFormat="1" ht="10.5" customHeight="1">
      <c r="A90" s="344"/>
      <c r="B90" s="102" t="s">
        <v>96</v>
      </c>
      <c r="C90" s="187"/>
      <c r="D90" s="102"/>
      <c r="E90" s="102"/>
      <c r="F90" s="197"/>
      <c r="G90" s="197"/>
      <c r="H90" s="197"/>
      <c r="I90" s="197"/>
      <c r="J90" s="197"/>
      <c r="K90" s="197"/>
      <c r="L90" s="197"/>
      <c r="M90" s="197" t="s">
        <v>166</v>
      </c>
      <c r="N90" s="197"/>
      <c r="O90" s="197"/>
      <c r="P90" s="197"/>
      <c r="Q90" s="197"/>
      <c r="R90" s="197"/>
      <c r="S90" s="197"/>
      <c r="T90" s="345" t="s">
        <v>166</v>
      </c>
      <c r="U90" s="117"/>
    </row>
    <row r="91" spans="1:21" s="101" customFormat="1" ht="10.5" customHeight="1">
      <c r="A91" s="344" t="s">
        <v>59</v>
      </c>
      <c r="B91" s="102" t="s">
        <v>92</v>
      </c>
      <c r="C91" s="187"/>
      <c r="D91" s="102"/>
      <c r="E91" s="102"/>
      <c r="F91" s="197"/>
      <c r="G91" s="197" t="s">
        <v>166</v>
      </c>
      <c r="H91" s="197"/>
      <c r="I91" s="197" t="s">
        <v>166</v>
      </c>
      <c r="J91" s="197" t="s">
        <v>166</v>
      </c>
      <c r="K91" s="197"/>
      <c r="L91" s="197"/>
      <c r="M91" s="197"/>
      <c r="N91" s="197" t="s">
        <v>166</v>
      </c>
      <c r="O91" s="197"/>
      <c r="P91" s="197"/>
      <c r="Q91" s="197"/>
      <c r="R91" s="197"/>
      <c r="S91" s="197"/>
      <c r="T91" s="345" t="s">
        <v>166</v>
      </c>
      <c r="U91" s="117"/>
    </row>
    <row r="92" spans="1:21" s="101" customFormat="1" ht="10.5" customHeight="1">
      <c r="A92" s="344"/>
      <c r="B92" s="102" t="s">
        <v>93</v>
      </c>
      <c r="C92" s="187"/>
      <c r="D92" s="102"/>
      <c r="E92" s="102"/>
      <c r="F92" s="197"/>
      <c r="G92" s="197"/>
      <c r="H92" s="197"/>
      <c r="I92" s="197"/>
      <c r="J92" s="197"/>
      <c r="K92" s="197"/>
      <c r="L92" s="197" t="s">
        <v>166</v>
      </c>
      <c r="M92" s="197"/>
      <c r="N92" s="197"/>
      <c r="O92" s="197"/>
      <c r="P92" s="197"/>
      <c r="Q92" s="197"/>
      <c r="R92" s="197"/>
      <c r="S92" s="197"/>
      <c r="T92" s="345" t="s">
        <v>166</v>
      </c>
      <c r="U92" s="117"/>
    </row>
    <row r="93" spans="1:21" s="101" customFormat="1" ht="10.5" customHeight="1">
      <c r="A93" s="344"/>
      <c r="B93" s="102" t="s">
        <v>94</v>
      </c>
      <c r="C93" s="187">
        <v>7</v>
      </c>
      <c r="D93" s="102">
        <v>15</v>
      </c>
      <c r="E93" s="102">
        <v>21</v>
      </c>
      <c r="F93" s="197"/>
      <c r="G93" s="197"/>
      <c r="H93" s="197"/>
      <c r="I93" s="197" t="s">
        <v>166</v>
      </c>
      <c r="J93" s="197" t="s">
        <v>166</v>
      </c>
      <c r="K93" s="197" t="s">
        <v>166</v>
      </c>
      <c r="L93" s="197"/>
      <c r="M93" s="197" t="s">
        <v>166</v>
      </c>
      <c r="N93" s="197"/>
      <c r="O93" s="197"/>
      <c r="P93" s="197"/>
      <c r="Q93" s="197"/>
      <c r="R93" s="197"/>
      <c r="S93" s="197" t="s">
        <v>166</v>
      </c>
      <c r="T93" s="345" t="s">
        <v>166</v>
      </c>
      <c r="U93" s="117"/>
    </row>
    <row r="94" spans="1:21" s="101" customFormat="1" ht="10.5" customHeight="1">
      <c r="A94" s="344"/>
      <c r="B94" s="102" t="s">
        <v>95</v>
      </c>
      <c r="C94" s="187"/>
      <c r="D94" s="102"/>
      <c r="E94" s="102"/>
      <c r="F94" s="197"/>
      <c r="G94" s="197"/>
      <c r="H94" s="197"/>
      <c r="I94" s="197"/>
      <c r="J94" s="197"/>
      <c r="K94" s="197"/>
      <c r="L94" s="197" t="s">
        <v>166</v>
      </c>
      <c r="M94" s="197"/>
      <c r="N94" s="197"/>
      <c r="O94" s="197"/>
      <c r="P94" s="197"/>
      <c r="Q94" s="197"/>
      <c r="R94" s="197"/>
      <c r="S94" s="197" t="s">
        <v>166</v>
      </c>
      <c r="T94" s="345" t="s">
        <v>166</v>
      </c>
      <c r="U94" s="117"/>
    </row>
    <row r="95" spans="1:21" s="101" customFormat="1" ht="10.5" customHeight="1" thickBot="1">
      <c r="A95" s="346"/>
      <c r="B95" s="347" t="s">
        <v>96</v>
      </c>
      <c r="C95" s="348"/>
      <c r="D95" s="347"/>
      <c r="E95" s="347"/>
      <c r="F95" s="349"/>
      <c r="G95" s="349"/>
      <c r="H95" s="349"/>
      <c r="I95" s="349" t="s">
        <v>166</v>
      </c>
      <c r="J95" s="349" t="s">
        <v>166</v>
      </c>
      <c r="K95" s="349"/>
      <c r="L95" s="349"/>
      <c r="M95" s="349" t="s">
        <v>166</v>
      </c>
      <c r="N95" s="349"/>
      <c r="O95" s="349"/>
      <c r="P95" s="349"/>
      <c r="Q95" s="349"/>
      <c r="R95" s="349"/>
      <c r="S95" s="349"/>
      <c r="T95" s="350" t="s">
        <v>166</v>
      </c>
      <c r="U95" s="117"/>
    </row>
    <row r="96" spans="1:21">
      <c r="A96" s="10"/>
      <c r="B96" s="10"/>
      <c r="C96" s="76"/>
      <c r="D96" s="111"/>
      <c r="E96" s="11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106" spans="21:21">
      <c r="U106" s="352" t="s">
        <v>400</v>
      </c>
    </row>
  </sheetData>
  <mergeCells count="32">
    <mergeCell ref="D23:E23"/>
    <mergeCell ref="D26:E26"/>
    <mergeCell ref="F35:T35"/>
    <mergeCell ref="D25:E25"/>
    <mergeCell ref="D24:E24"/>
    <mergeCell ref="D3:E3"/>
    <mergeCell ref="D14:E14"/>
    <mergeCell ref="D4:E4"/>
    <mergeCell ref="D5:E5"/>
    <mergeCell ref="D6:E6"/>
    <mergeCell ref="D7:E7"/>
    <mergeCell ref="D8:E8"/>
    <mergeCell ref="D9:E9"/>
    <mergeCell ref="D12:E12"/>
    <mergeCell ref="D10:E10"/>
    <mergeCell ref="D11:E11"/>
    <mergeCell ref="D15:E15"/>
    <mergeCell ref="D30:E30"/>
    <mergeCell ref="D13:E13"/>
    <mergeCell ref="D16:E16"/>
    <mergeCell ref="D33:E33"/>
    <mergeCell ref="D27:E27"/>
    <mergeCell ref="D28:E28"/>
    <mergeCell ref="D29:E29"/>
    <mergeCell ref="D31:E31"/>
    <mergeCell ref="D32:E32"/>
    <mergeCell ref="D21:E21"/>
    <mergeCell ref="D22:E22"/>
    <mergeCell ref="D17:E17"/>
    <mergeCell ref="D18:E18"/>
    <mergeCell ref="D19:E19"/>
    <mergeCell ref="D20:E20"/>
  </mergeCells>
  <pageMargins left="0" right="0" top="0" bottom="0" header="0" footer="0"/>
  <pageSetup paperSize="9" scale="90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Location Plan</vt:lpstr>
      <vt:lpstr>Process &amp; Implement Plan</vt:lpstr>
      <vt:lpstr>Input Description</vt:lpstr>
      <vt:lpstr> App-Program Plan</vt:lpstr>
      <vt:lpstr>Machinery Plan</vt:lpstr>
      <vt:lpstr>Equipment Plan</vt:lpstr>
      <vt:lpstr>RM-Plan by Age</vt:lpstr>
      <vt:lpstr>RM-Plan by-month</vt:lpstr>
      <vt:lpstr>Total RM by App</vt:lpstr>
      <vt:lpstr>Production Forecasting</vt:lpstr>
      <vt:lpstr>RM-Purchase 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Phang Phalla</dc:creator>
  <cp:lastModifiedBy>Nhek Pheth</cp:lastModifiedBy>
  <cp:lastPrinted>2014-11-12T11:23:43Z</cp:lastPrinted>
  <dcterms:created xsi:type="dcterms:W3CDTF">2013-07-17T07:26:07Z</dcterms:created>
  <dcterms:modified xsi:type="dcterms:W3CDTF">2015-04-02T02:43:43Z</dcterms:modified>
</cp:coreProperties>
</file>