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1" firstSheet="0" activeTab="1"/>
  </bookViews>
  <sheets>
    <sheet name="Location Plan" sheetId="1" state="visible" r:id="rId2"/>
    <sheet name="Process &amp; Implement Plan" sheetId="2" state="visible" r:id="rId3"/>
    <sheet name="Input Description" sheetId="3" state="visible" r:id="rId4"/>
    <sheet name=" App-Program Plan" sheetId="4" state="visible" r:id="rId5"/>
    <sheet name="Machinery Plan" sheetId="5" state="visible" r:id="rId6"/>
    <sheet name="Equipment Plan" sheetId="6" state="visible" r:id="rId7"/>
    <sheet name="RM-Plan by Age" sheetId="7" state="visible" r:id="rId8"/>
    <sheet name="RM-Plan by-month" sheetId="8" state="visible" r:id="rId9"/>
    <sheet name="Total RM by App" sheetId="9" state="visible" r:id="rId10"/>
    <sheet name="Production Forecasting" sheetId="10" state="visible" r:id="rId11"/>
    <sheet name="RM-Purchase Schedule" sheetId="11" state="visible" r:id="rId12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U3" authorId="0">
      <text>
        <r>
          <rPr>
            <sz val="9"/>
            <color rgb="FF000000"/>
            <rFont val="Tahoma"/>
            <family val="2"/>
            <charset val="1"/>
          </rPr>
          <t xml:space="preserve">- Engine Nº 15/40 or 20/50: 144 L
- Engine Nº:
   40= 20 L
   50= 285
   68= 50 L
   90= 20 L
   140= 20 L</t>
        </r>
      </text>
    </comment>
  </commentList>
</comments>
</file>

<file path=xl/sharedStrings.xml><?xml version="1.0" encoding="utf-8"?>
<sst xmlns="http://schemas.openxmlformats.org/spreadsheetml/2006/main" count="1540" uniqueCount="458">
  <si>
    <t>Company Name: Soma Group Co., Ltd</t>
  </si>
  <si>
    <t>Subsidiary Name: Soma Farm Co., Ltd</t>
  </si>
  <si>
    <t>Division: Plantation</t>
  </si>
  <si>
    <t>Project: Jackfruit</t>
  </si>
  <si>
    <t>Production Plan -2015</t>
  </si>
  <si>
    <t>I- TREE Classification</t>
  </si>
  <si>
    <t>Production Clasification</t>
  </si>
  <si>
    <t>Production Status</t>
  </si>
  <si>
    <t>UOM</t>
  </si>
  <si>
    <t>Locat ion</t>
  </si>
  <si>
    <t>Total</t>
  </si>
  <si>
    <t>Remarks</t>
  </si>
  <si>
    <t>Oroung</t>
  </si>
  <si>
    <t>Kapet</t>
  </si>
  <si>
    <t>Kbal Sen</t>
  </si>
  <si>
    <t>Chamkar Dong</t>
  </si>
  <si>
    <t>Zone- I</t>
  </si>
  <si>
    <t>Zone- II</t>
  </si>
  <si>
    <t>Zone-III</t>
  </si>
  <si>
    <t>Zone-IV</t>
  </si>
  <si>
    <t>A</t>
  </si>
  <si>
    <t>B</t>
  </si>
  <si>
    <t>C</t>
  </si>
  <si>
    <t>Phase1: Seed Grafting</t>
  </si>
  <si>
    <t>Seed Amount</t>
  </si>
  <si>
    <t>Seed</t>
  </si>
  <si>
    <t>Tree</t>
  </si>
  <si>
    <t>កូនបណ្តុះសំរាប់ដាំជួស</t>
  </si>
  <si>
    <t>Phase2: Plant Growing &amp; Protection</t>
  </si>
  <si>
    <t>Age 1-3 Years</t>
  </si>
  <si>
    <t>Non-Fruit</t>
  </si>
  <si>
    <t>ដើមមិនទាន់អោយផល</t>
  </si>
  <si>
    <t>Age 4-5 Years</t>
  </si>
  <si>
    <t>Blossoming Tree</t>
  </si>
  <si>
    <t>ដើមទើបរៀនអោយផល</t>
  </si>
  <si>
    <t>Phase3: Harvesting</t>
  </si>
  <si>
    <t>Age 5-15 Years</t>
  </si>
  <si>
    <t>ដើមធំឲ្យផល</t>
  </si>
  <si>
    <t>Page-1</t>
  </si>
  <si>
    <t>III-  Application Schedule</t>
  </si>
  <si>
    <t>Aplication Nº</t>
  </si>
  <si>
    <t>Application Name</t>
  </si>
  <si>
    <t>Description</t>
  </si>
  <si>
    <t>IP-1</t>
  </si>
  <si>
    <t>IP-2</t>
  </si>
  <si>
    <t>IP-3</t>
  </si>
  <si>
    <t>IP-4</t>
  </si>
  <si>
    <t>IP-5</t>
  </si>
  <si>
    <t>IP-6</t>
  </si>
  <si>
    <t>Labor</t>
  </si>
  <si>
    <t>Machinery</t>
  </si>
  <si>
    <t>Activities Shcedule-2015</t>
  </si>
  <si>
    <t>Fertilizer 15.15.15</t>
  </si>
  <si>
    <t>Fertilizer 8.24.24</t>
  </si>
  <si>
    <t>Fertilizer 16.16.8.13S</t>
  </si>
  <si>
    <t>Fertilizer Kali (Potassium)</t>
  </si>
  <si>
    <t>Green Feed</t>
  </si>
  <si>
    <t>Fertilizer Ca(Dolomite)</t>
  </si>
  <si>
    <t>Chicken manure</t>
  </si>
  <si>
    <t>Ash</t>
  </si>
  <si>
    <t>Monocrotophos </t>
  </si>
  <si>
    <t>Mevinphos</t>
  </si>
  <si>
    <t>Abamactin</t>
  </si>
  <si>
    <t>Mancozeb</t>
  </si>
  <si>
    <t>Antracol</t>
  </si>
  <si>
    <t>Zineb</t>
  </si>
  <si>
    <t>Metalaxyl</t>
  </si>
  <si>
    <t>Glypersan</t>
  </si>
  <si>
    <t>Diesel Use</t>
  </si>
  <si>
    <t>Engine Oil</t>
  </si>
  <si>
    <t>Gasoline</t>
  </si>
  <si>
    <t>Plastic Bag </t>
  </si>
  <si>
    <t>Water Consumption</t>
  </si>
  <si>
    <t>Other Tool &amp; Equipment</t>
  </si>
  <si>
    <t>Work</t>
  </si>
  <si>
    <t>Machinery Operator</t>
  </si>
  <si>
    <t>Supervisor</t>
  </si>
  <si>
    <t>Technical Worker</t>
  </si>
  <si>
    <t>Tractor</t>
  </si>
  <si>
    <t>SK</t>
  </si>
  <si>
    <t>Truck</t>
  </si>
  <si>
    <t>Pumping Machine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</si>
  <si>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</si>
  <si>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</si>
  <si>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</si>
  <si>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</si>
  <si>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</si>
  <si>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</si>
  <si>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</si>
  <si>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</si>
  <si>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</si>
  <si>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</si>
  <si>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</si>
  <si>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</si>
  <si>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AP-1</t>
  </si>
  <si>
    <t>បណ្តុះកូន</t>
  </si>
  <si>
    <t>បណ្តុះគ្រាប់ខ្នុរ និង​លាយដី ជាមួយ​ផេះអង្កាម រួច​ច្រកថង់</t>
  </si>
  <si>
    <t>x</t>
  </si>
  <si>
    <t>AP-2</t>
  </si>
  <si>
    <t>ផ្សាំមែក​ និងកាត់សំអាតមែក ថែទាំ</t>
  </si>
  <si>
    <t>ផ្សាំមែក​ និងកាត់សំអាតមែក</t>
  </si>
  <si>
    <t>AP-3</t>
  </si>
  <si>
    <t>ស្តារប្រឡាយ</t>
  </si>
  <si>
    <t>ប្រើអេស្ការ និង​កម្មករ</t>
  </si>
  <si>
    <t>AP-4</t>
  </si>
  <si>
    <t>បូមទឹក​ស្រោចដើមខ្នុរ</t>
  </si>
  <si>
    <t>បូមទឹកចូល និងចេញពីប្រឡាយមេ ទៅប្រឡាយខាងក្រៅ </t>
  </si>
  <si>
    <t>AP-5</t>
  </si>
  <si>
    <t>បាញ់ថ្នាំការពារ</t>
  </si>
  <si>
    <t>ប្រើធុង​ចំណុះ២០ល បាញ់ថ្នាំការពារត្រួយ និងផ្លែ  សំលាប់សត្វល្អិត និង​ ដាក់ថ្នាំសំលាប់ដូង</t>
  </si>
  <si>
    <t>AP-6</t>
  </si>
  <si>
    <t>បាញ់ថ្នាំសំលាប់ស្មៅ សំអាតស្មៅ</t>
  </si>
  <si>
    <t>ប្រើធុង​ចំណុះ២០ល &amp;ឡនបាញ់ថ្នាំ</t>
  </si>
  <si>
    <t>AP-7</t>
  </si>
  <si>
    <t>ដាក់ជីធម្មជាតិ លើកទី​ ១</t>
  </si>
  <si>
    <t>កាប់ដោយ​ចបកាប់ ប្រើជីកំប៉ុស្តិ រឺ លាមកមាន់​ រឺ លាមកគោ</t>
  </si>
  <si>
    <t>AP-8</t>
  </si>
  <si>
    <t>ដាក់ជីធម្មជាតិ លើកទី​ ២</t>
  </si>
  <si>
    <t>AP-9</t>
  </si>
  <si>
    <t>ដាក់ជីធម្មជាតិ លើកទី​ ៣</t>
  </si>
  <si>
    <t>AP-10</t>
  </si>
  <si>
    <t>ដាក់ជី គីមី លើកទី​ ១</t>
  </si>
  <si>
    <t>ប្រើបំប៉ន ដើម្បីឲ្យដើម ស្លឹក ផ្លែបានល្អ  </t>
  </si>
  <si>
    <t>AP-11</t>
  </si>
  <si>
    <t>ដាក់ជី គីមី លើកទី​ ២</t>
  </si>
  <si>
    <t>AP-12</t>
  </si>
  <si>
    <t>ដាក់ជី គីមី​ប្រភេទ ថ្មកាល់ស្យូម</t>
  </si>
  <si>
    <t>ប្រើការពារផ្លែខ្នុរប្រេះ</t>
  </si>
  <si>
    <t>AP-13</t>
  </si>
  <si>
    <t>កាត់ក្តិប លើកទី ១</t>
  </si>
  <si>
    <t>កាត់ក្តឹបតាមបច្ចេកទេស </t>
  </si>
  <si>
    <t>AP-14</t>
  </si>
  <si>
    <t>កាត់ក្តិប លើកទី ២</t>
  </si>
  <si>
    <t>AP-15</t>
  </si>
  <si>
    <t>ប្រមូលផល</t>
  </si>
  <si>
    <t>កម្មករ បេះផ្លែខ្នុរលក់</t>
  </si>
  <si>
    <t>Input-Description</t>
  </si>
  <si>
    <t>Chemical Fertilizer</t>
  </si>
  <si>
    <t>Natural Fertilizer</t>
  </si>
  <si>
    <t>Chemical Pest &amp; Isecticide</t>
  </si>
  <si>
    <t>Chemcial Fungicide</t>
  </si>
  <si>
    <t>Checmical Herbicide</t>
  </si>
  <si>
    <t>Indirected Material</t>
  </si>
  <si>
    <t>Page-3</t>
  </si>
  <si>
    <t>II- Input Description</t>
  </si>
  <si>
    <t>No. </t>
  </si>
  <si>
    <t>Composite Description</t>
  </si>
  <si>
    <t>Useful Description for Consumption</t>
  </si>
  <si>
    <t>Replacement App</t>
  </si>
  <si>
    <t>DIRECT MATERIALS</t>
  </si>
  <si>
    <t>JACKFRUIT</t>
  </si>
  <si>
    <t>Jackfruit Seed</t>
  </si>
  <si>
    <t>Carrot, F4 &amp;F5</t>
  </si>
  <si>
    <t>FERTILIZERS</t>
  </si>
  <si>
    <t>  Chemical Fertilizer:</t>
  </si>
  <si>
    <t>Kg</t>
  </si>
  <si>
    <t>N=15,P=15, K=15</t>
  </si>
  <si>
    <t>ប្រើនៅពេល​ខ្នុរកាត់តុបតែង​មែករួច ដើម្បីឲ្យដើម ស្លឹក ផ្លែបានល្អ  </t>
  </si>
  <si>
    <t>Fertilizer 16.16.16</t>
  </si>
  <si>
    <t>N=8,P=24,K=24</t>
  </si>
  <si>
    <t>ប្រើពេលខ្នុរ​ចាប់​ផ្តើមផ្កា ដល់​ប្រមូលផល</t>
  </si>
  <si>
    <t>N=16,P=16,K=8</t>
  </si>
  <si>
    <t>ប្រើពេលខ្នុរស្លឹកលឿង</t>
  </si>
  <si>
    <t>Fertilizer Green  Feed</t>
  </si>
  <si>
    <t>?</t>
  </si>
  <si>
    <t>ប្រើពេលខ្នុរជិតចាស់ ធ្វើអោយខ្នុរផ្អែម</t>
  </si>
  <si>
    <t>Fertilizer Green Feed</t>
  </si>
  <si>
    <t>ប្រើដើម្បីអោយខ្នុរផែម</t>
  </si>
  <si>
    <t>Ca(Limestone)</t>
  </si>
  <si>
    <t>ប្រើការពារខ្នុរប្រេះ</t>
  </si>
  <si>
    <t>  Natural Fertilizer: </t>
  </si>
  <si>
    <t>Chicken Manure</t>
  </si>
  <si>
    <t>ជំនួយដើម ផ្លែ ក្តិប និង​ស្លឹក</t>
  </si>
  <si>
    <t>Compost or Cow Manure</t>
  </si>
  <si>
    <t>ប្រើសំរាប់បណ្តុះកូនពូជ</t>
  </si>
  <si>
    <t>PEST &amp; INSECTICIDES</t>
  </si>
  <si>
    <t>L</t>
  </si>
  <si>
    <t>ថ្នាំសំលាប់សត្វល្អិតទូរទៅ</t>
  </si>
  <si>
    <t>FUNGICIDE:</t>
  </si>
  <si>
    <t>ថ្នាំសំលាប់ផ្សិត</t>
  </si>
  <si>
    <t>HERBICIDE</t>
  </si>
  <si>
    <t>Glyphosate</t>
  </si>
  <si>
    <t>Litre</t>
  </si>
  <si>
    <t>កំចាត់ ស្បូវ -​ស្មៅគ្រប់ប្រភេទ</t>
  </si>
  <si>
    <t>INDIRECT MATERIALS</t>
  </si>
  <si>
    <t>ប្រើសំរាប់បូមទឹកចូល-ចេញដាក់ចូលក្នុងប្រឡាយខ្នុរ</t>
  </si>
  <si>
    <t>Engine Oil No. 40</t>
  </si>
  <si>
    <t>ប្រើសំរាប់បូរបប្រងម៉ាស៊ីន</t>
  </si>
  <si>
    <t>Gair Oil</t>
  </si>
  <si>
    <t>Cane</t>
  </si>
  <si>
    <t>Platic Bag </t>
  </si>
  <si>
    <t>Pcs</t>
  </si>
  <si>
    <t>សំរាប់ច្រកដីបណ្តុះកូនខ្នុរ</t>
  </si>
  <si>
    <t>Other Farming Tool &amp; Equipment</t>
  </si>
  <si>
    <t>Units</t>
  </si>
  <si>
    <t>Page-2</t>
  </si>
  <si>
    <t>V- Application Breakdown</t>
  </si>
  <si>
    <t>Production Clasification </t>
  </si>
  <si>
    <t>Chicken dung</t>
  </si>
  <si>
    <t>Melataxyl</t>
  </si>
  <si>
    <t>Engine Oil No. 50</t>
  </si>
  <si>
    <t>Hydraulic Oil No. 68</t>
  </si>
  <si>
    <t>បណ្តុះគ្រាប់ខ្នុរ​រាល់ខែ</t>
  </si>
  <si>
    <t>ស្តារប្រឡាយ​៤​ដងក្នុង​១ឆ្នាំ</t>
  </si>
  <si>
    <t>បូមទឹក​នៅរដូវក្តៅ</t>
  </si>
  <si>
    <t>បាញ់ថ្នាំការពារ </t>
  </si>
  <si>
    <t>បាញ់ថ្នាំការពារ លើកទី១</t>
  </si>
  <si>
    <t>Age: 1-3year:1L/water=2tree,20cc=20water &amp; Age&gt;4: 1L/water=1tree, 4times/Y</t>
  </si>
  <si>
    <t>បាញ់ថ្នាំការពារ លើកទី2</t>
  </si>
  <si>
    <t>បាញ់ថ្នាំការពារ លើកទី3</t>
  </si>
  <si>
    <t>បាញ់ថ្នាំការពារ លើកទី4</t>
  </si>
  <si>
    <t>បាញ់ថ្នាំការពារ លើកទី5</t>
  </si>
  <si>
    <t>បាញ់ថ្នាំការពារ លើកទី6</t>
  </si>
  <si>
    <t>បាញ់ថ្នាំការពារ លើកទី7</t>
  </si>
  <si>
    <t>បាញ់ថ្នាំការពារ លើកទី8</t>
  </si>
  <si>
    <t>បាញ់ថ្នាំការពារ លើកទី9</t>
  </si>
  <si>
    <t>បាញ់ថ្នាំការពារ លើកទី10</t>
  </si>
  <si>
    <t>បាញ់ថ្នាំការពារ លើកទី11</t>
  </si>
  <si>
    <t>បាញ់ថ្នាំការពារ លើកទី12</t>
  </si>
  <si>
    <t>បាញ់ថ្នាំសំលាប់ស្មៅ </t>
  </si>
  <si>
    <t>បាញ់ថ្នាំសំលាប់ស្មៅ លើកទី1</t>
  </si>
  <si>
    <t> 80ml@8L of water/Tree, 12Time/Year</t>
  </si>
  <si>
    <t>បាញ់ថ្នាំសំលាប់ស្មៅ លើកទី2</t>
  </si>
  <si>
    <t>បាញ់ថ្នាំសំលាប់ស្មៅ លើកទី3</t>
  </si>
  <si>
    <t>បាញ់ថ្នាំសំលាប់ស្មៅ លើកទី4</t>
  </si>
  <si>
    <t>Page-7</t>
  </si>
  <si>
    <t>បាញ់ថ្នាំសំលាប់ស្មៅ លើកទី5</t>
  </si>
  <si>
    <t>បាញ់ថ្នាំសំលាប់ស្មៅ លើកទី6</t>
  </si>
  <si>
    <t>បាញ់ថ្នាំសំលាប់ស្មៅ លើកទី7</t>
  </si>
  <si>
    <t>បាញ់ថ្នាំសំលាប់ស្មៅ លើកទី8</t>
  </si>
  <si>
    <t>បាញ់ថ្នាំសំលាប់ស្មៅ លើកទី9</t>
  </si>
  <si>
    <t>បាញ់ថ្នាំសំលាប់ស្មៅ លើកទី10</t>
  </si>
  <si>
    <t>បាញ់ថ្នាំសំលាប់ស្មៅ លើកទី11</t>
  </si>
  <si>
    <t>បាញ់ថ្នាំសំលាប់ស្មៅ លើកទី12</t>
  </si>
  <si>
    <t>ដាក់ជីធម្មជាតិ </t>
  </si>
  <si>
    <t>Age: 1-3: 20kg/Tree​&amp; ,Age: &gt;4:50kg/tree, 3times/Y</t>
  </si>
  <si>
    <t>ដាក់ជី គីមី </t>
  </si>
  <si>
    <t>Age:1-3: 0.5kg/Tree,Age &gt;4: 1kg/tree, 2time/Y</t>
  </si>
  <si>
    <t>ដាក់ជី លើកទី​ ១</t>
  </si>
  <si>
    <t>Age: &gt;4: 5kg/tree:1time</t>
  </si>
  <si>
    <t>កាត់ក្តិប </t>
  </si>
  <si>
    <t>រាល់ខែ</t>
  </si>
  <si>
    <t>ប្រើកំលាំងកម្មករ បេះផ្លែខ្នុរ</t>
  </si>
  <si>
    <t>Page-8</t>
  </si>
  <si>
    <t>VII_ Machinery &amp; Equipment List-Schedule</t>
  </si>
  <si>
    <t>Nº</t>
  </si>
  <si>
    <t>Machinery Category</t>
  </si>
  <si>
    <t>Name</t>
  </si>
  <si>
    <t>Code</t>
  </si>
  <si>
    <t>Sepecification</t>
  </si>
  <si>
    <t>Source</t>
  </si>
  <si>
    <t>Description Use</t>
  </si>
  <si>
    <t>Poeriod Use-2015</t>
  </si>
  <si>
    <t>Kor Yun</t>
  </si>
  <si>
    <t>Korea</t>
  </si>
  <si>
    <t>M123</t>
  </si>
  <si>
    <t>1 Set</t>
  </si>
  <si>
    <t>JF-PJ</t>
  </si>
  <si>
    <t>សំរាប់ដឹកជញ្ជួន</t>
  </si>
  <si>
    <t>M139</t>
  </si>
  <si>
    <t>20- HP</t>
  </si>
  <si>
    <t>M168</t>
  </si>
  <si>
    <r>
      <t xml:space="preserve">Diesel,​</t>
    </r>
    <r>
      <rPr>
        <sz val="11"/>
        <color rgb="FF000000"/>
        <rFont val="Calibri"/>
        <family val="2"/>
        <charset val="1"/>
      </rPr>
      <t xml:space="preserve">សំរាប់បូមទឹកស្រោចខ្នុរ</t>
    </r>
  </si>
  <si>
    <t>3- HP</t>
  </si>
  <si>
    <r>
      <t xml:space="preserve">Gasoline,,​</t>
    </r>
    <r>
      <rPr>
        <sz val="11"/>
        <color rgb="FF000000"/>
        <rFont val="Calibri"/>
        <family val="2"/>
        <charset val="1"/>
      </rPr>
      <t xml:space="preserve">សំរាប់បូមទឹកស្រោចខ្នុរ</t>
    </r>
  </si>
  <si>
    <t>Moter </t>
  </si>
  <si>
    <t>Service Suppy</t>
  </si>
  <si>
    <t>សំរាប់ស្តារប្រឡាយទឹក </t>
  </si>
  <si>
    <t>Schedule-Timeline</t>
  </si>
  <si>
    <t>Month</t>
  </si>
  <si>
    <t>Service Supply </t>
  </si>
  <si>
    <t>Period</t>
  </si>
  <si>
    <t>Start</t>
  </si>
  <si>
    <t>End</t>
  </si>
  <si>
    <t>Matching</t>
  </si>
  <si>
    <t>31 days</t>
  </si>
  <si>
    <t>Start from 01 to 30 Jan 2015</t>
  </si>
  <si>
    <t>28 days</t>
  </si>
  <si>
    <t>Start from 01 to 28 Feb 2015 </t>
  </si>
  <si>
    <t>Start from 01 to 31 Mar 2015 </t>
  </si>
  <si>
    <t>Page-10</t>
  </si>
  <si>
    <t>VIII- Farming Tools and Equipment</t>
  </si>
  <si>
    <r>
      <t xml:space="preserve">1. </t>
    </r>
    <r>
      <rPr>
        <b val="true"/>
        <sz val="11"/>
        <color rgb="FFFF0000"/>
        <rFont val="A Yummy Apology"/>
        <family val="0"/>
        <charset val="1"/>
      </rPr>
      <t xml:space="preserve">តំរូវការគ្រឿងចក្រ - Machinery List</t>
    </r>
  </si>
  <si>
    <t>ល.រ</t>
  </si>
  <si>
    <t>ឈ្មោះគ្រឿងចក្រ</t>
  </si>
  <si>
    <t>ចំនួនមានស្រាប់</t>
  </si>
  <si>
    <t>ខ្នាត</t>
  </si>
  <si>
    <t>តំរូវការ ២០១៥</t>
  </si>
  <si>
    <t>ផ្សេងៗ</t>
  </si>
  <si>
    <t>គោយន្តកូរ៉េ</t>
  </si>
  <si>
    <t> គ្រឿង</t>
  </si>
  <si>
    <t>ម៉ូទ័រធំ និង តូច</t>
  </si>
  <si>
    <t>ម៉ាស៊ីនម៉ាស៊ូន</t>
  </si>
  <si>
    <t>គ្រឿង</t>
  </si>
  <si>
    <t>ម៉ាស៊ីនសាំង</t>
  </si>
  <si>
    <t>ត្រាក់ទ័រ</t>
  </si>
  <si>
    <t>២ តំរូវការប្រើប្រាស់- Tools and Equipment List</t>
  </si>
  <si>
    <t>បរិយា</t>
  </si>
  <si>
    <t>តំរូវការ​២០១៥</t>
  </si>
  <si>
    <t>កាំបិតផ្កាក់</t>
  </si>
  <si>
    <t>ផ្លែ</t>
  </si>
  <si>
    <t>៥ ផ្លែ</t>
  </si>
  <si>
    <t>ចបកាប់ចាស់ថ្មី</t>
  </si>
  <si>
    <t>២០ ផ្លែ</t>
  </si>
  <si>
    <t>ដងចប</t>
  </si>
  <si>
    <t>២៥ ដើម</t>
  </si>
  <si>
    <t>ពូថៅ</t>
  </si>
  <si>
    <t>៣ ផ្លែ</t>
  </si>
  <si>
    <t>ធុងបាញ់ថ្នាំ</t>
  </si>
  <si>
    <t>២ គ្រឿង</t>
  </si>
  <si>
    <t>ទុយោមុខកាត់2តឹក</t>
  </si>
  <si>
    <t>ទុយោមុខកាត់1.5តឹក</t>
  </si>
  <si>
    <t>កណ្តៀវ</t>
  </si>
  <si>
    <t>១០ ផ្លែ</t>
  </si>
  <si>
    <t>កន្រៃកាត់មែកឈើដងខ្លី</t>
  </si>
  <si>
    <t>១៥ គ្រឿង</t>
  </si>
  <si>
    <t>ស្រោមដៃផ្លាក់ស្ទិច</t>
  </si>
  <si>
    <t>៤០ គូ</t>
  </si>
  <si>
    <t>ស្បែកជើង កវែង</t>
  </si>
  <si>
    <t>២០ គូ</t>
  </si>
  <si>
    <t>ម៉ាស់មុខ</t>
  </si>
  <si>
    <t>២ ប្រអប់</t>
  </si>
  <si>
    <t>វ៉ែនតា</t>
  </si>
  <si>
    <t>៥ វ៉ែនតា</t>
  </si>
  <si>
    <t>ខោអាវប្លាស្ទិច</t>
  </si>
  <si>
    <t>៥ កំប្លេរ</t>
  </si>
  <si>
    <t>ធុងស្ពេត្រូចំណុះ20 ល</t>
  </si>
  <si>
    <t>១៥ ធុង</t>
  </si>
  <si>
    <t>ថង់បណ្តុះកូន</t>
  </si>
  <si>
    <t>ថង</t>
  </si>
  <si>
    <t>រណាដងធ្នូ</t>
  </si>
  <si>
    <t>កន្រៃកាត់មែកឈើដងវែង</t>
  </si>
  <si>
    <t>Page-11</t>
  </si>
  <si>
    <t>X- Raw Material Brackdown</t>
  </si>
  <si>
    <t>No.</t>
  </si>
  <si>
    <t>Rate/Tree</t>
  </si>
  <si>
    <t>Sequen of Use</t>
  </si>
  <si>
    <t>Total Trees</t>
  </si>
  <si>
    <t>Location</t>
  </si>
  <si>
    <t>Total Material Use</t>
  </si>
  <si>
    <t>Ch.kar Dong</t>
  </si>
  <si>
    <t>Zone I</t>
  </si>
  <si>
    <t>Zone II</t>
  </si>
  <si>
    <t>Zone III</t>
  </si>
  <si>
    <t>Zone IV</t>
  </si>
  <si>
    <t>Phase1: Seedling</t>
  </si>
  <si>
    <t>Age:&lt; 1 Year</t>
  </si>
  <si>
    <t>Seed Amount </t>
  </si>
  <si>
    <t>1 Year</t>
  </si>
  <si>
    <t>Plastic sack</t>
  </si>
  <si>
    <t>Phase2: Planting, Growing &amp; Protection</t>
  </si>
  <si>
    <t>Age: 1-3 Years</t>
  </si>
  <si>
    <t>Age: 4-5 Years</t>
  </si>
  <si>
    <t>Tree Amount (1-3Y &amp; 4-5Y) </t>
  </si>
  <si>
    <t>Fertilizer 15.15.15 </t>
  </si>
  <si>
    <t>Monocrotophos</t>
  </si>
  <si>
    <t>Mevinphos </t>
  </si>
  <si>
    <t>Metalaxyl </t>
  </si>
  <si>
    <t>Glyphosan</t>
  </si>
  <si>
    <t>Age: 5-15 Years</t>
  </si>
  <si>
    <t>Verification Site</t>
  </si>
  <si>
    <t>Tree Amount </t>
  </si>
  <si>
    <t>Page-12</t>
  </si>
  <si>
    <t>Page-13</t>
  </si>
  <si>
    <t>XI- Raw Material Breakdown by Month</t>
  </si>
  <si>
    <t>Items</t>
  </si>
  <si>
    <t>Production inputs</t>
  </si>
  <si>
    <t>Overheads</t>
  </si>
  <si>
    <t>Electricity</t>
  </si>
  <si>
    <t>Diesel</t>
  </si>
  <si>
    <t>Engine oil</t>
  </si>
  <si>
    <t>Hydraulic Oil</t>
  </si>
  <si>
    <t>Labors/Person</t>
  </si>
  <si>
    <t>Page-14</t>
  </si>
  <si>
    <t>IV- Application Raw Material</t>
  </si>
  <si>
    <t>Decription</t>
  </si>
  <si>
    <t>JACKFRUIT SEED</t>
  </si>
  <si>
    <t> Seed</t>
  </si>
  <si>
    <t>Caroth, F4 &amp; F5</t>
  </si>
  <si>
    <t>Age: &gt;4: 1kg/tree:1time</t>
  </si>
  <si>
    <r>
      <t xml:space="preserve">Age: &gt;4: 3</t>
    </r>
    <r>
      <rPr>
        <sz val="8"/>
        <color rgb="FF000000"/>
        <rFont val="Calibri"/>
        <family val="2"/>
        <charset val="1"/>
      </rPr>
      <t xml:space="preserve">គ្រាប់</t>
    </r>
    <r>
      <rPr>
        <sz val="8"/>
        <color rgb="FF000000"/>
        <rFont val="Times New Roman"/>
        <family val="1"/>
        <charset val="1"/>
      </rPr>
      <t xml:space="preserve">/tree</t>
    </r>
  </si>
  <si>
    <t>0.3kg/seed</t>
  </si>
  <si>
    <t>Age: &gt;4year:1L/water=1tree,50g=20water,4/year</t>
  </si>
  <si>
    <t>Age: &gt;4year:1L/water=5tree,60g=1water,1/year</t>
  </si>
  <si>
    <t>1year=15boxs=15*20=300L, 12times/Year</t>
  </si>
  <si>
    <t>1200L/Year</t>
  </si>
  <si>
    <t>30L/Year</t>
  </si>
  <si>
    <t>20L/Year</t>
  </si>
  <si>
    <t>50L/Year</t>
  </si>
  <si>
    <t>Plastic Bag for Seeding </t>
  </si>
  <si>
    <t>400tree for seed</t>
  </si>
  <si>
    <t>Week/ months</t>
  </si>
  <si>
    <t>Week-1</t>
  </si>
  <si>
    <t>Week-2</t>
  </si>
  <si>
    <t>Week-3</t>
  </si>
  <si>
    <t>Week-4</t>
  </si>
  <si>
    <t>Week-5</t>
  </si>
  <si>
    <t>Page-4</t>
  </si>
  <si>
    <t>Page-5</t>
  </si>
  <si>
    <t>IX- Production Forecasting -2015</t>
  </si>
  <si>
    <t>Monthly</t>
  </si>
  <si>
    <t>Weekly</t>
  </si>
  <si>
    <t>Production Classification </t>
  </si>
  <si>
    <t>Tot. Fruit</t>
  </si>
  <si>
    <t>Tot. %</t>
  </si>
  <si>
    <t>Jackfruit for Sale</t>
  </si>
  <si>
    <t>Jackfruit for Free</t>
  </si>
  <si>
    <t>Jackfruit for Seed </t>
  </si>
  <si>
    <t>Waste (Young and Ripe Fruit)</t>
  </si>
  <si>
    <t>Total Production</t>
  </si>
  <si>
    <t>Operation Monitoring Lavel:</t>
  </si>
  <si>
    <t>Date: ………/………./2014</t>
  </si>
  <si>
    <t>Prepared by:……………………………</t>
  </si>
  <si>
    <t>Check by:……………………………</t>
  </si>
  <si>
    <t>Acknowledged by:………………………………..</t>
  </si>
  <si>
    <t>Singature: ………………………………</t>
  </si>
  <si>
    <t>Signature: ………………………………………..</t>
  </si>
  <si>
    <t>Project Leader</t>
  </si>
  <si>
    <t>Deputy Farm Manager</t>
  </si>
  <si>
    <t>Inspector</t>
  </si>
  <si>
    <t>Commend………………………...…………………………………………….</t>
  </si>
  <si>
    <t>Page-15</t>
  </si>
  <si>
    <t>VI- Material Purchase Schedule</t>
  </si>
  <si>
    <t>Measure</t>
  </si>
  <si>
    <t>Total Use</t>
  </si>
  <si>
    <t>Stock BL</t>
  </si>
  <si>
    <t>Pruchase Plan-2015</t>
  </si>
  <si>
    <t>Pruchase Schedule</t>
  </si>
  <si>
    <t>Apply to Plan</t>
  </si>
  <si>
    <t> Recerv (3%)</t>
  </si>
  <si>
    <t>Total Purchase</t>
  </si>
  <si>
    <t>Stage 1</t>
  </si>
  <si>
    <t>Stage 2</t>
  </si>
  <si>
    <t>Stage 3</t>
  </si>
  <si>
    <t>Jackfruit</t>
  </si>
  <si>
    <t>Fertilizer 15.15.15 or 16.16.16</t>
  </si>
  <si>
    <t>Farming Toll &amp; Equipment</t>
  </si>
  <si>
    <t>Plastic bag for seeding</t>
  </si>
  <si>
    <t>                                                                                       Purchase Due Date Plan</t>
  </si>
  <si>
    <t>Months</t>
  </si>
  <si>
    <t>Due Date</t>
  </si>
  <si>
    <t>Remarks:</t>
  </si>
  <si>
    <t>1- Every Purchase Request Should be Raised in the total amount and </t>
  </si>
  <si>
    <t>attached with this purchase schedule</t>
  </si>
  <si>
    <t>2- Every Purchase Should be Complete by Schedule required</t>
  </si>
  <si>
    <t>3- All purchase must be confirm  delivery schedule within schedule</t>
  </si>
  <si>
    <t> required</t>
  </si>
  <si>
    <t>Proposed Team</t>
  </si>
  <si>
    <t>Support Team</t>
  </si>
  <si>
    <t>Mr. Srun Sruy</t>
  </si>
  <si>
    <t>Mr. Ly Sokthy</t>
  </si>
  <si>
    <t>Mr. Ngo Kevin</t>
  </si>
  <si>
    <t>Mr. Kheng Piseth</t>
  </si>
  <si>
    <t>Signature: …………………………</t>
  </si>
  <si>
    <t>Signature: ………………………………</t>
  </si>
  <si>
    <t>Operation Manager</t>
  </si>
  <si>
    <t>Purchasing Manager</t>
  </si>
  <si>
    <t>Page-9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</si>
</sst>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_(* #,##0.00_);_(* \(#,##0.00\);_(* \-??_);_(@_)"/>
    <numFmt numFmtId="166" formatCode="D\-MMM\-YYYY;@"/>
    <numFmt numFmtId="167" formatCode="#,##0.0"/>
    <numFmt numFmtId="168" formatCode="#,##0"/>
    <numFmt numFmtId="169" formatCode="_-* #,##0.00_-;\-* #,##0.00_-;_-* \-??_-;_-@_-"/>
    <numFmt numFmtId="170" formatCode="_-* #,##0_-;\-* #,##0_-;_-* \-??_-;_-@_-"/>
    <numFmt numFmtId="171" formatCode="_(* #,##0.0_);_(* \(#,##0.0\);_(* \-??_);_(@_)"/>
    <numFmt numFmtId="172" formatCode="0.00"/>
    <numFmt numFmtId="173" formatCode="_-* #,##0.0_-;\-* #,##0.0_-;_-* \-??_-;_-@_-"/>
    <numFmt numFmtId="174" formatCode="0"/>
    <numFmt numFmtId="175" formatCode="_-* #,##0.0000_-;\-* #,##0.0000_-;_-* \-??_-;_-@_-"/>
    <numFmt numFmtId="176" formatCode="_-* #,##0.000_-;\-* #,##0.000_-;_-* \-??_-;_-@_-"/>
    <numFmt numFmtId="177" formatCode="_(* #,##0_);_(* \(#,##0\);_(* \-??_);_(@_)"/>
    <numFmt numFmtId="178" formatCode="#,###&quot; days&quot;"/>
    <numFmt numFmtId="179" formatCode="D\-MMM\-YY"/>
    <numFmt numFmtId="180" formatCode="D\-MMM"/>
    <numFmt numFmtId="181" formatCode="MMM\-YY"/>
    <numFmt numFmtId="182" formatCode="0%"/>
  </numFmts>
  <fonts count="6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 Narrow"/>
      <family val="2"/>
      <charset val="1"/>
    </font>
    <font>
      <b val="true"/>
      <sz val="16"/>
      <color rgb="FFFF0000"/>
      <name val="Arial Narrow"/>
      <family val="2"/>
      <charset val="1"/>
    </font>
    <font>
      <b val="true"/>
      <sz val="12"/>
      <color rgb="FFFF0000"/>
      <name val="Copperplate Gothic Light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 Narrow"/>
      <family val="2"/>
      <charset val="1"/>
    </font>
    <font>
      <b val="true"/>
      <u val="single"/>
      <sz val="10"/>
      <color rgb="FFFF0000"/>
      <name val="Arial Narrow"/>
      <family val="2"/>
      <charset val="1"/>
    </font>
    <font>
      <sz val="10"/>
      <color rgb="FFFF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1"/>
      <color rgb="FFFF0000"/>
      <name val="Arial Narrow"/>
      <family val="2"/>
      <charset val="1"/>
    </font>
    <font>
      <sz val="10"/>
      <name val="Arial Narrow"/>
      <family val="2"/>
      <charset val="1"/>
    </font>
    <font>
      <sz val="8"/>
      <color rgb="FF000000"/>
      <name val="Calibri"/>
      <family val="2"/>
      <charset val="1"/>
    </font>
    <font>
      <sz val="11"/>
      <color rgb="FFFF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FF0000"/>
      <name val="Copperplate Gothic Light"/>
      <family val="2"/>
      <charset val="1"/>
    </font>
    <font>
      <b val="true"/>
      <u val="single"/>
      <sz val="10"/>
      <color rgb="FFFF0000"/>
      <name val="Copperplate Gothic Light"/>
      <family val="2"/>
      <charset val="1"/>
    </font>
    <font>
      <sz val="8"/>
      <color rgb="FF000000"/>
      <name val="ABC-FANCY-04"/>
      <family val="0"/>
      <charset val="1"/>
    </font>
    <font>
      <sz val="11"/>
      <color rgb="FF000000"/>
      <name val="ABC-FANCY-04"/>
      <family val="0"/>
      <charset val="1"/>
    </font>
    <font>
      <sz val="8"/>
      <color rgb="FF000000"/>
      <name val="ABC-FANCY-01"/>
      <family val="0"/>
      <charset val="1"/>
    </font>
    <font>
      <sz val="11"/>
      <color rgb="FF000000"/>
      <name val="ABC-FANCY-01"/>
      <family val="0"/>
      <charset val="1"/>
    </font>
    <font>
      <sz val="8"/>
      <color rgb="FF000000"/>
      <name val="ABC-FANCY-07"/>
      <family val="0"/>
      <charset val="1"/>
    </font>
    <font>
      <sz val="11"/>
      <color rgb="FF000000"/>
      <name val="ABC-FANCY-07"/>
      <family val="0"/>
      <charset val="1"/>
    </font>
    <font>
      <sz val="11"/>
      <color rgb="FF000000"/>
      <name val="Khmer OS Content"/>
      <family val="0"/>
      <charset val="1"/>
    </font>
    <font>
      <sz val="8"/>
      <color rgb="FF000000"/>
      <name val="Arial Narrow"/>
      <family val="2"/>
      <charset val="1"/>
    </font>
    <font>
      <sz val="8"/>
      <color rgb="FF000000"/>
      <name val="A Yummy Apology"/>
      <family val="0"/>
      <charset val="1"/>
    </font>
    <font>
      <sz val="10"/>
      <color rgb="FF000000"/>
      <name val="A Yummy Apology"/>
      <family val="0"/>
      <charset val="1"/>
    </font>
    <font>
      <sz val="11"/>
      <color rgb="FF000000"/>
      <name val="LimonS6"/>
      <family val="0"/>
      <charset val="1"/>
    </font>
    <font>
      <sz val="11"/>
      <color rgb="FF000000"/>
      <name val="AAToukmeas Kham"/>
      <family val="0"/>
      <charset val="1"/>
    </font>
    <font>
      <b val="true"/>
      <sz val="11"/>
      <color rgb="FF000000"/>
      <name val="Calibri"/>
      <family val="2"/>
      <charset val="1"/>
    </font>
    <font>
      <sz val="8"/>
      <name val="Arial Narrow"/>
      <family val="2"/>
      <charset val="1"/>
    </font>
    <font>
      <sz val="8"/>
      <color rgb="FF000000"/>
      <name val=".Mondulkiri U h"/>
      <family val="0"/>
      <charset val="1"/>
    </font>
    <font>
      <sz val="7"/>
      <color rgb="FF000000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sz val="7"/>
      <color rgb="FF000000"/>
      <name val="Calibri"/>
      <family val="2"/>
      <charset val="1"/>
    </font>
    <font>
      <sz val="7"/>
      <color rgb="FF000000"/>
      <name val="ApsaraMedium"/>
      <family val="0"/>
      <charset val="1"/>
    </font>
    <font>
      <sz val="8"/>
      <color rgb="FF000000"/>
      <name val="Times New Roman"/>
      <family val="1"/>
      <charset val="1"/>
    </font>
    <font>
      <sz val="8"/>
      <color rgb="FFFF0000"/>
      <name val="Arial Narrow"/>
      <family val="2"/>
      <charset val="1"/>
    </font>
    <font>
      <sz val="5"/>
      <color rgb="FFFF0000"/>
      <name val="Arial Narrow"/>
      <family val="2"/>
      <charset val="1"/>
    </font>
    <font>
      <sz val="6"/>
      <color rgb="FFFF0000"/>
      <name val="Arial Narrow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 Yummy Apology"/>
      <family val="0"/>
      <charset val="1"/>
    </font>
    <font>
      <b val="true"/>
      <sz val="11"/>
      <color rgb="FF000000"/>
      <name val="A Yummy Apology"/>
      <family val="0"/>
      <charset val="1"/>
    </font>
    <font>
      <sz val="11"/>
      <color rgb="FF000000"/>
      <name val="A Yummy Apology"/>
      <family val="0"/>
      <charset val="1"/>
    </font>
    <font>
      <b val="true"/>
      <sz val="11"/>
      <color rgb="FFFF0000"/>
      <name val="AAToukmeas Kham"/>
      <family val="0"/>
      <charset val="1"/>
    </font>
    <font>
      <b val="true"/>
      <sz val="9"/>
      <color rgb="FF000000"/>
      <name val="Arial Narrow"/>
      <family val="2"/>
      <charset val="1"/>
    </font>
    <font>
      <sz val="9"/>
      <color rgb="FF000000"/>
      <name val="Arial Narrow"/>
      <family val="2"/>
      <charset val="1"/>
    </font>
    <font>
      <b val="true"/>
      <u val="single"/>
      <sz val="9"/>
      <color rgb="FFFF0000"/>
      <name val="Arial Narrow"/>
      <family val="2"/>
      <charset val="1"/>
    </font>
    <font>
      <b val="true"/>
      <sz val="9"/>
      <color rgb="FFFF0000"/>
      <name val="Arial Narrow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b val="true"/>
      <sz val="14"/>
      <color rgb="FFFF0000"/>
      <name val="Copperplate Gothic Bold"/>
      <family val="2"/>
      <charset val="1"/>
    </font>
    <font>
      <b val="true"/>
      <sz val="14"/>
      <color rgb="FF000000"/>
      <name val="Copperplate Gothic Bold"/>
      <family val="2"/>
      <charset val="1"/>
    </font>
    <font>
      <sz val="11"/>
      <color rgb="FFC55A11"/>
      <name val="Copperplate Gothic Bold"/>
      <family val="2"/>
    </font>
    <font>
      <sz val="10"/>
      <color rgb="FF000000"/>
      <name val="Calibri"/>
      <family val="2"/>
    </font>
    <font>
      <b val="true"/>
      <sz val="12"/>
      <color rgb="FFFF0000"/>
      <name val="Arial Narrow"/>
      <family val="2"/>
      <charset val="1"/>
    </font>
    <font>
      <b val="true"/>
      <u val="single"/>
      <sz val="10"/>
      <color rgb="FF000000"/>
      <name val="Arial Narrow"/>
      <family val="2"/>
      <charset val="1"/>
    </font>
    <font>
      <sz val="10"/>
      <color rgb="FFFFFFFF"/>
      <name val="Arial Narrow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BDBDB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D966"/>
      </patternFill>
    </fill>
    <fill>
      <patternFill patternType="solid">
        <fgColor rgb="FFE2F0D9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FFFFF"/>
        <bgColor rgb="FFE2F0D9"/>
      </patternFill>
    </fill>
    <fill>
      <patternFill patternType="solid">
        <fgColor rgb="FFB4C7E7"/>
        <bgColor rgb="FFBDD7EE"/>
      </patternFill>
    </fill>
    <fill>
      <patternFill patternType="solid">
        <fgColor rgb="FFE7E6E6"/>
        <bgColor rgb="FFE2F0D9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A9D18E"/>
      </patternFill>
    </fill>
    <fill>
      <patternFill patternType="solid">
        <fgColor rgb="FFFFD966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8497B0"/>
        <bgColor rgb="FF8B8B8B"/>
      </patternFill>
    </fill>
    <fill>
      <patternFill patternType="solid">
        <fgColor rgb="FFDBDBDB"/>
        <bgColor rgb="FFE7E6E6"/>
      </patternFill>
    </fill>
    <fill>
      <patternFill patternType="solid">
        <fgColor rgb="FFC5E0B4"/>
        <bgColor rgb="FFD0CECE"/>
      </patternFill>
    </fill>
  </fills>
  <borders count="1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medium"/>
      <top/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/>
      <top style="medium"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medium"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>
        <color rgb="FFFFFFFF"/>
      </right>
      <top style="medium"/>
      <bottom/>
      <diagonal/>
    </border>
    <border diagonalUp="false" diagonalDown="false">
      <left style="thin">
        <color rgb="FFFFFFFF"/>
      </left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 style="thin">
        <color rgb="FFC5E0B4"/>
      </bottom>
      <diagonal/>
    </border>
    <border diagonalUp="false" diagonalDown="false">
      <left style="thin"/>
      <right/>
      <top/>
      <bottom style="thin">
        <color rgb="FFC5E0B4"/>
      </bottom>
      <diagonal/>
    </border>
    <border diagonalUp="false" diagonalDown="false">
      <left style="thin"/>
      <right style="thin"/>
      <top style="thin">
        <color rgb="FFC5E0B4"/>
      </top>
      <bottom/>
      <diagonal/>
    </border>
    <border diagonalUp="false" diagonalDown="false">
      <left style="thin"/>
      <right/>
      <top style="thin">
        <color rgb="FFC5E0B4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>
        <color rgb="FFFFFFFF"/>
      </left>
      <right/>
      <top style="thin">
        <color rgb="FFFFFFFF"/>
      </top>
      <bottom style="medium"/>
      <diagonal/>
    </border>
    <border diagonalUp="false" diagonalDown="false">
      <left/>
      <right/>
      <top style="thin">
        <color rgb="FFFFFFFF"/>
      </top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/>
      <right style="thin">
        <color rgb="FFFFFFFF"/>
      </right>
      <top style="thin"/>
      <bottom style="medium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medium"/>
      <diagonal/>
    </border>
    <border diagonalUp="false" diagonalDown="false">
      <left style="thin"/>
      <right/>
      <top style="medium"/>
      <bottom style="thin">
        <color rgb="FFFFFFFF"/>
      </bottom>
      <diagonal/>
    </border>
    <border diagonalUp="false" diagonalDown="false">
      <left style="thin"/>
      <right style="thin"/>
      <top style="medium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/>
      <top/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  <border diagonalUp="false" diagonalDown="false">
      <left style="thin">
        <color rgb="FFFFFFFF"/>
      </left>
      <right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/>
      <diagonal/>
    </border>
    <border diagonalUp="false" diagonalDown="false">
      <left style="medium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>
        <color rgb="FFFFFFFF"/>
      </left>
      <right style="medium"/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5" fillId="4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5" fillId="4" borderId="2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5" fillId="5" borderId="14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5" fillId="4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29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29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5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39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40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37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2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3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9" borderId="4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9" borderId="4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9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9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9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5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3" fillId="6" borderId="5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3" fillId="6" borderId="5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3" fillId="6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3" fillId="6" borderId="5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2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3" fillId="6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4" fillId="6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2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2" fillId="6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3" fillId="6" borderId="1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3" fillId="6" borderId="5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3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3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3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3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3" fillId="6" borderId="5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3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3" fillId="1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3" fillId="10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2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2" fillId="1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2" fillId="10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3" fillId="10" borderId="5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3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3" fillId="1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2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2" fillId="1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2" fillId="1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3" fillId="10" borderId="5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4" fillId="1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4" fillId="1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3" fillId="10" borderId="1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3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3" fillId="6" borderId="1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53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2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2" fillId="11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2" fillId="11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2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2" fillId="11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1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2" fillId="11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2" fillId="11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2" fillId="11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4" fillId="11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5" fillId="11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3" fillId="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3" fillId="6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3" fillId="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3" fillId="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3" fillId="0" borderId="5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3" fillId="0" borderId="5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3" fillId="4" borderId="5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3" fillId="0" borderId="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3" fillId="6" borderId="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3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5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8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8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8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7" borderId="6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6" fillId="7" borderId="1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6" fillId="7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6" fillId="7" borderId="5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9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7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29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9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6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6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6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14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5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5" borderId="7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7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7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7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7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3" borderId="8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4" fillId="3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34" fillId="3" borderId="8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16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16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16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9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9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5" fillId="0" borderId="9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5" fillId="3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2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5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65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65" fillId="0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5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5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5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0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0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5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6" borderId="10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8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0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0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9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4" customBuiltin="true"/>
    <cellStyle name="Normal 2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0CECE"/>
      <rgbColor rgb="FF8B8B8B"/>
      <rgbColor rgb="FF5B9BD5"/>
      <rgbColor rgb="FF993366"/>
      <rgbColor rgb="FFE7E6E6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B4C7E7"/>
      <rgbColor rgb="FFFF99CC"/>
      <rgbColor rgb="FFA9D18E"/>
      <rgbColor rgb="FFFFD966"/>
      <rgbColor rgb="FF3366FF"/>
      <rgbColor rgb="FF33CCCC"/>
      <rgbColor rgb="FF92D050"/>
      <rgbColor rgb="FFFFCC00"/>
      <rgbColor rgb="FFFF9900"/>
      <rgbColor rgb="FFC55A11"/>
      <rgbColor rgb="FF666699"/>
      <rgbColor rgb="FF8497B0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100">
                <a:solidFill>
                  <a:srgbClr val="c55a11"/>
                </a:solidFill>
                <a:latin typeface="Copperplate Gothic Bold"/>
              </a:rPr>
              <a:t>Jackfruit- Production Forecast-2015</a:t>
            </a:r>
          </a:p>
        </c:rich>
      </c:tx>
      <c:layout/>
    </c:title>
    <c:view3D>
      <c:rotX val="16"/>
      <c:rotY val="19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cat>
            <c:strRef>
              <c:f>'Production Forecasting'!$B$17:$M$17</c:f>
              <c:strCache>
                <c:ptCount val="12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</c:strCache>
            </c:strRef>
          </c:cat>
          <c:val>
            <c:numRef>
              <c:f>'Production Forecasting'!$B$18:$M$18</c:f>
              <c:numCache>
                <c:formatCode>General</c:formatCode>
                <c:ptCount val="12"/>
                <c:pt idx="0">
                  <c:v>638</c:v>
                </c:pt>
                <c:pt idx="1">
                  <c:v>204</c:v>
                </c:pt>
                <c:pt idx="2">
                  <c:v>49</c:v>
                </c:pt>
                <c:pt idx="3">
                  <c:v>16</c:v>
                </c:pt>
                <c:pt idx="4">
                  <c:v>30</c:v>
                </c:pt>
                <c:pt idx="5">
                  <c:v>48</c:v>
                </c:pt>
                <c:pt idx="6">
                  <c:v>67</c:v>
                </c:pt>
                <c:pt idx="7">
                  <c:v>332</c:v>
                </c:pt>
                <c:pt idx="8">
                  <c:v>278</c:v>
                </c:pt>
                <c:pt idx="9">
                  <c:v>159</c:v>
                </c:pt>
                <c:pt idx="10">
                  <c:v>500</c:v>
                </c:pt>
                <c:pt idx="11">
                  <c:v>600</c:v>
                </c:pt>
              </c:numCache>
            </c:numRef>
          </c:val>
        </c:ser>
        <c:gapWidth val="150"/>
        <c:shape val="box"/>
        <c:axId val="71667793"/>
        <c:axId val="59113254"/>
        <c:axId val="0"/>
      </c:bar3DChart>
      <c:catAx>
        <c:axId val="716677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9113254"/>
        <c:crosses val="autoZero"/>
        <c:auto val="1"/>
        <c:lblAlgn val="ctr"/>
        <c:lblOffset val="100"/>
      </c:catAx>
      <c:valAx>
        <c:axId val="5911325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1667793"/>
        <c:crossesAt val="0"/>
      </c:valAx>
      <c:spPr>
        <a:noFill/>
        <a:ln w="6480">
          <a:solidFill>
            <a:srgbClr val="8b8b8b"/>
          </a:solidFill>
          <a:round/>
        </a:ln>
      </c:spPr>
    </c:plotArea>
    <c:plotVisOnly val="1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100">
                <a:solidFill>
                  <a:srgbClr val="c55a11"/>
                </a:solidFill>
                <a:latin typeface="Copperplate Gothic Bold"/>
              </a:rPr>
              <a:t>Jackfruit- Production Forecast-2015</a:t>
            </a:r>
          </a:p>
        </c:rich>
      </c:tx>
      <c:layout/>
    </c:title>
    <c:view3D>
      <c:rotX val="16"/>
      <c:rotY val="19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cat>
            <c:strRef>
              <c:f>['file:///C:/Users/suy.sophal/Desktop/Production Plan 2015/1-Jackfruit-Production &amp; Operation Plan-2015 (1) Update.xlsx']'PDF-2015'!$B$17:$M$17</c:f>
              <c:strCache>
                <c:ptCount val="12"/>
                <c:pt idx="0">
                  <c:v>42017</c:v>
                </c:pt>
                <c:pt idx="1">
                  <c:v>42048</c:v>
                </c:pt>
                <c:pt idx="2">
                  <c:v>42076</c:v>
                </c:pt>
                <c:pt idx="3">
                  <c:v>42107</c:v>
                </c:pt>
                <c:pt idx="4">
                  <c:v>42137</c:v>
                </c:pt>
                <c:pt idx="5">
                  <c:v>42168</c:v>
                </c:pt>
                <c:pt idx="6">
                  <c:v>42198</c:v>
                </c:pt>
                <c:pt idx="7">
                  <c:v>42229</c:v>
                </c:pt>
                <c:pt idx="8">
                  <c:v>42260</c:v>
                </c:pt>
                <c:pt idx="9">
                  <c:v>42290</c:v>
                </c:pt>
                <c:pt idx="10">
                  <c:v>42321</c:v>
                </c:pt>
                <c:pt idx="11">
                  <c:v>42351</c:v>
                </c:pt>
              </c:strCache>
            </c:strRef>
          </c:cat>
          <c:val>
            <c:numRef>
              <c:f>['file:///C:/Users/suy.sophal/Desktop/Production Plan 2015/1-Jackfruit-Production &amp; Operation Plan-2015 (1) Update.xlsx']'PDF-2015'!$B$18:$M$18</c:f>
              <c:numCache>
                <c:formatCode>General</c:formatCode>
                <c:ptCount val="12"/>
                <c:pt idx="0">
                  <c:v>638</c:v>
                </c:pt>
                <c:pt idx="1">
                  <c:v>204</c:v>
                </c:pt>
                <c:pt idx="2">
                  <c:v>49</c:v>
                </c:pt>
                <c:pt idx="3">
                  <c:v>16</c:v>
                </c:pt>
                <c:pt idx="4">
                  <c:v>30</c:v>
                </c:pt>
                <c:pt idx="5">
                  <c:v>48</c:v>
                </c:pt>
                <c:pt idx="6">
                  <c:v>67</c:v>
                </c:pt>
                <c:pt idx="7">
                  <c:v>332</c:v>
                </c:pt>
                <c:pt idx="8">
                  <c:v>278</c:v>
                </c:pt>
                <c:pt idx="9">
                  <c:v>159</c:v>
                </c:pt>
                <c:pt idx="10">
                  <c:v>500</c:v>
                </c:pt>
                <c:pt idx="11">
                  <c:v>600</c:v>
                </c:pt>
              </c:numCache>
            </c:numRef>
          </c:val>
        </c:ser>
        <c:gapWidth val="150"/>
        <c:shape val="box"/>
        <c:axId val="16412877"/>
        <c:axId val="27558652"/>
        <c:axId val="0"/>
      </c:bar3DChart>
      <c:catAx>
        <c:axId val="164128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7558652"/>
        <c:crosses val="autoZero"/>
        <c:auto val="1"/>
        <c:lblAlgn val="ctr"/>
        <c:lblOffset val="100"/>
      </c:catAx>
      <c:valAx>
        <c:axId val="2755865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6412877"/>
        <c:crossesAt val="0"/>
      </c:valAx>
      <c:spPr>
        <a:noFill/>
        <a:ln w="6480">
          <a:solidFill>
            <a:srgbClr val="8b8b8b"/>
          </a:solidFill>
          <a:round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1</xdr:row>
      <xdr:rowOff>148320</xdr:rowOff>
    </xdr:from>
    <xdr:to>
      <xdr:col>13</xdr:col>
      <xdr:colOff>26640</xdr:colOff>
      <xdr:row>15</xdr:row>
      <xdr:rowOff>143280</xdr:rowOff>
    </xdr:to>
    <xdr:graphicFrame>
      <xdr:nvGraphicFramePr>
        <xdr:cNvPr id="0" name="Chart 1"/>
        <xdr:cNvGraphicFramePr/>
      </xdr:nvGraphicFramePr>
      <xdr:xfrm>
        <a:off x="27000" y="405360"/>
        <a:ext cx="11505600" cy="26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1</xdr:row>
      <xdr:rowOff>148320</xdr:rowOff>
    </xdr:from>
    <xdr:to>
      <xdr:col>13</xdr:col>
      <xdr:colOff>26640</xdr:colOff>
      <xdr:row>15</xdr:row>
      <xdr:rowOff>143280</xdr:rowOff>
    </xdr:to>
    <xdr:graphicFrame>
      <xdr:nvGraphicFramePr>
        <xdr:cNvPr id="1" name="Chart 2"/>
        <xdr:cNvGraphicFramePr/>
      </xdr:nvGraphicFramePr>
      <xdr:xfrm>
        <a:off x="27000" y="405360"/>
        <a:ext cx="11505600" cy="26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5" activeCellId="0" sqref="O5"/>
    </sheetView>
  </sheetViews>
  <sheetFormatPr defaultRowHeight="12.75"/>
  <cols>
    <col collapsed="false" hidden="false" max="1" min="1" style="1" width="2.1417004048583"/>
    <col collapsed="false" hidden="false" max="2" min="2" style="1" width="22.7085020242915"/>
    <col collapsed="false" hidden="false" max="3" min="3" style="1" width="18.4251012145749"/>
    <col collapsed="false" hidden="false" max="4" min="4" style="1" width="6.71255060728745"/>
    <col collapsed="false" hidden="false" max="9" min="5" style="1" width="7.57085020242915"/>
    <col collapsed="false" hidden="false" max="10" min="10" style="1" width="9.4251012145749"/>
    <col collapsed="false" hidden="false" max="11" min="11" style="1" width="12.2834008097166"/>
    <col collapsed="false" hidden="false" max="12" min="12" style="1" width="10.1417004048583"/>
    <col collapsed="false" hidden="false" max="13" min="13" style="1" width="35.7125506072874"/>
    <col collapsed="false" hidden="false" max="1025" min="14" style="1" width="9.1417004048583"/>
  </cols>
  <sheetData>
    <row r="1" customFormat="false" ht="12.7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" t="s">
        <v>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1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.25" hidden="false" customHeight="false" outlineLevel="0" collapsed="false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0.25" hidden="false" customHeight="true" outlineLevel="0" collapsed="false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9" customFormat="false" ht="20.25" hidden="false" customHeight="true" outlineLevel="0" collapsed="false">
      <c r="A9" s="4" t="s">
        <v>6</v>
      </c>
      <c r="B9" s="4"/>
      <c r="C9" s="5" t="s">
        <v>7</v>
      </c>
      <c r="D9" s="5" t="s">
        <v>8</v>
      </c>
      <c r="E9" s="6" t="s">
        <v>9</v>
      </c>
      <c r="F9" s="6"/>
      <c r="G9" s="6"/>
      <c r="H9" s="6"/>
      <c r="I9" s="6"/>
      <c r="J9" s="6"/>
      <c r="K9" s="6"/>
      <c r="L9" s="5" t="s">
        <v>10</v>
      </c>
      <c r="M9" s="7" t="s">
        <v>11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0.25" hidden="false" customHeight="true" outlineLevel="0" collapsed="false">
      <c r="A10" s="4"/>
      <c r="B10" s="4"/>
      <c r="C10" s="5"/>
      <c r="D10" s="5"/>
      <c r="E10" s="8" t="s">
        <v>12</v>
      </c>
      <c r="F10" s="8"/>
      <c r="G10" s="8"/>
      <c r="H10" s="8" t="s">
        <v>13</v>
      </c>
      <c r="I10" s="8"/>
      <c r="J10" s="8" t="s">
        <v>14</v>
      </c>
      <c r="K10" s="8" t="s">
        <v>15</v>
      </c>
      <c r="L10" s="5"/>
      <c r="M10" s="7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0.25" hidden="false" customHeight="true" outlineLevel="0" collapsed="false">
      <c r="A11" s="4"/>
      <c r="B11" s="4"/>
      <c r="C11" s="5"/>
      <c r="D11" s="5"/>
      <c r="E11" s="9" t="s">
        <v>16</v>
      </c>
      <c r="F11" s="9"/>
      <c r="G11" s="9"/>
      <c r="H11" s="9" t="s">
        <v>17</v>
      </c>
      <c r="I11" s="9"/>
      <c r="J11" s="9" t="s">
        <v>18</v>
      </c>
      <c r="K11" s="9" t="s">
        <v>19</v>
      </c>
      <c r="L11" s="5"/>
      <c r="M11" s="7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0.25" hidden="false" customHeight="true" outlineLevel="0" collapsed="false">
      <c r="A12" s="4"/>
      <c r="B12" s="4"/>
      <c r="C12" s="5"/>
      <c r="D12" s="5"/>
      <c r="E12" s="10" t="s">
        <v>20</v>
      </c>
      <c r="F12" s="10" t="s">
        <v>21</v>
      </c>
      <c r="G12" s="10" t="s">
        <v>22</v>
      </c>
      <c r="H12" s="10" t="s">
        <v>20</v>
      </c>
      <c r="I12" s="10" t="s">
        <v>21</v>
      </c>
      <c r="J12" s="10" t="s">
        <v>20</v>
      </c>
      <c r="K12" s="10" t="s">
        <v>20</v>
      </c>
      <c r="L12" s="5"/>
      <c r="M12" s="7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.25" hidden="false" customHeight="true" outlineLevel="0" collapsed="false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0.25" hidden="false" customHeight="true" outlineLevel="0" collapsed="false">
      <c r="A14" s="14" t="s">
        <v>24</v>
      </c>
      <c r="B14" s="14"/>
      <c r="C14" s="15" t="s">
        <v>25</v>
      </c>
      <c r="D14" s="15" t="s">
        <v>26</v>
      </c>
      <c r="E14" s="16" t="n">
        <v>54</v>
      </c>
      <c r="F14" s="16" t="n">
        <v>86</v>
      </c>
      <c r="G14" s="16" t="n">
        <v>57</v>
      </c>
      <c r="H14" s="16" t="n">
        <v>35</v>
      </c>
      <c r="I14" s="16" t="n">
        <v>55</v>
      </c>
      <c r="J14" s="16" t="n">
        <v>90</v>
      </c>
      <c r="K14" s="16" t="n">
        <v>23</v>
      </c>
      <c r="L14" s="16" t="n">
        <f aca="false">SUM(E14:K14)</f>
        <v>400</v>
      </c>
      <c r="M14" s="17" t="s">
        <v>27</v>
      </c>
      <c r="N14" s="18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0.25" hidden="false" customHeight="true" outlineLevel="0" collapsed="false">
      <c r="A15" s="19" t="s">
        <v>28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2" t="n">
        <f aca="false">SUM(E15:J15)</f>
        <v>0</v>
      </c>
      <c r="M15" s="23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0.25" hidden="false" customHeight="true" outlineLevel="0" collapsed="false">
      <c r="A16" s="14" t="s">
        <v>29</v>
      </c>
      <c r="B16" s="14"/>
      <c r="C16" s="24" t="s">
        <v>30</v>
      </c>
      <c r="D16" s="15" t="s">
        <v>26</v>
      </c>
      <c r="E16" s="16"/>
      <c r="F16" s="16"/>
      <c r="G16" s="16" t="n">
        <v>54</v>
      </c>
      <c r="H16" s="16"/>
      <c r="I16" s="16"/>
      <c r="J16" s="16" t="n">
        <v>900</v>
      </c>
      <c r="K16" s="16" t="n">
        <v>238</v>
      </c>
      <c r="L16" s="16" t="n">
        <f aca="false">SUM(E16:K16)</f>
        <v>1192</v>
      </c>
      <c r="M16" s="17" t="s">
        <v>31</v>
      </c>
      <c r="N16" s="25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0.25" hidden="false" customHeight="true" outlineLevel="0" collapsed="false">
      <c r="A17" s="14" t="s">
        <v>32</v>
      </c>
      <c r="B17" s="14"/>
      <c r="C17" s="24" t="s">
        <v>30</v>
      </c>
      <c r="D17" s="15" t="s">
        <v>26</v>
      </c>
      <c r="E17" s="16"/>
      <c r="F17" s="16"/>
      <c r="G17" s="16"/>
      <c r="H17" s="16"/>
      <c r="I17" s="16"/>
      <c r="J17" s="16"/>
      <c r="K17" s="16"/>
      <c r="L17" s="16" t="n">
        <f aca="false">SUM(E17:J17)</f>
        <v>0</v>
      </c>
      <c r="M17" s="17"/>
      <c r="N17" s="25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0.25" hidden="false" customHeight="true" outlineLevel="0" collapsed="false">
      <c r="A18" s="14"/>
      <c r="B18" s="14"/>
      <c r="C18" s="24" t="s">
        <v>33</v>
      </c>
      <c r="D18" s="15" t="s">
        <v>26</v>
      </c>
      <c r="E18" s="16" t="n">
        <v>526</v>
      </c>
      <c r="F18" s="16" t="n">
        <v>673</v>
      </c>
      <c r="G18" s="16" t="n">
        <v>262</v>
      </c>
      <c r="H18" s="16" t="n">
        <v>43</v>
      </c>
      <c r="I18" s="16" t="n">
        <v>145</v>
      </c>
      <c r="J18" s="16"/>
      <c r="K18" s="16"/>
      <c r="L18" s="16" t="n">
        <f aca="false">SUM(E18:J18)</f>
        <v>1649</v>
      </c>
      <c r="M18" s="17" t="s">
        <v>34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0.25" hidden="false" customHeight="true" outlineLevel="0" collapsed="false">
      <c r="A19" s="26" t="s">
        <v>35</v>
      </c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2" t="n">
        <f aca="false">SUM(E19:J19)</f>
        <v>0</v>
      </c>
      <c r="M19" s="23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0.25" hidden="false" customHeight="true" outlineLevel="0" collapsed="false">
      <c r="A20" s="14" t="s">
        <v>36</v>
      </c>
      <c r="B20" s="14"/>
      <c r="C20" s="24" t="s">
        <v>30</v>
      </c>
      <c r="D20" s="15" t="s">
        <v>26</v>
      </c>
      <c r="E20" s="16"/>
      <c r="F20" s="16"/>
      <c r="G20" s="16"/>
      <c r="H20" s="16"/>
      <c r="I20" s="16"/>
      <c r="J20" s="16"/>
      <c r="K20" s="16"/>
      <c r="L20" s="16" t="n">
        <f aca="false">SUM(E20:J20)</f>
        <v>0</v>
      </c>
      <c r="M20" s="17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0.25" hidden="false" customHeight="true" outlineLevel="0" collapsed="false">
      <c r="A21" s="14"/>
      <c r="B21" s="14"/>
      <c r="C21" s="24" t="s">
        <v>33</v>
      </c>
      <c r="D21" s="15" t="s">
        <v>26</v>
      </c>
      <c r="E21" s="16" t="n">
        <v>18</v>
      </c>
      <c r="F21" s="16" t="n">
        <v>188</v>
      </c>
      <c r="G21" s="16" t="n">
        <v>251</v>
      </c>
      <c r="H21" s="16" t="n">
        <v>307</v>
      </c>
      <c r="I21" s="16" t="n">
        <v>405</v>
      </c>
      <c r="J21" s="16"/>
      <c r="K21" s="16"/>
      <c r="L21" s="16" t="n">
        <f aca="false">SUM(E21:J21)</f>
        <v>1169</v>
      </c>
      <c r="M21" s="17" t="s">
        <v>37</v>
      </c>
      <c r="N21" s="25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32" customFormat="true" ht="20.25" hidden="false" customHeight="true" outlineLevel="0" collapsed="false">
      <c r="A22" s="28" t="s">
        <v>10</v>
      </c>
      <c r="B22" s="28"/>
      <c r="C22" s="28"/>
      <c r="D22" s="29" t="s">
        <v>26</v>
      </c>
      <c r="E22" s="30" t="n">
        <f aca="false">SUM(E16:E21)</f>
        <v>544</v>
      </c>
      <c r="F22" s="30" t="n">
        <f aca="false">SUM(F16:F21)</f>
        <v>861</v>
      </c>
      <c r="G22" s="30" t="n">
        <f aca="false">SUM(G16:G21)</f>
        <v>567</v>
      </c>
      <c r="H22" s="30" t="n">
        <f aca="false">SUM(H16:H21)</f>
        <v>350</v>
      </c>
      <c r="I22" s="30" t="n">
        <f aca="false">SUM(I16:I21)</f>
        <v>550</v>
      </c>
      <c r="J22" s="30" t="n">
        <f aca="false">SUM(J16:J21)</f>
        <v>900</v>
      </c>
      <c r="K22" s="30" t="n">
        <f aca="false">SUM(K16:K21)</f>
        <v>238</v>
      </c>
      <c r="L22" s="30" t="n">
        <f aca="false">SUM(E22:K22)</f>
        <v>4010</v>
      </c>
      <c r="M22" s="31"/>
    </row>
    <row r="23" customFormat="false" ht="12.75" hidden="false" customHeight="false" outlineLevel="0" collapsed="false">
      <c r="M23" s="0"/>
    </row>
    <row r="24" customFormat="false" ht="12.75" hidden="false" customHeight="false" outlineLevel="0" collapsed="false">
      <c r="M24" s="0"/>
    </row>
    <row r="25" customFormat="false" ht="12.75" hidden="false" customHeight="false" outlineLevel="0" collapsed="false">
      <c r="M25" s="0"/>
    </row>
    <row r="26" customFormat="false" ht="12.75" hidden="false" customHeight="false" outlineLevel="0" collapsed="false">
      <c r="M26" s="0"/>
    </row>
    <row r="27" customFormat="false" ht="12.75" hidden="false" customHeight="false" outlineLevel="0" collapsed="false">
      <c r="M27" s="0"/>
    </row>
    <row r="28" customFormat="false" ht="12.75" hidden="false" customHeight="false" outlineLevel="0" collapsed="false">
      <c r="M28" s="0"/>
    </row>
    <row r="29" customFormat="false" ht="12.75" hidden="false" customHeight="false" outlineLevel="0" collapsed="false">
      <c r="M29" s="0"/>
    </row>
    <row r="30" customFormat="false" ht="12.75" hidden="false" customHeight="false" outlineLevel="0" collapsed="false">
      <c r="M30" s="0"/>
    </row>
    <row r="31" customFormat="false" ht="12.75" hidden="false" customHeight="false" outlineLevel="0" collapsed="false">
      <c r="M31" s="0"/>
    </row>
    <row r="32" customFormat="false" ht="12.75" hidden="false" customHeight="false" outlineLevel="0" collapsed="false">
      <c r="M32" s="0"/>
    </row>
    <row r="33" customFormat="false" ht="12.75" hidden="false" customHeight="false" outlineLevel="0" collapsed="false">
      <c r="M33" s="0"/>
    </row>
    <row r="34" customFormat="false" ht="12.75" hidden="false" customHeight="false" outlineLevel="0" collapsed="false">
      <c r="M34" s="0"/>
    </row>
    <row r="35" customFormat="false" ht="12.75" hidden="false" customHeight="false" outlineLevel="0" collapsed="false">
      <c r="M35" s="0"/>
    </row>
    <row r="36" customFormat="false" ht="12.75" hidden="false" customHeight="false" outlineLevel="0" collapsed="false">
      <c r="M36" s="0"/>
    </row>
    <row r="37" customFormat="false" ht="12.75" hidden="false" customHeight="false" outlineLevel="0" collapsed="false">
      <c r="M37" s="0"/>
    </row>
    <row r="38" customFormat="false" ht="12.75" hidden="false" customHeight="false" outlineLevel="0" collapsed="false">
      <c r="M38" s="0"/>
    </row>
    <row r="39" customFormat="false" ht="12.75" hidden="false" customHeight="false" outlineLevel="0" collapsed="false">
      <c r="M39" s="0"/>
    </row>
    <row r="40" customFormat="false" ht="12.75" hidden="false" customHeight="false" outlineLevel="0" collapsed="false">
      <c r="M40" s="33" t="s">
        <v>38</v>
      </c>
    </row>
  </sheetData>
  <mergeCells count="16">
    <mergeCell ref="A5:M5"/>
    <mergeCell ref="A9:B12"/>
    <mergeCell ref="C9:C12"/>
    <mergeCell ref="D9:D12"/>
    <mergeCell ref="E9:K9"/>
    <mergeCell ref="L9:L12"/>
    <mergeCell ref="M9:M12"/>
    <mergeCell ref="E10:G10"/>
    <mergeCell ref="H10:I10"/>
    <mergeCell ref="E11:G11"/>
    <mergeCell ref="H11:I11"/>
    <mergeCell ref="A14:B14"/>
    <mergeCell ref="A16:B16"/>
    <mergeCell ref="A17:B18"/>
    <mergeCell ref="A20:B21"/>
    <mergeCell ref="A22:C22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E699"/>
    <pageSetUpPr fitToPage="false"/>
  </sheetPr>
  <dimension ref="1: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8" activeCellId="0" sqref="R18"/>
    </sheetView>
  </sheetViews>
  <sheetFormatPr defaultRowHeight="15"/>
  <cols>
    <col collapsed="false" hidden="false" max="1" min="1" style="102" width="9.4251012145749"/>
    <col collapsed="false" hidden="false" max="5" min="2" style="102" width="10.1417004048583"/>
    <col collapsed="false" hidden="false" max="6" min="6" style="102" width="8.4251012145749"/>
    <col collapsed="false" hidden="false" max="13" min="7" style="102" width="10.1417004048583"/>
    <col collapsed="false" hidden="false" max="1025" min="14" style="102" width="9.1417004048583"/>
  </cols>
  <sheetData>
    <row r="1" customFormat="false" ht="20.25" hidden="false" customHeight="true" outlineLevel="0" collapsed="false">
      <c r="A1" s="490" t="s">
        <v>399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94" customFormat="true" ht="15" hidden="false" customHeight="false" outlineLevel="0" collapsed="false">
      <c r="A2" s="493"/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</row>
    <row r="3" customFormat="false" ht="15" hidden="false" customHeight="false" outlineLevel="0" collapsed="false">
      <c r="A3" s="495"/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</row>
    <row r="4" customFormat="false" ht="15" hidden="false" customHeight="false" outlineLevel="0" collapsed="false">
      <c r="A4" s="495"/>
      <c r="B4" s="495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</row>
    <row r="5" customFormat="false" ht="15" hidden="false" customHeight="false" outlineLevel="0" collapsed="false">
      <c r="A5" s="495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customFormat="false" ht="1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customFormat="false" ht="1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15.75" hidden="false" customHeight="false" outlineLevel="0" collapsed="false">
      <c r="A17" s="496" t="s">
        <v>271</v>
      </c>
      <c r="B17" s="497" t="n">
        <v>42017</v>
      </c>
      <c r="C17" s="497" t="n">
        <v>42048</v>
      </c>
      <c r="D17" s="497" t="n">
        <v>42076</v>
      </c>
      <c r="E17" s="497" t="n">
        <v>42107</v>
      </c>
      <c r="F17" s="497" t="n">
        <v>42137</v>
      </c>
      <c r="G17" s="497" t="n">
        <v>42168</v>
      </c>
      <c r="H17" s="497" t="n">
        <v>42198</v>
      </c>
      <c r="I17" s="497" t="n">
        <v>42229</v>
      </c>
      <c r="J17" s="497" t="n">
        <v>42260</v>
      </c>
      <c r="K17" s="497" t="n">
        <v>42290</v>
      </c>
      <c r="L17" s="497" t="n">
        <v>42321</v>
      </c>
      <c r="M17" s="497" t="n">
        <v>42351</v>
      </c>
    </row>
    <row r="18" customFormat="false" ht="15" hidden="false" customHeight="false" outlineLevel="0" collapsed="false">
      <c r="A18" s="170" t="s">
        <v>400</v>
      </c>
      <c r="B18" s="498" t="n">
        <v>638</v>
      </c>
      <c r="C18" s="498" t="n">
        <v>204</v>
      </c>
      <c r="D18" s="498" t="n">
        <v>49</v>
      </c>
      <c r="E18" s="498" t="n">
        <v>16</v>
      </c>
      <c r="F18" s="498" t="n">
        <v>30</v>
      </c>
      <c r="G18" s="498" t="n">
        <v>48</v>
      </c>
      <c r="H18" s="498" t="n">
        <v>67</v>
      </c>
      <c r="I18" s="498" t="n">
        <v>332</v>
      </c>
      <c r="J18" s="498" t="n">
        <v>278</v>
      </c>
      <c r="K18" s="498" t="n">
        <v>159</v>
      </c>
      <c r="L18" s="498" t="n">
        <v>500</v>
      </c>
      <c r="M18" s="498" t="n">
        <v>600</v>
      </c>
    </row>
    <row r="19" customFormat="false" ht="15" hidden="false" customHeight="false" outlineLevel="0" collapsed="false">
      <c r="A19" s="499" t="s">
        <v>401</v>
      </c>
      <c r="B19" s="500" t="n">
        <f aca="false">B18/4</f>
        <v>159.5</v>
      </c>
      <c r="C19" s="500" t="n">
        <f aca="false">C18/4</f>
        <v>51</v>
      </c>
      <c r="D19" s="500" t="n">
        <f aca="false">D18/4</f>
        <v>12.25</v>
      </c>
      <c r="E19" s="500" t="n">
        <f aca="false">E18/4</f>
        <v>4</v>
      </c>
      <c r="F19" s="500" t="n">
        <f aca="false">F18/4</f>
        <v>7.5</v>
      </c>
      <c r="G19" s="500" t="n">
        <f aca="false">G18/4</f>
        <v>12</v>
      </c>
      <c r="H19" s="500" t="n">
        <f aca="false">H18/4</f>
        <v>16.75</v>
      </c>
      <c r="I19" s="500" t="n">
        <f aca="false">I18/4</f>
        <v>83</v>
      </c>
      <c r="J19" s="500" t="n">
        <f aca="false">J18/4</f>
        <v>69.5</v>
      </c>
      <c r="K19" s="500" t="n">
        <f aca="false">K18/4</f>
        <v>39.75</v>
      </c>
      <c r="L19" s="500" t="n">
        <f aca="false">L18/4</f>
        <v>125</v>
      </c>
      <c r="M19" s="500" t="n">
        <f aca="false">M18/4</f>
        <v>150</v>
      </c>
    </row>
    <row r="20" customFormat="false" ht="15.75" hidden="false" customHeight="false" outlineLevel="0" collapsed="false">
      <c r="A20" s="501" t="s">
        <v>402</v>
      </c>
      <c r="B20" s="501"/>
      <c r="C20" s="501"/>
      <c r="D20" s="501"/>
      <c r="E20" s="501"/>
      <c r="F20" s="502" t="s">
        <v>403</v>
      </c>
      <c r="G20" s="502" t="s">
        <v>404</v>
      </c>
      <c r="H20" s="0"/>
      <c r="I20" s="0"/>
      <c r="J20" s="0"/>
      <c r="K20" s="0"/>
      <c r="L20" s="0"/>
      <c r="M20" s="0"/>
    </row>
    <row r="21" customFormat="false" ht="15" hidden="false" customHeight="false" outlineLevel="0" collapsed="false">
      <c r="A21" s="503" t="s">
        <v>405</v>
      </c>
      <c r="B21" s="503"/>
      <c r="C21" s="503"/>
      <c r="D21" s="503"/>
      <c r="E21" s="503"/>
      <c r="F21" s="504" t="n">
        <v>2695</v>
      </c>
      <c r="G21" s="505" t="n">
        <f aca="false">F21/F25</f>
        <v>0.922629236562821</v>
      </c>
      <c r="H21" s="0"/>
      <c r="I21" s="0"/>
      <c r="J21" s="0"/>
      <c r="K21" s="0"/>
      <c r="L21" s="0"/>
      <c r="M21" s="0"/>
    </row>
    <row r="22" customFormat="false" ht="15" hidden="false" customHeight="false" outlineLevel="0" collapsed="false">
      <c r="A22" s="506" t="s">
        <v>406</v>
      </c>
      <c r="B22" s="506"/>
      <c r="C22" s="506"/>
      <c r="D22" s="506"/>
      <c r="E22" s="506"/>
      <c r="F22" s="507" t="n">
        <v>30</v>
      </c>
      <c r="G22" s="508" t="n">
        <f aca="false">F22/F25</f>
        <v>0.0102704553235193</v>
      </c>
      <c r="H22" s="0"/>
      <c r="I22" s="0"/>
      <c r="J22" s="0"/>
      <c r="K22" s="0"/>
      <c r="L22" s="0"/>
      <c r="M22" s="0"/>
    </row>
    <row r="23" customFormat="false" ht="15" hidden="false" customHeight="false" outlineLevel="0" collapsed="false">
      <c r="A23" s="506" t="s">
        <v>407</v>
      </c>
      <c r="B23" s="506"/>
      <c r="C23" s="506"/>
      <c r="D23" s="506"/>
      <c r="E23" s="506"/>
      <c r="F23" s="507" t="n">
        <v>50</v>
      </c>
      <c r="G23" s="508" t="n">
        <f aca="false">F23/F25</f>
        <v>0.0171174255391989</v>
      </c>
      <c r="H23" s="0"/>
      <c r="I23" s="0"/>
      <c r="J23" s="0"/>
      <c r="K23" s="0"/>
      <c r="L23" s="0"/>
      <c r="M23" s="0"/>
    </row>
    <row r="24" customFormat="false" ht="15" hidden="false" customHeight="false" outlineLevel="0" collapsed="false">
      <c r="A24" s="506" t="s">
        <v>408</v>
      </c>
      <c r="B24" s="506"/>
      <c r="C24" s="506"/>
      <c r="D24" s="506"/>
      <c r="E24" s="506"/>
      <c r="F24" s="507" t="n">
        <v>146</v>
      </c>
      <c r="G24" s="508" t="n">
        <f aca="false">F24/F25</f>
        <v>0.0499828825744608</v>
      </c>
      <c r="H24" s="0"/>
      <c r="I24" s="0"/>
      <c r="J24" s="0"/>
      <c r="K24" s="0"/>
      <c r="L24" s="0"/>
      <c r="M24" s="0"/>
    </row>
    <row r="25" customFormat="false" ht="15" hidden="false" customHeight="false" outlineLevel="0" collapsed="false">
      <c r="A25" s="509" t="s">
        <v>409</v>
      </c>
      <c r="B25" s="509"/>
      <c r="C25" s="509"/>
      <c r="D25" s="509"/>
      <c r="E25" s="509"/>
      <c r="F25" s="510" t="n">
        <f aca="false">SUM(F21:F24)</f>
        <v>2921</v>
      </c>
      <c r="G25" s="511" t="n">
        <f aca="false">SUM(G21:G24)</f>
        <v>1</v>
      </c>
      <c r="H25" s="0"/>
      <c r="I25" s="0"/>
      <c r="J25" s="0"/>
      <c r="K25" s="0"/>
      <c r="L25" s="0"/>
      <c r="M25" s="0"/>
    </row>
    <row r="26" customFormat="false" ht="15" hidden="false" customHeight="false" outlineLevel="0" collapsed="false">
      <c r="A26" s="512" t="s">
        <v>410</v>
      </c>
      <c r="B26" s="512"/>
      <c r="C26" s="512"/>
      <c r="D26" s="512"/>
      <c r="E26" s="512"/>
      <c r="F26" s="512"/>
      <c r="G26" s="512"/>
      <c r="H26" s="512"/>
      <c r="I26" s="512"/>
      <c r="J26" s="512"/>
      <c r="K26" s="512"/>
      <c r="L26" s="512"/>
      <c r="M26" s="512"/>
    </row>
    <row r="27" customFormat="false" ht="15" hidden="false" customHeight="false" outlineLevel="0" collapsed="false">
      <c r="A27" s="513" t="s">
        <v>411</v>
      </c>
      <c r="B27" s="487"/>
      <c r="C27" s="487"/>
      <c r="D27" s="514"/>
      <c r="E27" s="513" t="s">
        <v>411</v>
      </c>
      <c r="F27" s="487"/>
      <c r="G27" s="487"/>
      <c r="H27" s="514"/>
      <c r="I27" s="515" t="s">
        <v>411</v>
      </c>
      <c r="J27" s="516"/>
      <c r="K27" s="516"/>
      <c r="L27" s="516"/>
      <c r="M27" s="517"/>
    </row>
    <row r="28" customFormat="false" ht="15" hidden="false" customHeight="false" outlineLevel="0" collapsed="false">
      <c r="A28" s="518" t="s">
        <v>412</v>
      </c>
      <c r="B28" s="59"/>
      <c r="C28" s="59"/>
      <c r="D28" s="519"/>
      <c r="E28" s="518" t="s">
        <v>413</v>
      </c>
      <c r="F28" s="59"/>
      <c r="G28" s="59"/>
      <c r="H28" s="519"/>
      <c r="I28" s="518" t="s">
        <v>414</v>
      </c>
      <c r="J28" s="59"/>
      <c r="K28" s="59"/>
      <c r="L28" s="59"/>
      <c r="M28" s="520"/>
    </row>
    <row r="29" customFormat="false" ht="15" hidden="false" customHeight="false" outlineLevel="0" collapsed="false">
      <c r="A29" s="518"/>
      <c r="B29" s="59"/>
      <c r="C29" s="59"/>
      <c r="D29" s="519"/>
      <c r="E29" s="518"/>
      <c r="F29" s="59"/>
      <c r="G29" s="59"/>
      <c r="H29" s="519"/>
      <c r="I29" s="518"/>
      <c r="J29" s="59"/>
      <c r="K29" s="59"/>
      <c r="L29" s="59"/>
      <c r="M29" s="520"/>
    </row>
    <row r="30" customFormat="false" ht="15" hidden="false" customHeight="false" outlineLevel="0" collapsed="false">
      <c r="A30" s="518"/>
      <c r="B30" s="59"/>
      <c r="C30" s="59"/>
      <c r="D30" s="519"/>
      <c r="E30" s="518"/>
      <c r="F30" s="59"/>
      <c r="G30" s="59"/>
      <c r="H30" s="519"/>
      <c r="I30" s="518"/>
      <c r="J30" s="59"/>
      <c r="K30" s="59"/>
      <c r="L30" s="59"/>
      <c r="M30" s="520"/>
    </row>
    <row r="31" customFormat="false" ht="15" hidden="false" customHeight="false" outlineLevel="0" collapsed="false">
      <c r="A31" s="518" t="s">
        <v>415</v>
      </c>
      <c r="B31" s="59"/>
      <c r="C31" s="59"/>
      <c r="D31" s="519"/>
      <c r="E31" s="518" t="s">
        <v>415</v>
      </c>
      <c r="F31" s="59"/>
      <c r="G31" s="59"/>
      <c r="H31" s="519"/>
      <c r="I31" s="518" t="s">
        <v>416</v>
      </c>
      <c r="J31" s="59"/>
      <c r="K31" s="59"/>
      <c r="L31" s="59"/>
      <c r="M31" s="520"/>
    </row>
    <row r="32" customFormat="false" ht="15" hidden="false" customHeight="false" outlineLevel="0" collapsed="false">
      <c r="A32" s="518" t="s">
        <v>417</v>
      </c>
      <c r="B32" s="59"/>
      <c r="C32" s="59"/>
      <c r="D32" s="519"/>
      <c r="E32" s="518" t="s">
        <v>418</v>
      </c>
      <c r="F32" s="59"/>
      <c r="G32" s="59"/>
      <c r="H32" s="519"/>
      <c r="I32" s="518" t="s">
        <v>419</v>
      </c>
      <c r="J32" s="59"/>
      <c r="K32" s="59"/>
      <c r="L32" s="59"/>
      <c r="M32" s="520"/>
    </row>
    <row r="33" customFormat="false" ht="15" hidden="false" customHeight="false" outlineLevel="0" collapsed="false">
      <c r="A33" s="521"/>
      <c r="B33" s="522"/>
      <c r="C33" s="522"/>
      <c r="D33" s="523"/>
      <c r="E33" s="521"/>
      <c r="F33" s="522"/>
      <c r="G33" s="522"/>
      <c r="H33" s="523"/>
      <c r="I33" s="521" t="s">
        <v>420</v>
      </c>
      <c r="J33" s="522"/>
      <c r="K33" s="522"/>
      <c r="L33" s="522"/>
      <c r="M33" s="524" t="s">
        <v>421</v>
      </c>
    </row>
  </sheetData>
  <mergeCells count="7">
    <mergeCell ref="A20:E20"/>
    <mergeCell ref="A21:E21"/>
    <mergeCell ref="A22:E22"/>
    <mergeCell ref="A23:E23"/>
    <mergeCell ref="A24:E24"/>
    <mergeCell ref="A25:E25"/>
    <mergeCell ref="A26:M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30" zoomScaleNormal="130" zoomScalePageLayoutView="100" workbookViewId="0">
      <selection pane="topLeft" activeCell="Q43" activeCellId="0" sqref="Q43"/>
    </sheetView>
  </sheetViews>
  <sheetFormatPr defaultRowHeight="12.75"/>
  <cols>
    <col collapsed="false" hidden="false" max="1" min="1" style="99" width="4"/>
    <col collapsed="false" hidden="false" max="2" min="2" style="99" width="21.5748987854251"/>
    <col collapsed="false" hidden="false" max="3" min="3" style="100" width="7.4251012145749"/>
    <col collapsed="false" hidden="false" max="4" min="4" style="99" width="8.4251012145749"/>
    <col collapsed="false" hidden="false" max="5" min="5" style="99" width="8.2834008097166"/>
    <col collapsed="false" hidden="false" max="6" min="6" style="99" width="10.995951417004"/>
    <col collapsed="false" hidden="false" max="7" min="7" style="99" width="10.2834008097166"/>
    <col collapsed="false" hidden="false" max="8" min="8" style="99" width="12.2834008097166"/>
    <col collapsed="false" hidden="false" max="14" min="9" style="99" width="5.1417004048583"/>
    <col collapsed="false" hidden="false" max="1025" min="15" style="99" width="9.1417004048583"/>
  </cols>
  <sheetData>
    <row r="1" customFormat="false" ht="12.75" hidden="false" customHeight="false" outlineLevel="0" collapsed="false">
      <c r="A1" s="525"/>
      <c r="B1" s="526"/>
      <c r="C1" s="527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8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.75" hidden="false" customHeight="true" outlineLevel="0" collapsed="false">
      <c r="A2" s="529" t="s">
        <v>422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1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5" hidden="false" customHeight="false" outlineLevel="0" collapsed="false">
      <c r="A3" s="532"/>
      <c r="B3" s="105"/>
      <c r="C3" s="106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.75" hidden="false" customHeight="true" outlineLevel="0" collapsed="false">
      <c r="A4" s="533" t="s">
        <v>145</v>
      </c>
      <c r="B4" s="534" t="s">
        <v>42</v>
      </c>
      <c r="C4" s="534" t="s">
        <v>423</v>
      </c>
      <c r="D4" s="535" t="s">
        <v>424</v>
      </c>
      <c r="E4" s="534" t="s">
        <v>425</v>
      </c>
      <c r="F4" s="536" t="s">
        <v>426</v>
      </c>
      <c r="G4" s="536"/>
      <c r="H4" s="536"/>
      <c r="I4" s="537" t="s">
        <v>427</v>
      </c>
      <c r="J4" s="537"/>
      <c r="K4" s="537"/>
      <c r="L4" s="537"/>
      <c r="M4" s="537"/>
      <c r="N4" s="537"/>
      <c r="O4" s="58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.75" hidden="false" customHeight="true" outlineLevel="0" collapsed="false">
      <c r="A5" s="533"/>
      <c r="B5" s="534"/>
      <c r="C5" s="534"/>
      <c r="D5" s="535"/>
      <c r="E5" s="534"/>
      <c r="F5" s="536"/>
      <c r="G5" s="536"/>
      <c r="H5" s="536"/>
      <c r="I5" s="537"/>
      <c r="J5" s="537"/>
      <c r="K5" s="537"/>
      <c r="L5" s="537"/>
      <c r="M5" s="537"/>
      <c r="N5" s="537"/>
      <c r="O5" s="58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.75" hidden="false" customHeight="true" outlineLevel="0" collapsed="false">
      <c r="A6" s="533"/>
      <c r="B6" s="534"/>
      <c r="C6" s="534"/>
      <c r="D6" s="535"/>
      <c r="E6" s="534"/>
      <c r="F6" s="538" t="s">
        <v>428</v>
      </c>
      <c r="G6" s="538" t="s">
        <v>429</v>
      </c>
      <c r="H6" s="538" t="s">
        <v>430</v>
      </c>
      <c r="I6" s="538" t="s">
        <v>431</v>
      </c>
      <c r="J6" s="538"/>
      <c r="K6" s="538" t="s">
        <v>432</v>
      </c>
      <c r="L6" s="538"/>
      <c r="M6" s="539" t="s">
        <v>433</v>
      </c>
      <c r="N6" s="539"/>
      <c r="O6" s="58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.75" hidden="false" customHeight="true" outlineLevel="0" collapsed="false">
      <c r="A7" s="540" t="s">
        <v>149</v>
      </c>
      <c r="B7" s="541"/>
      <c r="C7" s="542"/>
      <c r="D7" s="543"/>
      <c r="E7" s="544"/>
      <c r="F7" s="545"/>
      <c r="G7" s="545"/>
      <c r="H7" s="545"/>
      <c r="I7" s="546"/>
      <c r="J7" s="546"/>
      <c r="K7" s="546"/>
      <c r="L7" s="546"/>
      <c r="M7" s="546"/>
      <c r="N7" s="547"/>
      <c r="O7" s="58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8.75" hidden="false" customHeight="true" outlineLevel="0" collapsed="false">
      <c r="A8" s="124" t="s">
        <v>434</v>
      </c>
      <c r="B8" s="548"/>
      <c r="C8" s="549"/>
      <c r="D8" s="250"/>
      <c r="E8" s="250"/>
      <c r="F8" s="250"/>
      <c r="G8" s="250"/>
      <c r="H8" s="250"/>
      <c r="I8" s="250"/>
      <c r="J8" s="250"/>
      <c r="K8" s="250"/>
      <c r="L8" s="525"/>
      <c r="M8" s="525"/>
      <c r="N8" s="550"/>
      <c r="O8" s="58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.75" hidden="false" customHeight="true" outlineLevel="0" collapsed="false">
      <c r="A9" s="551" t="n">
        <v>1</v>
      </c>
      <c r="B9" s="552" t="s">
        <v>25</v>
      </c>
      <c r="C9" s="126" t="s">
        <v>25</v>
      </c>
      <c r="D9" s="553" t="n">
        <v>5000</v>
      </c>
      <c r="E9" s="554"/>
      <c r="F9" s="555" t="n">
        <v>0</v>
      </c>
      <c r="G9" s="155"/>
      <c r="H9" s="556"/>
      <c r="I9" s="63"/>
      <c r="J9" s="63"/>
      <c r="K9" s="63"/>
      <c r="L9" s="63"/>
      <c r="M9" s="64"/>
      <c r="N9" s="64"/>
      <c r="O9" s="58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8.75" hidden="false" customHeight="true" outlineLevel="0" collapsed="false">
      <c r="A10" s="557" t="s">
        <v>153</v>
      </c>
      <c r="B10" s="129"/>
      <c r="C10" s="558"/>
      <c r="D10" s="559"/>
      <c r="E10" s="559"/>
      <c r="F10" s="559"/>
      <c r="G10" s="559"/>
      <c r="H10" s="559"/>
      <c r="I10" s="559"/>
      <c r="J10" s="559"/>
      <c r="K10" s="559"/>
      <c r="L10" s="559"/>
      <c r="M10" s="559"/>
      <c r="N10" s="559"/>
      <c r="O10" s="58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.75" hidden="false" customHeight="true" outlineLevel="0" collapsed="false">
      <c r="A11" s="124" t="s">
        <v>154</v>
      </c>
      <c r="B11" s="125"/>
      <c r="C11" s="560"/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8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8.75" hidden="false" customHeight="true" outlineLevel="0" collapsed="false">
      <c r="A12" s="130" t="n">
        <v>1</v>
      </c>
      <c r="B12" s="131" t="s">
        <v>435</v>
      </c>
      <c r="C12" s="130" t="s">
        <v>155</v>
      </c>
      <c r="D12" s="561" t="n">
        <v>5179</v>
      </c>
      <c r="E12" s="562"/>
      <c r="F12" s="563" t="n">
        <f aca="false">D12-E12</f>
        <v>5179</v>
      </c>
      <c r="G12" s="564" t="n">
        <f aca="false">F12*0.03</f>
        <v>155.37</v>
      </c>
      <c r="H12" s="565" t="n">
        <f aca="false">F12+G12</f>
        <v>5334.37</v>
      </c>
      <c r="I12" s="566" t="n">
        <v>3000</v>
      </c>
      <c r="J12" s="566"/>
      <c r="K12" s="566" t="n">
        <v>2334</v>
      </c>
      <c r="L12" s="566"/>
      <c r="M12" s="567" t="n">
        <v>0</v>
      </c>
      <c r="N12" s="567"/>
      <c r="O12" s="568"/>
      <c r="P12" s="569"/>
      <c r="Q12" s="569"/>
      <c r="R12" s="57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8.75" hidden="false" customHeight="true" outlineLevel="0" collapsed="false">
      <c r="A13" s="130" t="n">
        <v>2</v>
      </c>
      <c r="B13" s="131" t="s">
        <v>53</v>
      </c>
      <c r="C13" s="130" t="s">
        <v>155</v>
      </c>
      <c r="D13" s="561" t="n">
        <v>1169</v>
      </c>
      <c r="E13" s="562"/>
      <c r="F13" s="563" t="n">
        <f aca="false">D13-E13</f>
        <v>1169</v>
      </c>
      <c r="G13" s="562" t="n">
        <f aca="false">F13*0.03</f>
        <v>35.07</v>
      </c>
      <c r="H13" s="565" t="n">
        <f aca="false">F13+G13</f>
        <v>1204.07</v>
      </c>
      <c r="I13" s="571" t="n">
        <v>1204</v>
      </c>
      <c r="J13" s="571"/>
      <c r="K13" s="571"/>
      <c r="L13" s="571"/>
      <c r="M13" s="567" t="n">
        <v>0</v>
      </c>
      <c r="N13" s="567"/>
      <c r="O13" s="568"/>
      <c r="P13" s="569"/>
      <c r="Q13" s="569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8.75" hidden="false" customHeight="true" outlineLevel="0" collapsed="false">
      <c r="A14" s="130" t="n">
        <v>3</v>
      </c>
      <c r="B14" s="131" t="s">
        <v>54</v>
      </c>
      <c r="C14" s="130" t="s">
        <v>155</v>
      </c>
      <c r="D14" s="561" t="n">
        <v>1169</v>
      </c>
      <c r="E14" s="562"/>
      <c r="F14" s="563" t="n">
        <f aca="false">D14-E14</f>
        <v>1169</v>
      </c>
      <c r="G14" s="562" t="n">
        <f aca="false">F14*0.03</f>
        <v>35.07</v>
      </c>
      <c r="H14" s="565" t="n">
        <f aca="false">F14+G14</f>
        <v>1204.07</v>
      </c>
      <c r="I14" s="572" t="n">
        <f aca="false">H14</f>
        <v>1204.07</v>
      </c>
      <c r="J14" s="572"/>
      <c r="K14" s="571" t="n">
        <v>0</v>
      </c>
      <c r="L14" s="571"/>
      <c r="M14" s="567" t="n">
        <v>0</v>
      </c>
      <c r="N14" s="567"/>
      <c r="O14" s="568"/>
      <c r="P14" s="569"/>
      <c r="Q14" s="569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8.75" hidden="false" customHeight="true" outlineLevel="0" collapsed="false">
      <c r="A15" s="130" t="n">
        <v>4</v>
      </c>
      <c r="B15" s="131" t="s">
        <v>55</v>
      </c>
      <c r="C15" s="130" t="s">
        <v>155</v>
      </c>
      <c r="D15" s="561" t="n">
        <v>1169</v>
      </c>
      <c r="E15" s="562"/>
      <c r="F15" s="563" t="n">
        <f aca="false">D15-E15</f>
        <v>1169</v>
      </c>
      <c r="G15" s="562" t="n">
        <f aca="false">F15*0.03</f>
        <v>35.07</v>
      </c>
      <c r="H15" s="565" t="n">
        <f aca="false">F15+G15</f>
        <v>1204.07</v>
      </c>
      <c r="I15" s="572" t="n">
        <v>1204</v>
      </c>
      <c r="J15" s="572"/>
      <c r="K15" s="571"/>
      <c r="L15" s="571"/>
      <c r="M15" s="567" t="n">
        <v>0</v>
      </c>
      <c r="N15" s="567"/>
      <c r="O15" s="568"/>
      <c r="P15" s="569"/>
      <c r="Q15" s="569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8.75" hidden="false" customHeight="true" outlineLevel="0" collapsed="false">
      <c r="A16" s="130" t="n">
        <v>5</v>
      </c>
      <c r="B16" s="131" t="s">
        <v>57</v>
      </c>
      <c r="C16" s="130" t="s">
        <v>155</v>
      </c>
      <c r="D16" s="561" t="n">
        <v>5845</v>
      </c>
      <c r="E16" s="562"/>
      <c r="F16" s="563" t="n">
        <f aca="false">D16-E16</f>
        <v>5845</v>
      </c>
      <c r="G16" s="562" t="n">
        <f aca="false">F16*0.03</f>
        <v>175.35</v>
      </c>
      <c r="H16" s="565" t="n">
        <f aca="false">F16+G16</f>
        <v>6020.35</v>
      </c>
      <c r="I16" s="571" t="n">
        <f aca="false">H16</f>
        <v>6020.35</v>
      </c>
      <c r="J16" s="571"/>
      <c r="K16" s="571" t="n">
        <v>0</v>
      </c>
      <c r="L16" s="571"/>
      <c r="M16" s="567" t="n">
        <v>0</v>
      </c>
      <c r="N16" s="567"/>
      <c r="O16" s="568"/>
      <c r="P16" s="569"/>
      <c r="Q16" s="569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8.75" hidden="false" customHeight="true" outlineLevel="0" collapsed="false">
      <c r="A17" s="443" t="s">
        <v>170</v>
      </c>
      <c r="B17" s="145"/>
      <c r="C17" s="573" t="n">
        <f aca="false">D17-E17</f>
        <v>0</v>
      </c>
      <c r="D17" s="573"/>
      <c r="E17" s="573"/>
      <c r="F17" s="573"/>
      <c r="G17" s="573"/>
      <c r="H17" s="573"/>
      <c r="I17" s="573"/>
      <c r="J17" s="573"/>
      <c r="K17" s="573"/>
      <c r="L17" s="573"/>
      <c r="M17" s="573"/>
      <c r="N17" s="573"/>
      <c r="O17" s="574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8.75" hidden="false" customHeight="true" outlineLevel="0" collapsed="false">
      <c r="A18" s="130" t="n">
        <v>1</v>
      </c>
      <c r="B18" s="131" t="s">
        <v>198</v>
      </c>
      <c r="C18" s="130" t="s">
        <v>155</v>
      </c>
      <c r="D18" s="575" t="n">
        <v>345810</v>
      </c>
      <c r="E18" s="575"/>
      <c r="F18" s="563" t="n">
        <f aca="false">D18-E18</f>
        <v>345810</v>
      </c>
      <c r="G18" s="564" t="n">
        <f aca="false">F18*0.03</f>
        <v>10374.3</v>
      </c>
      <c r="H18" s="565" t="n">
        <f aca="false">F18+G18</f>
        <v>356184.3</v>
      </c>
      <c r="I18" s="571" t="n">
        <f aca="false">H18/3</f>
        <v>118728.1</v>
      </c>
      <c r="J18" s="571"/>
      <c r="K18" s="571" t="n">
        <f aca="false">I18</f>
        <v>118728.1</v>
      </c>
      <c r="L18" s="571"/>
      <c r="M18" s="567" t="n">
        <f aca="false">K18</f>
        <v>118728.1</v>
      </c>
      <c r="N18" s="567"/>
      <c r="O18" s="574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8.75" hidden="false" customHeight="true" outlineLevel="0" collapsed="false">
      <c r="A19" s="130" t="n">
        <v>2</v>
      </c>
      <c r="B19" s="131" t="s">
        <v>59</v>
      </c>
      <c r="C19" s="130" t="s">
        <v>155</v>
      </c>
      <c r="D19" s="575"/>
      <c r="E19" s="575"/>
      <c r="F19" s="563" t="n">
        <f aca="false">D19-E19</f>
        <v>0</v>
      </c>
      <c r="G19" s="562" t="n">
        <f aca="false">F19*0.03</f>
        <v>0</v>
      </c>
      <c r="H19" s="565" t="n">
        <f aca="false">F19+G19</f>
        <v>0</v>
      </c>
      <c r="I19" s="571" t="n">
        <f aca="false">H19</f>
        <v>0</v>
      </c>
      <c r="J19" s="571"/>
      <c r="K19" s="571" t="n">
        <v>0</v>
      </c>
      <c r="L19" s="571"/>
      <c r="M19" s="567" t="n">
        <v>0</v>
      </c>
      <c r="N19" s="567"/>
      <c r="O19" s="574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8.75" hidden="false" customHeight="true" outlineLevel="0" collapsed="false">
      <c r="A20" s="576" t="s">
        <v>175</v>
      </c>
      <c r="B20" s="447"/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7"/>
      <c r="O20" s="574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8.75" hidden="false" customHeight="true" outlineLevel="0" collapsed="false">
      <c r="A21" s="130" t="n">
        <v>1</v>
      </c>
      <c r="B21" s="131" t="s">
        <v>60</v>
      </c>
      <c r="C21" s="130" t="s">
        <v>176</v>
      </c>
      <c r="D21" s="578" t="n">
        <v>10.36</v>
      </c>
      <c r="E21" s="579"/>
      <c r="F21" s="580" t="n">
        <f aca="false">D21-E21</f>
        <v>10.36</v>
      </c>
      <c r="G21" s="579" t="n">
        <f aca="false">F21*0.03</f>
        <v>0.3108</v>
      </c>
      <c r="H21" s="581" t="n">
        <f aca="false">F21+G21</f>
        <v>10.6708</v>
      </c>
      <c r="I21" s="571" t="n">
        <v>10.67</v>
      </c>
      <c r="J21" s="571"/>
      <c r="K21" s="571"/>
      <c r="L21" s="571"/>
      <c r="M21" s="567" t="n">
        <v>0</v>
      </c>
      <c r="N21" s="567"/>
      <c r="O21" s="574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8.75" hidden="false" customHeight="true" outlineLevel="0" collapsed="false">
      <c r="A22" s="130" t="n">
        <v>2</v>
      </c>
      <c r="B22" s="155" t="s">
        <v>61</v>
      </c>
      <c r="C22" s="130" t="s">
        <v>176</v>
      </c>
      <c r="D22" s="578" t="n">
        <v>10.36</v>
      </c>
      <c r="E22" s="579"/>
      <c r="F22" s="580" t="n">
        <f aca="false">D22-E22</f>
        <v>10.36</v>
      </c>
      <c r="G22" s="579" t="n">
        <f aca="false">F22*0.03</f>
        <v>0.3108</v>
      </c>
      <c r="H22" s="581" t="n">
        <f aca="false">F22+G22</f>
        <v>10.6708</v>
      </c>
      <c r="I22" s="571" t="n">
        <v>10.67</v>
      </c>
      <c r="J22" s="571"/>
      <c r="K22" s="571"/>
      <c r="L22" s="571"/>
      <c r="M22" s="567" t="n">
        <v>0</v>
      </c>
      <c r="N22" s="567"/>
      <c r="O22" s="574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.75" hidden="false" customHeight="true" outlineLevel="0" collapsed="false">
      <c r="A23" s="130" t="n">
        <v>3</v>
      </c>
      <c r="B23" s="155" t="s">
        <v>62</v>
      </c>
      <c r="C23" s="130" t="s">
        <v>176</v>
      </c>
      <c r="D23" s="578" t="n">
        <v>10.36</v>
      </c>
      <c r="E23" s="579"/>
      <c r="F23" s="580" t="n">
        <f aca="false">D23-E23</f>
        <v>10.36</v>
      </c>
      <c r="G23" s="579" t="n">
        <f aca="false">F23*0.03</f>
        <v>0.3108</v>
      </c>
      <c r="H23" s="581" t="n">
        <f aca="false">F23+G23</f>
        <v>10.6708</v>
      </c>
      <c r="I23" s="571" t="n">
        <v>10.67</v>
      </c>
      <c r="J23" s="571"/>
      <c r="K23" s="571"/>
      <c r="L23" s="571"/>
      <c r="M23" s="567" t="n">
        <v>0</v>
      </c>
      <c r="N23" s="567"/>
      <c r="O23" s="574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8.75" hidden="false" customHeight="true" outlineLevel="0" collapsed="false">
      <c r="A24" s="443" t="s">
        <v>178</v>
      </c>
      <c r="B24" s="450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8.75" hidden="false" customHeight="true" outlineLevel="0" collapsed="false">
      <c r="A25" s="130" t="n">
        <v>1</v>
      </c>
      <c r="B25" s="155" t="s">
        <v>63</v>
      </c>
      <c r="C25" s="130" t="s">
        <v>155</v>
      </c>
      <c r="D25" s="578" t="n">
        <v>11.69</v>
      </c>
      <c r="E25" s="579"/>
      <c r="F25" s="580" t="n">
        <f aca="false">D25-E25</f>
        <v>11.69</v>
      </c>
      <c r="G25" s="579" t="n">
        <f aca="false">F25*0.03</f>
        <v>0.3507</v>
      </c>
      <c r="H25" s="581" t="n">
        <f aca="false">F25+G25</f>
        <v>12.0407</v>
      </c>
      <c r="I25" s="571" t="n">
        <v>12.04</v>
      </c>
      <c r="J25" s="571"/>
      <c r="K25" s="571"/>
      <c r="L25" s="571"/>
      <c r="M25" s="567" t="n">
        <v>0</v>
      </c>
      <c r="N25" s="567"/>
      <c r="O25" s="574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.75" hidden="false" customHeight="true" outlineLevel="0" collapsed="false">
      <c r="A26" s="130" t="n">
        <v>2</v>
      </c>
      <c r="B26" s="155" t="s">
        <v>64</v>
      </c>
      <c r="C26" s="130" t="s">
        <v>155</v>
      </c>
      <c r="D26" s="578" t="n">
        <v>11.69</v>
      </c>
      <c r="E26" s="579"/>
      <c r="F26" s="580" t="n">
        <f aca="false">D26-E26</f>
        <v>11.69</v>
      </c>
      <c r="G26" s="579" t="n">
        <f aca="false">F26*0.03</f>
        <v>0.3507</v>
      </c>
      <c r="H26" s="581" t="n">
        <f aca="false">F26+G26</f>
        <v>12.0407</v>
      </c>
      <c r="I26" s="571" t="n">
        <v>12.04</v>
      </c>
      <c r="J26" s="571"/>
      <c r="K26" s="571"/>
      <c r="L26" s="571"/>
      <c r="M26" s="567" t="n">
        <v>0</v>
      </c>
      <c r="N26" s="567"/>
      <c r="O26" s="574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8.75" hidden="false" customHeight="true" outlineLevel="0" collapsed="false">
      <c r="A27" s="130" t="n">
        <v>3</v>
      </c>
      <c r="B27" s="155" t="s">
        <v>65</v>
      </c>
      <c r="C27" s="130" t="s">
        <v>155</v>
      </c>
      <c r="D27" s="578" t="n">
        <v>11.69</v>
      </c>
      <c r="E27" s="579"/>
      <c r="F27" s="580" t="n">
        <f aca="false">D27-E27</f>
        <v>11.69</v>
      </c>
      <c r="G27" s="579" t="n">
        <f aca="false">F27*0.03</f>
        <v>0.3507</v>
      </c>
      <c r="H27" s="581" t="n">
        <f aca="false">F27+G27</f>
        <v>12.0407</v>
      </c>
      <c r="I27" s="571" t="n">
        <v>12.04</v>
      </c>
      <c r="J27" s="571"/>
      <c r="K27" s="571"/>
      <c r="L27" s="571"/>
      <c r="M27" s="567" t="n">
        <v>0</v>
      </c>
      <c r="N27" s="567"/>
      <c r="O27" s="574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8.75" hidden="false" customHeight="true" outlineLevel="0" collapsed="false">
      <c r="A28" s="130" t="n">
        <v>4</v>
      </c>
      <c r="B28" s="155" t="s">
        <v>357</v>
      </c>
      <c r="C28" s="130" t="s">
        <v>155</v>
      </c>
      <c r="D28" s="578" t="n">
        <v>14.03</v>
      </c>
      <c r="E28" s="579"/>
      <c r="F28" s="580" t="n">
        <f aca="false">D28-E28</f>
        <v>14.03</v>
      </c>
      <c r="G28" s="579" t="n">
        <f aca="false">F28*0.03</f>
        <v>0.4209</v>
      </c>
      <c r="H28" s="581" t="n">
        <f aca="false">F28+G28</f>
        <v>14.4509</v>
      </c>
      <c r="I28" s="571" t="n">
        <v>12.04</v>
      </c>
      <c r="J28" s="571"/>
      <c r="K28" s="571"/>
      <c r="L28" s="571"/>
      <c r="M28" s="567" t="n">
        <v>0</v>
      </c>
      <c r="N28" s="567"/>
      <c r="O28" s="574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8.75" hidden="false" customHeight="true" outlineLevel="0" collapsed="false">
      <c r="A29" s="443" t="s">
        <v>180</v>
      </c>
      <c r="B29" s="450"/>
      <c r="C29" s="567"/>
      <c r="D29" s="567"/>
      <c r="E29" s="567"/>
      <c r="F29" s="567"/>
      <c r="G29" s="567"/>
      <c r="H29" s="567"/>
      <c r="I29" s="567"/>
      <c r="J29" s="567"/>
      <c r="K29" s="567"/>
      <c r="L29" s="567"/>
      <c r="M29" s="567"/>
      <c r="N29" s="567"/>
      <c r="O29" s="574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8.75" hidden="false" customHeight="true" outlineLevel="0" collapsed="false">
      <c r="A30" s="130" t="n">
        <v>1</v>
      </c>
      <c r="B30" s="155" t="s">
        <v>181</v>
      </c>
      <c r="C30" s="582" t="s">
        <v>176</v>
      </c>
      <c r="D30" s="583" t="n">
        <v>300</v>
      </c>
      <c r="E30" s="584"/>
      <c r="F30" s="585" t="n">
        <f aca="false">D30-E30</f>
        <v>300</v>
      </c>
      <c r="G30" s="586" t="n">
        <f aca="false">F30*0.03</f>
        <v>9</v>
      </c>
      <c r="H30" s="587" t="n">
        <f aca="false">F30+G30</f>
        <v>309</v>
      </c>
      <c r="I30" s="588" t="n">
        <f aca="false">H30/2</f>
        <v>154.5</v>
      </c>
      <c r="J30" s="588"/>
      <c r="K30" s="588" t="n">
        <f aca="false">I30</f>
        <v>154.5</v>
      </c>
      <c r="L30" s="588"/>
      <c r="M30" s="589" t="n">
        <v>0</v>
      </c>
      <c r="N30" s="589"/>
      <c r="O30" s="574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8.75" hidden="false" customHeight="true" outlineLevel="0" collapsed="false">
      <c r="A31" s="590" t="s">
        <v>436</v>
      </c>
      <c r="B31" s="591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574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8.75" hidden="false" customHeight="true" outlineLevel="0" collapsed="false">
      <c r="A32" s="130" t="n">
        <v>1</v>
      </c>
      <c r="B32" s="556" t="s">
        <v>437</v>
      </c>
      <c r="C32" s="63" t="s">
        <v>194</v>
      </c>
      <c r="D32" s="578" t="n">
        <v>400</v>
      </c>
      <c r="E32" s="562"/>
      <c r="F32" s="579" t="n">
        <f aca="false">D32-E32</f>
        <v>400</v>
      </c>
      <c r="G32" s="579" t="n">
        <f aca="false">F32*0.03</f>
        <v>12</v>
      </c>
      <c r="H32" s="592" t="n">
        <f aca="false">F32+G32</f>
        <v>412</v>
      </c>
      <c r="I32" s="593" t="n">
        <v>0</v>
      </c>
      <c r="J32" s="593"/>
      <c r="K32" s="593"/>
      <c r="L32" s="593"/>
      <c r="M32" s="567" t="n">
        <v>0</v>
      </c>
      <c r="N32" s="567"/>
      <c r="O32" s="574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8.75" hidden="false" customHeight="true" outlineLevel="0" collapsed="false">
      <c r="A33" s="594" t="s">
        <v>438</v>
      </c>
      <c r="B33" s="594"/>
      <c r="C33" s="594"/>
      <c r="D33" s="594"/>
      <c r="E33" s="594"/>
      <c r="F33" s="594"/>
      <c r="G33" s="594"/>
      <c r="H33" s="594"/>
      <c r="I33" s="594"/>
      <c r="J33" s="594"/>
      <c r="K33" s="594"/>
      <c r="L33" s="594"/>
      <c r="M33" s="594"/>
      <c r="N33" s="594"/>
      <c r="O33" s="58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75" hidden="false" customHeight="false" outlineLevel="0" collapsed="false">
      <c r="A34" s="487"/>
      <c r="B34" s="487"/>
      <c r="C34" s="178"/>
      <c r="D34" s="487"/>
      <c r="E34" s="487"/>
      <c r="F34" s="487"/>
      <c r="G34" s="520"/>
      <c r="H34" s="595" t="s">
        <v>439</v>
      </c>
      <c r="I34" s="596" t="s">
        <v>440</v>
      </c>
      <c r="J34" s="596"/>
      <c r="K34" s="596"/>
      <c r="L34" s="596"/>
      <c r="M34" s="596"/>
      <c r="N34" s="596"/>
      <c r="O34" s="58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7.25" hidden="false" customHeight="false" outlineLevel="0" collapsed="false">
      <c r="A35" s="597" t="s">
        <v>441</v>
      </c>
      <c r="B35" s="597"/>
      <c r="C35" s="597"/>
      <c r="D35" s="597"/>
      <c r="E35" s="597"/>
      <c r="F35" s="597"/>
      <c r="G35" s="598"/>
      <c r="H35" s="595"/>
      <c r="I35" s="599" t="s">
        <v>272</v>
      </c>
      <c r="J35" s="599" t="s">
        <v>273</v>
      </c>
      <c r="K35" s="599" t="s">
        <v>272</v>
      </c>
      <c r="L35" s="599" t="s">
        <v>273</v>
      </c>
      <c r="M35" s="599" t="s">
        <v>272</v>
      </c>
      <c r="N35" s="600" t="s">
        <v>273</v>
      </c>
      <c r="O35" s="58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612" customFormat="true" ht="12.75" hidden="false" customHeight="true" outlineLevel="0" collapsed="false">
      <c r="A36" s="601"/>
      <c r="B36" s="602" t="s">
        <v>442</v>
      </c>
      <c r="C36" s="603"/>
      <c r="D36" s="604"/>
      <c r="E36" s="604"/>
      <c r="F36" s="605"/>
      <c r="G36" s="606"/>
      <c r="H36" s="607" t="n">
        <v>42005</v>
      </c>
      <c r="I36" s="608" t="n">
        <v>1</v>
      </c>
      <c r="J36" s="609" t="n">
        <v>15</v>
      </c>
      <c r="K36" s="609"/>
      <c r="L36" s="609"/>
      <c r="M36" s="609"/>
      <c r="N36" s="610"/>
      <c r="O36" s="611"/>
    </row>
    <row r="37" customFormat="false" ht="12.75" hidden="false" customHeight="true" outlineLevel="0" collapsed="false">
      <c r="A37" s="613"/>
      <c r="B37" s="614" t="s">
        <v>443</v>
      </c>
      <c r="C37" s="615"/>
      <c r="D37" s="616"/>
      <c r="E37" s="616"/>
      <c r="F37" s="617"/>
      <c r="G37" s="618"/>
      <c r="H37" s="607" t="n">
        <v>42036</v>
      </c>
      <c r="I37" s="609"/>
      <c r="J37" s="609"/>
      <c r="K37" s="609"/>
      <c r="L37" s="609"/>
      <c r="M37" s="609"/>
      <c r="N37" s="610"/>
      <c r="O37" s="611"/>
    </row>
    <row r="38" customFormat="false" ht="12.75" hidden="false" customHeight="true" outlineLevel="0" collapsed="false">
      <c r="A38" s="613"/>
      <c r="B38" s="614" t="s">
        <v>444</v>
      </c>
      <c r="C38" s="615"/>
      <c r="D38" s="616"/>
      <c r="E38" s="616"/>
      <c r="F38" s="617"/>
      <c r="G38" s="618"/>
      <c r="H38" s="607" t="n">
        <v>42064</v>
      </c>
      <c r="I38" s="609"/>
      <c r="J38" s="609"/>
      <c r="K38" s="609"/>
      <c r="L38" s="609"/>
      <c r="M38" s="609"/>
      <c r="N38" s="610"/>
      <c r="O38" s="611"/>
    </row>
    <row r="39" customFormat="false" ht="12.75" hidden="false" customHeight="true" outlineLevel="0" collapsed="false">
      <c r="A39" s="613"/>
      <c r="B39" s="614"/>
      <c r="C39" s="615"/>
      <c r="D39" s="616"/>
      <c r="E39" s="616"/>
      <c r="F39" s="617"/>
      <c r="G39" s="618"/>
      <c r="H39" s="607" t="n">
        <v>42095</v>
      </c>
      <c r="I39" s="609"/>
      <c r="J39" s="609"/>
      <c r="K39" s="609" t="n">
        <v>1</v>
      </c>
      <c r="L39" s="609" t="n">
        <v>15</v>
      </c>
      <c r="M39" s="609"/>
      <c r="N39" s="610"/>
      <c r="O39" s="611"/>
    </row>
    <row r="40" customFormat="false" ht="12.75" hidden="false" customHeight="true" outlineLevel="0" collapsed="false">
      <c r="A40" s="613"/>
      <c r="B40" s="614" t="s">
        <v>445</v>
      </c>
      <c r="C40" s="615"/>
      <c r="D40" s="616"/>
      <c r="E40" s="616"/>
      <c r="F40" s="617"/>
      <c r="G40" s="618"/>
      <c r="H40" s="607" t="n">
        <v>42125</v>
      </c>
      <c r="I40" s="609"/>
      <c r="J40" s="609"/>
      <c r="K40" s="609"/>
      <c r="L40" s="609"/>
      <c r="M40" s="609"/>
      <c r="N40" s="610"/>
      <c r="O40" s="611"/>
    </row>
    <row r="41" customFormat="false" ht="12.75" hidden="false" customHeight="true" outlineLevel="0" collapsed="false">
      <c r="A41" s="613"/>
      <c r="B41" s="619" t="s">
        <v>446</v>
      </c>
      <c r="C41" s="620"/>
      <c r="D41" s="621"/>
      <c r="E41" s="621"/>
      <c r="F41" s="622"/>
      <c r="G41" s="623"/>
      <c r="H41" s="607" t="n">
        <v>42156</v>
      </c>
      <c r="I41" s="609"/>
      <c r="J41" s="609"/>
      <c r="K41" s="609"/>
      <c r="L41" s="609"/>
      <c r="M41" s="609"/>
      <c r="N41" s="610"/>
      <c r="O41" s="611"/>
    </row>
    <row r="42" customFormat="false" ht="12.75" hidden="false" customHeight="true" outlineLevel="0" collapsed="false">
      <c r="A42" s="93"/>
      <c r="B42" s="85"/>
      <c r="C42" s="248"/>
      <c r="D42" s="85"/>
      <c r="E42" s="85"/>
      <c r="F42" s="601"/>
      <c r="G42" s="624"/>
      <c r="H42" s="607" t="n">
        <v>42186</v>
      </c>
      <c r="I42" s="609"/>
      <c r="J42" s="609"/>
      <c r="K42" s="609"/>
      <c r="L42" s="609"/>
      <c r="M42" s="609"/>
      <c r="N42" s="610"/>
      <c r="O42" s="611"/>
    </row>
    <row r="43" customFormat="false" ht="12.75" hidden="false" customHeight="true" outlineLevel="0" collapsed="false">
      <c r="A43" s="93"/>
      <c r="B43" s="93"/>
      <c r="C43" s="625"/>
      <c r="D43" s="93"/>
      <c r="E43" s="93"/>
      <c r="F43" s="613"/>
      <c r="G43" s="626"/>
      <c r="H43" s="607" t="n">
        <v>42217</v>
      </c>
      <c r="I43" s="609"/>
      <c r="J43" s="609"/>
      <c r="K43" s="609"/>
      <c r="L43" s="609"/>
      <c r="M43" s="609" t="n">
        <v>1</v>
      </c>
      <c r="N43" s="610" t="n">
        <v>7</v>
      </c>
      <c r="O43" s="611"/>
    </row>
    <row r="44" customFormat="false" ht="12.75" hidden="false" customHeight="true" outlineLevel="0" collapsed="false">
      <c r="A44" s="93"/>
      <c r="B44" s="93"/>
      <c r="C44" s="625"/>
      <c r="D44" s="93"/>
      <c r="E44" s="93"/>
      <c r="F44" s="613"/>
      <c r="G44" s="626"/>
      <c r="H44" s="607" t="n">
        <v>42248</v>
      </c>
      <c r="I44" s="609"/>
      <c r="J44" s="609"/>
      <c r="K44" s="609"/>
      <c r="L44" s="609"/>
      <c r="M44" s="609"/>
      <c r="N44" s="610"/>
      <c r="O44" s="611"/>
    </row>
    <row r="45" customFormat="false" ht="13.5" hidden="false" customHeight="false" outlineLevel="0" collapsed="false">
      <c r="A45" s="0"/>
      <c r="B45" s="0"/>
      <c r="C45" s="0"/>
      <c r="D45" s="0"/>
      <c r="E45" s="0"/>
      <c r="F45" s="0"/>
      <c r="G45" s="627"/>
      <c r="H45" s="607" t="n">
        <v>42278</v>
      </c>
      <c r="I45" s="155"/>
      <c r="J45" s="155"/>
      <c r="K45" s="155"/>
      <c r="L45" s="155"/>
      <c r="M45" s="155"/>
      <c r="N45" s="628"/>
      <c r="O45" s="58"/>
    </row>
    <row r="46" customFormat="false" ht="13.5" hidden="false" customHeight="false" outlineLevel="0" collapsed="false">
      <c r="A46" s="0"/>
      <c r="B46" s="0"/>
      <c r="C46" s="0"/>
      <c r="D46" s="0"/>
      <c r="E46" s="0"/>
      <c r="F46" s="0"/>
      <c r="G46" s="520"/>
      <c r="H46" s="607" t="n">
        <v>42309</v>
      </c>
      <c r="I46" s="155"/>
      <c r="J46" s="155"/>
      <c r="K46" s="155"/>
      <c r="L46" s="155"/>
      <c r="M46" s="155"/>
      <c r="N46" s="628"/>
      <c r="O46" s="58"/>
    </row>
    <row r="47" customFormat="false" ht="14.25" hidden="false" customHeight="false" outlineLevel="0" collapsed="false">
      <c r="A47" s="0"/>
      <c r="B47" s="0"/>
      <c r="C47" s="0"/>
      <c r="D47" s="0"/>
      <c r="E47" s="0"/>
      <c r="F47" s="0"/>
      <c r="G47" s="520"/>
      <c r="H47" s="629" t="n">
        <v>42339</v>
      </c>
      <c r="I47" s="630"/>
      <c r="J47" s="630"/>
      <c r="K47" s="630"/>
      <c r="L47" s="630"/>
      <c r="M47" s="630"/>
      <c r="N47" s="631"/>
      <c r="O47" s="58"/>
    </row>
    <row r="48" customFormat="false" ht="12.75" hidden="false" customHeight="false" outlineLevel="0" collapsed="false">
      <c r="A48" s="250"/>
      <c r="B48" s="250"/>
      <c r="C48" s="251"/>
      <c r="D48" s="250"/>
      <c r="E48" s="250"/>
      <c r="F48" s="250"/>
      <c r="G48" s="525"/>
      <c r="H48" s="250"/>
      <c r="I48" s="251"/>
      <c r="J48" s="250"/>
      <c r="K48" s="251"/>
      <c r="L48" s="250"/>
      <c r="M48" s="250"/>
      <c r="N48" s="250"/>
      <c r="O48" s="58"/>
    </row>
    <row r="49" customFormat="false" ht="12.75" hidden="false" customHeight="false" outlineLevel="0" collapsed="false">
      <c r="A49" s="250"/>
      <c r="B49" s="250"/>
      <c r="C49" s="251"/>
      <c r="D49" s="250"/>
      <c r="E49" s="250"/>
      <c r="F49" s="250"/>
      <c r="G49" s="525"/>
      <c r="H49" s="250"/>
      <c r="I49" s="251"/>
      <c r="J49" s="250"/>
      <c r="K49" s="251"/>
      <c r="L49" s="250"/>
      <c r="M49" s="250"/>
      <c r="N49" s="250"/>
      <c r="O49" s="58"/>
    </row>
    <row r="50" customFormat="false" ht="12.75" hidden="false" customHeight="false" outlineLevel="0" collapsed="false">
      <c r="A50" s="250"/>
      <c r="B50" s="250"/>
      <c r="C50" s="251"/>
      <c r="D50" s="250"/>
      <c r="E50" s="250"/>
      <c r="F50" s="250"/>
      <c r="G50" s="525"/>
      <c r="H50" s="250"/>
      <c r="I50" s="251"/>
      <c r="J50" s="250"/>
      <c r="K50" s="251"/>
      <c r="L50" s="250"/>
      <c r="M50" s="250"/>
      <c r="N50" s="250"/>
      <c r="O50" s="58"/>
    </row>
    <row r="51" customFormat="false" ht="12.75" hidden="false" customHeight="false" outlineLevel="0" collapsed="false">
      <c r="A51" s="250"/>
      <c r="B51" s="250"/>
      <c r="C51" s="251"/>
      <c r="D51" s="250"/>
      <c r="E51" s="250"/>
      <c r="F51" s="250"/>
      <c r="G51" s="525"/>
      <c r="H51" s="250"/>
      <c r="I51" s="251"/>
      <c r="J51" s="250"/>
      <c r="K51" s="251"/>
      <c r="L51" s="250"/>
      <c r="M51" s="250"/>
      <c r="N51" s="250"/>
      <c r="O51" s="58"/>
    </row>
    <row r="52" customFormat="false" ht="13.5" hidden="false" customHeight="false" outlineLevel="0" collapsed="false">
      <c r="A52" s="250"/>
      <c r="B52" s="250"/>
      <c r="C52" s="251"/>
      <c r="D52" s="250"/>
      <c r="E52" s="250"/>
      <c r="F52" s="250"/>
      <c r="G52" s="250"/>
      <c r="H52" s="105"/>
      <c r="I52" s="105"/>
      <c r="J52" s="105"/>
      <c r="K52" s="105"/>
      <c r="L52" s="105"/>
      <c r="M52" s="105"/>
      <c r="N52" s="105"/>
      <c r="O52" s="0"/>
    </row>
    <row r="53" customFormat="false" ht="15" hidden="false" customHeight="true" outlineLevel="0" collapsed="false">
      <c r="A53" s="632" t="s">
        <v>447</v>
      </c>
      <c r="B53" s="632"/>
      <c r="C53" s="632"/>
      <c r="D53" s="632"/>
      <c r="E53" s="632"/>
      <c r="F53" s="632" t="s">
        <v>448</v>
      </c>
      <c r="G53" s="632"/>
      <c r="H53" s="632"/>
      <c r="I53" s="632"/>
      <c r="J53" s="632"/>
      <c r="K53" s="632"/>
      <c r="L53" s="632"/>
      <c r="M53" s="632"/>
      <c r="N53" s="632"/>
      <c r="O53" s="58"/>
    </row>
    <row r="54" customFormat="false" ht="12.75" hidden="false" customHeight="false" outlineLevel="0" collapsed="false">
      <c r="A54" s="633" t="s">
        <v>411</v>
      </c>
      <c r="B54" s="627"/>
      <c r="C54" s="513" t="s">
        <v>411</v>
      </c>
      <c r="D54" s="627"/>
      <c r="E54" s="634"/>
      <c r="F54" s="513" t="s">
        <v>411</v>
      </c>
      <c r="G54" s="487"/>
      <c r="H54" s="514"/>
      <c r="I54" s="513" t="s">
        <v>411</v>
      </c>
      <c r="J54" s="487"/>
      <c r="K54" s="487"/>
      <c r="L54" s="487"/>
      <c r="M54" s="627"/>
      <c r="N54" s="635"/>
      <c r="O54" s="58"/>
    </row>
    <row r="55" customFormat="false" ht="12.75" hidden="false" customHeight="false" outlineLevel="0" collapsed="false">
      <c r="A55" s="636" t="s">
        <v>449</v>
      </c>
      <c r="B55" s="520"/>
      <c r="C55" s="518" t="s">
        <v>450</v>
      </c>
      <c r="D55" s="520"/>
      <c r="E55" s="520"/>
      <c r="F55" s="518" t="s">
        <v>451</v>
      </c>
      <c r="G55" s="0"/>
      <c r="H55" s="519"/>
      <c r="I55" s="518" t="s">
        <v>452</v>
      </c>
      <c r="J55" s="0"/>
      <c r="K55" s="0"/>
      <c r="L55" s="0"/>
      <c r="M55" s="520"/>
      <c r="N55" s="637"/>
      <c r="O55" s="58"/>
    </row>
    <row r="56" customFormat="false" ht="12.75" hidden="false" customHeight="false" outlineLevel="0" collapsed="false">
      <c r="A56" s="636"/>
      <c r="B56" s="520"/>
      <c r="C56" s="518"/>
      <c r="D56" s="520"/>
      <c r="E56" s="520"/>
      <c r="F56" s="518"/>
      <c r="G56" s="0"/>
      <c r="H56" s="519"/>
      <c r="I56" s="518"/>
      <c r="J56" s="0"/>
      <c r="K56" s="0"/>
      <c r="L56" s="0"/>
      <c r="M56" s="520"/>
      <c r="N56" s="637"/>
      <c r="O56" s="58"/>
    </row>
    <row r="57" customFormat="false" ht="12.75" hidden="false" customHeight="false" outlineLevel="0" collapsed="false">
      <c r="A57" s="636"/>
      <c r="B57" s="520"/>
      <c r="C57" s="518"/>
      <c r="D57" s="520"/>
      <c r="E57" s="520"/>
      <c r="F57" s="518"/>
      <c r="G57" s="0"/>
      <c r="H57" s="519"/>
      <c r="I57" s="518"/>
      <c r="J57" s="0"/>
      <c r="K57" s="0"/>
      <c r="L57" s="0"/>
      <c r="M57" s="520"/>
      <c r="N57" s="637"/>
      <c r="O57" s="58"/>
    </row>
    <row r="58" customFormat="false" ht="12.75" hidden="false" customHeight="false" outlineLevel="0" collapsed="false">
      <c r="A58" s="636" t="s">
        <v>415</v>
      </c>
      <c r="B58" s="520"/>
      <c r="C58" s="518" t="s">
        <v>453</v>
      </c>
      <c r="D58" s="520"/>
      <c r="E58" s="638"/>
      <c r="F58" s="518" t="s">
        <v>453</v>
      </c>
      <c r="G58" s="0"/>
      <c r="H58" s="519"/>
      <c r="I58" s="518" t="s">
        <v>454</v>
      </c>
      <c r="J58" s="0"/>
      <c r="K58" s="0"/>
      <c r="L58" s="0"/>
      <c r="M58" s="520"/>
      <c r="N58" s="637"/>
      <c r="O58" s="58"/>
    </row>
    <row r="59" customFormat="false" ht="12.75" hidden="false" customHeight="false" outlineLevel="0" collapsed="false">
      <c r="A59" s="636" t="s">
        <v>417</v>
      </c>
      <c r="B59" s="520"/>
      <c r="C59" s="518" t="s">
        <v>418</v>
      </c>
      <c r="D59" s="520"/>
      <c r="E59" s="638"/>
      <c r="F59" s="518" t="s">
        <v>455</v>
      </c>
      <c r="G59" s="0"/>
      <c r="H59" s="519"/>
      <c r="I59" s="518" t="s">
        <v>456</v>
      </c>
      <c r="J59" s="0"/>
      <c r="K59" s="0"/>
      <c r="L59" s="0"/>
      <c r="M59" s="520"/>
      <c r="N59" s="637"/>
      <c r="O59" s="58"/>
    </row>
    <row r="60" customFormat="false" ht="13.5" hidden="false" customHeight="false" outlineLevel="0" collapsed="false">
      <c r="A60" s="639"/>
      <c r="B60" s="640"/>
      <c r="C60" s="641"/>
      <c r="D60" s="640"/>
      <c r="E60" s="642"/>
      <c r="F60" s="641"/>
      <c r="G60" s="643"/>
      <c r="H60" s="644"/>
      <c r="I60" s="641"/>
      <c r="J60" s="643"/>
      <c r="K60" s="643"/>
      <c r="L60" s="643"/>
      <c r="M60" s="640"/>
      <c r="N60" s="645"/>
      <c r="O60" s="58"/>
    </row>
    <row r="61" customFormat="false" ht="12.75" hidden="false" customHeight="false" outlineLevel="0" collapsed="false">
      <c r="A61" s="487"/>
      <c r="B61" s="487"/>
      <c r="C61" s="178"/>
      <c r="D61" s="487"/>
      <c r="E61" s="487"/>
      <c r="F61" s="487"/>
      <c r="G61" s="487"/>
      <c r="H61" s="487"/>
      <c r="I61" s="487"/>
      <c r="J61" s="487"/>
      <c r="K61" s="487"/>
      <c r="L61" s="487"/>
      <c r="M61" s="487"/>
      <c r="N61" s="646" t="s">
        <v>457</v>
      </c>
    </row>
  </sheetData>
  <mergeCells count="73">
    <mergeCell ref="A4:A6"/>
    <mergeCell ref="B4:B6"/>
    <mergeCell ref="C4:C6"/>
    <mergeCell ref="D4:D6"/>
    <mergeCell ref="E4:E6"/>
    <mergeCell ref="F4:H5"/>
    <mergeCell ref="I4:N5"/>
    <mergeCell ref="I6:J6"/>
    <mergeCell ref="K6:L6"/>
    <mergeCell ref="M6:N6"/>
    <mergeCell ref="I9:J9"/>
    <mergeCell ref="K9:L9"/>
    <mergeCell ref="M9:N9"/>
    <mergeCell ref="D10:N11"/>
    <mergeCell ref="I12:J12"/>
    <mergeCell ref="K12:L12"/>
    <mergeCell ref="M12:N12"/>
    <mergeCell ref="I13:J13"/>
    <mergeCell ref="K13:L13"/>
    <mergeCell ref="M13:N13"/>
    <mergeCell ref="I14:J14"/>
    <mergeCell ref="K14:L14"/>
    <mergeCell ref="M14:N14"/>
    <mergeCell ref="I15:J15"/>
    <mergeCell ref="K15:L15"/>
    <mergeCell ref="M15:N15"/>
    <mergeCell ref="I16:J16"/>
    <mergeCell ref="K16:L16"/>
    <mergeCell ref="M16:N16"/>
    <mergeCell ref="C17:N17"/>
    <mergeCell ref="I18:J18"/>
    <mergeCell ref="K18:L18"/>
    <mergeCell ref="M18:N18"/>
    <mergeCell ref="I19:J19"/>
    <mergeCell ref="K19:L19"/>
    <mergeCell ref="M19:N19"/>
    <mergeCell ref="C20:N20"/>
    <mergeCell ref="I21:J21"/>
    <mergeCell ref="K21:L21"/>
    <mergeCell ref="M21:N21"/>
    <mergeCell ref="I22:J22"/>
    <mergeCell ref="K22:L22"/>
    <mergeCell ref="M22:N22"/>
    <mergeCell ref="I23:J23"/>
    <mergeCell ref="K23:L23"/>
    <mergeCell ref="M23:N23"/>
    <mergeCell ref="C24:N24"/>
    <mergeCell ref="I25:J25"/>
    <mergeCell ref="K25:L25"/>
    <mergeCell ref="M25:N25"/>
    <mergeCell ref="I26:J26"/>
    <mergeCell ref="K26:L26"/>
    <mergeCell ref="M26:N26"/>
    <mergeCell ref="I27:J27"/>
    <mergeCell ref="K27:L27"/>
    <mergeCell ref="M27:N27"/>
    <mergeCell ref="I28:J28"/>
    <mergeCell ref="K28:L28"/>
    <mergeCell ref="M28:N28"/>
    <mergeCell ref="C29:N29"/>
    <mergeCell ref="I30:J30"/>
    <mergeCell ref="K30:L30"/>
    <mergeCell ref="M30:N30"/>
    <mergeCell ref="C31:N31"/>
    <mergeCell ref="I32:J32"/>
    <mergeCell ref="K32:L32"/>
    <mergeCell ref="M32:N32"/>
    <mergeCell ref="A33:N33"/>
    <mergeCell ref="H34:H35"/>
    <mergeCell ref="I34:N34"/>
    <mergeCell ref="A35:F35"/>
    <mergeCell ref="A53:E53"/>
    <mergeCell ref="F53:N53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1: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2" ySplit="4" topLeftCell="C13" activePane="bottomRight" state="frozen"/>
      <selection pane="topLeft" activeCell="A1" activeCellId="0" sqref="A1"/>
      <selection pane="topRight" activeCell="C1" activeCellId="0" sqref="C1"/>
      <selection pane="bottomLeft" activeCell="A13" activeCellId="0" sqref="A13"/>
      <selection pane="bottomRight" activeCell="B18" activeCellId="0" sqref="B18"/>
    </sheetView>
  </sheetViews>
  <sheetFormatPr defaultRowHeight="16.5"/>
  <cols>
    <col collapsed="false" hidden="false" max="1" min="1" style="34" width="5"/>
    <col collapsed="false" hidden="false" max="2" min="2" style="34" width="17.5668016194332"/>
    <col collapsed="false" hidden="false" max="3" min="3" style="34" width="25.7165991902834"/>
    <col collapsed="false" hidden="false" max="18" min="4" style="34" width="2.42914979757085"/>
    <col collapsed="false" hidden="false" max="19" min="19" style="34" width="4.1417004048583"/>
    <col collapsed="false" hidden="false" max="33" min="20" style="34" width="2.42914979757085"/>
    <col collapsed="false" hidden="false" max="45" min="34" style="34" width="1.71255060728745"/>
    <col collapsed="false" hidden="false" max="48" min="46" style="34" width="3.71255060728745"/>
    <col collapsed="false" hidden="false" max="1025" min="49" style="34" width="9.1417004048583"/>
  </cols>
  <sheetData>
    <row r="1" customFormat="false" ht="17.25" hidden="false" customHeight="false" outlineLevel="0" collapsed="false">
      <c r="A1" s="35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5" hidden="false" customHeight="true" outlineLevel="0" collapsed="false">
      <c r="A2" s="37" t="s">
        <v>40</v>
      </c>
      <c r="B2" s="38" t="s">
        <v>41</v>
      </c>
      <c r="C2" s="38" t="s">
        <v>42</v>
      </c>
      <c r="D2" s="39" t="s">
        <v>43</v>
      </c>
      <c r="E2" s="39"/>
      <c r="F2" s="39"/>
      <c r="G2" s="39"/>
      <c r="H2" s="39"/>
      <c r="I2" s="39"/>
      <c r="J2" s="40" t="s">
        <v>44</v>
      </c>
      <c r="K2" s="40"/>
      <c r="L2" s="39" t="s">
        <v>45</v>
      </c>
      <c r="M2" s="39"/>
      <c r="N2" s="39"/>
      <c r="O2" s="39" t="s">
        <v>46</v>
      </c>
      <c r="P2" s="39"/>
      <c r="Q2" s="39"/>
      <c r="R2" s="39"/>
      <c r="S2" s="41" t="s">
        <v>47</v>
      </c>
      <c r="T2" s="39" t="s">
        <v>48</v>
      </c>
      <c r="U2" s="39"/>
      <c r="V2" s="39"/>
      <c r="W2" s="39"/>
      <c r="X2" s="39"/>
      <c r="Y2" s="39"/>
      <c r="Z2" s="39" t="s">
        <v>49</v>
      </c>
      <c r="AA2" s="39"/>
      <c r="AB2" s="39"/>
      <c r="AC2" s="39"/>
      <c r="AD2" s="41" t="s">
        <v>50</v>
      </c>
      <c r="AE2" s="41"/>
      <c r="AF2" s="41"/>
      <c r="AG2" s="41"/>
      <c r="AH2" s="42" t="s">
        <v>51</v>
      </c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3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72.75" hidden="false" customHeight="true" outlineLevel="0" collapsed="false">
      <c r="A3" s="37"/>
      <c r="B3" s="38"/>
      <c r="C3" s="38"/>
      <c r="D3" s="44" t="s">
        <v>52</v>
      </c>
      <c r="E3" s="44" t="s">
        <v>53</v>
      </c>
      <c r="F3" s="44" t="s">
        <v>54</v>
      </c>
      <c r="G3" s="44" t="s">
        <v>55</v>
      </c>
      <c r="H3" s="44" t="s">
        <v>56</v>
      </c>
      <c r="I3" s="44" t="s">
        <v>57</v>
      </c>
      <c r="J3" s="44" t="s">
        <v>58</v>
      </c>
      <c r="K3" s="44" t="s">
        <v>59</v>
      </c>
      <c r="L3" s="44" t="s">
        <v>60</v>
      </c>
      <c r="M3" s="44" t="s">
        <v>61</v>
      </c>
      <c r="N3" s="44" t="s">
        <v>62</v>
      </c>
      <c r="O3" s="44" t="s">
        <v>63</v>
      </c>
      <c r="P3" s="44" t="s">
        <v>64</v>
      </c>
      <c r="Q3" s="44" t="s">
        <v>65</v>
      </c>
      <c r="R3" s="44" t="s">
        <v>66</v>
      </c>
      <c r="S3" s="44" t="s">
        <v>67</v>
      </c>
      <c r="T3" s="44" t="s">
        <v>68</v>
      </c>
      <c r="U3" s="44" t="s">
        <v>69</v>
      </c>
      <c r="V3" s="44" t="s">
        <v>70</v>
      </c>
      <c r="W3" s="45" t="s">
        <v>71</v>
      </c>
      <c r="X3" s="45" t="s">
        <v>72</v>
      </c>
      <c r="Y3" s="45" t="s">
        <v>73</v>
      </c>
      <c r="Z3" s="45" t="s">
        <v>74</v>
      </c>
      <c r="AA3" s="45" t="s">
        <v>75</v>
      </c>
      <c r="AB3" s="45" t="s">
        <v>76</v>
      </c>
      <c r="AC3" s="45" t="s">
        <v>77</v>
      </c>
      <c r="AD3" s="45" t="s">
        <v>78</v>
      </c>
      <c r="AE3" s="45" t="s">
        <v>79</v>
      </c>
      <c r="AF3" s="45" t="s">
        <v>80</v>
      </c>
      <c r="AG3" s="46" t="s">
        <v>81</v>
      </c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3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3.25" hidden="false" customHeight="true" outlineLevel="0" collapsed="false">
      <c r="A4" s="37"/>
      <c r="B4" s="38"/>
      <c r="C4" s="38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6"/>
      <c r="AH4" s="47" t="s">
        <v>82</v>
      </c>
      <c r="AI4" s="48" t="s">
        <v>83</v>
      </c>
      <c r="AJ4" s="48" t="s">
        <v>84</v>
      </c>
      <c r="AK4" s="48" t="s">
        <v>85</v>
      </c>
      <c r="AL4" s="48" t="s">
        <v>86</v>
      </c>
      <c r="AM4" s="48" t="s">
        <v>87</v>
      </c>
      <c r="AN4" s="48" t="s">
        <v>88</v>
      </c>
      <c r="AO4" s="48" t="s">
        <v>89</v>
      </c>
      <c r="AP4" s="48" t="s">
        <v>90</v>
      </c>
      <c r="AQ4" s="48" t="s">
        <v>91</v>
      </c>
      <c r="AR4" s="48" t="s">
        <v>92</v>
      </c>
      <c r="AS4" s="49" t="s">
        <v>93</v>
      </c>
      <c r="AT4" s="43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59" customFormat="true" ht="22.5" hidden="false" customHeight="false" outlineLevel="0" collapsed="false">
      <c r="A5" s="50" t="s">
        <v>94</v>
      </c>
      <c r="B5" s="51" t="s">
        <v>95</v>
      </c>
      <c r="C5" s="52" t="s">
        <v>96</v>
      </c>
      <c r="D5" s="53" t="s">
        <v>97</v>
      </c>
      <c r="E5" s="53"/>
      <c r="F5" s="53"/>
      <c r="G5" s="53"/>
      <c r="H5" s="53"/>
      <c r="I5" s="53"/>
      <c r="J5" s="53"/>
      <c r="K5" s="53" t="s">
        <v>97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 t="s">
        <v>97</v>
      </c>
      <c r="X5" s="53"/>
      <c r="Y5" s="53"/>
      <c r="Z5" s="53" t="s">
        <v>97</v>
      </c>
      <c r="AA5" s="53"/>
      <c r="AB5" s="53" t="s">
        <v>97</v>
      </c>
      <c r="AC5" s="53" t="s">
        <v>97</v>
      </c>
      <c r="AD5" s="53"/>
      <c r="AE5" s="53"/>
      <c r="AF5" s="53"/>
      <c r="AG5" s="54"/>
      <c r="AH5" s="55" t="s">
        <v>97</v>
      </c>
      <c r="AI5" s="56" t="s">
        <v>97</v>
      </c>
      <c r="AJ5" s="56" t="s">
        <v>97</v>
      </c>
      <c r="AK5" s="56" t="s">
        <v>97</v>
      </c>
      <c r="AL5" s="56" t="s">
        <v>97</v>
      </c>
      <c r="AM5" s="56" t="s">
        <v>97</v>
      </c>
      <c r="AN5" s="56" t="s">
        <v>97</v>
      </c>
      <c r="AO5" s="56" t="s">
        <v>97</v>
      </c>
      <c r="AP5" s="56" t="s">
        <v>97</v>
      </c>
      <c r="AQ5" s="56" t="s">
        <v>97</v>
      </c>
      <c r="AR5" s="56" t="s">
        <v>97</v>
      </c>
      <c r="AS5" s="57" t="s">
        <v>97</v>
      </c>
      <c r="AT5" s="58"/>
    </row>
    <row r="6" customFormat="false" ht="22.5" hidden="false" customHeight="false" outlineLevel="0" collapsed="false">
      <c r="A6" s="60" t="s">
        <v>98</v>
      </c>
      <c r="B6" s="61" t="s">
        <v>99</v>
      </c>
      <c r="C6" s="62" t="s">
        <v>100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 t="s">
        <v>97</v>
      </c>
      <c r="X6" s="63"/>
      <c r="Y6" s="63"/>
      <c r="Z6" s="63" t="s">
        <v>97</v>
      </c>
      <c r="AA6" s="63"/>
      <c r="AB6" s="63" t="s">
        <v>97</v>
      </c>
      <c r="AC6" s="63" t="s">
        <v>97</v>
      </c>
      <c r="AD6" s="63"/>
      <c r="AE6" s="63"/>
      <c r="AF6" s="63"/>
      <c r="AG6" s="64"/>
      <c r="AH6" s="65" t="s">
        <v>97</v>
      </c>
      <c r="AI6" s="66" t="s">
        <v>97</v>
      </c>
      <c r="AJ6" s="66"/>
      <c r="AK6" s="66"/>
      <c r="AL6" s="66"/>
      <c r="AM6" s="66"/>
      <c r="AN6" s="66"/>
      <c r="AO6" s="66"/>
      <c r="AP6" s="66" t="s">
        <v>97</v>
      </c>
      <c r="AQ6" s="66" t="s">
        <v>97</v>
      </c>
      <c r="AR6" s="66" t="s">
        <v>97</v>
      </c>
      <c r="AS6" s="67" t="s">
        <v>97</v>
      </c>
      <c r="AT6" s="58"/>
    </row>
    <row r="7" customFormat="false" ht="12.75" hidden="false" customHeight="false" outlineLevel="0" collapsed="false">
      <c r="A7" s="68" t="s">
        <v>101</v>
      </c>
      <c r="B7" s="62" t="s">
        <v>102</v>
      </c>
      <c r="C7" s="62" t="s">
        <v>103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 t="s">
        <v>97</v>
      </c>
      <c r="U7" s="63" t="s">
        <v>97</v>
      </c>
      <c r="V7" s="63"/>
      <c r="W7" s="63"/>
      <c r="X7" s="63"/>
      <c r="Y7" s="63"/>
      <c r="Z7" s="63" t="s">
        <v>97</v>
      </c>
      <c r="AA7" s="63"/>
      <c r="AB7" s="63" t="s">
        <v>97</v>
      </c>
      <c r="AC7" s="63" t="s">
        <v>97</v>
      </c>
      <c r="AD7" s="63"/>
      <c r="AE7" s="63" t="s">
        <v>97</v>
      </c>
      <c r="AF7" s="63" t="s">
        <v>97</v>
      </c>
      <c r="AG7" s="64"/>
      <c r="AH7" s="65" t="s">
        <v>97</v>
      </c>
      <c r="AI7" s="66" t="s">
        <v>97</v>
      </c>
      <c r="AJ7" s="66" t="s">
        <v>97</v>
      </c>
      <c r="AK7" s="66"/>
      <c r="AL7" s="66"/>
      <c r="AM7" s="66"/>
      <c r="AN7" s="66"/>
      <c r="AO7" s="66"/>
      <c r="AP7" s="66"/>
      <c r="AQ7" s="66"/>
      <c r="AR7" s="66"/>
      <c r="AS7" s="67" t="s">
        <v>97</v>
      </c>
      <c r="AT7" s="58"/>
    </row>
    <row r="8" customFormat="false" ht="22.5" hidden="false" customHeight="false" outlineLevel="0" collapsed="false">
      <c r="A8" s="60" t="s">
        <v>104</v>
      </c>
      <c r="B8" s="62" t="s">
        <v>105</v>
      </c>
      <c r="C8" s="69" t="s">
        <v>106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 t="s">
        <v>97</v>
      </c>
      <c r="U8" s="63" t="s">
        <v>97</v>
      </c>
      <c r="V8" s="63"/>
      <c r="W8" s="63"/>
      <c r="X8" s="63" t="s">
        <v>97</v>
      </c>
      <c r="Y8" s="63"/>
      <c r="Z8" s="63" t="s">
        <v>97</v>
      </c>
      <c r="AA8" s="63" t="s">
        <v>97</v>
      </c>
      <c r="AB8" s="63" t="s">
        <v>97</v>
      </c>
      <c r="AC8" s="63" t="s">
        <v>97</v>
      </c>
      <c r="AD8" s="63"/>
      <c r="AE8" s="63"/>
      <c r="AF8" s="63"/>
      <c r="AG8" s="64" t="s">
        <v>97</v>
      </c>
      <c r="AH8" s="65" t="s">
        <v>97</v>
      </c>
      <c r="AI8" s="66" t="s">
        <v>97</v>
      </c>
      <c r="AJ8" s="66" t="s">
        <v>97</v>
      </c>
      <c r="AK8" s="66" t="s">
        <v>97</v>
      </c>
      <c r="AL8" s="66" t="s">
        <v>97</v>
      </c>
      <c r="AM8" s="66" t="s">
        <v>97</v>
      </c>
      <c r="AN8" s="66"/>
      <c r="AO8" s="66"/>
      <c r="AP8" s="66"/>
      <c r="AQ8" s="66"/>
      <c r="AR8" s="66"/>
      <c r="AS8" s="67" t="s">
        <v>97</v>
      </c>
      <c r="AT8" s="58"/>
    </row>
    <row r="9" customFormat="false" ht="33.75" hidden="false" customHeight="false" outlineLevel="0" collapsed="false">
      <c r="A9" s="68" t="s">
        <v>107</v>
      </c>
      <c r="B9" s="62" t="s">
        <v>108</v>
      </c>
      <c r="C9" s="61" t="s">
        <v>109</v>
      </c>
      <c r="D9" s="63"/>
      <c r="E9" s="63"/>
      <c r="F9" s="63"/>
      <c r="G9" s="63"/>
      <c r="H9" s="63"/>
      <c r="I9" s="63"/>
      <c r="J9" s="63"/>
      <c r="K9" s="63"/>
      <c r="L9" s="63" t="s">
        <v>97</v>
      </c>
      <c r="M9" s="63" t="s">
        <v>97</v>
      </c>
      <c r="N9" s="63" t="s">
        <v>97</v>
      </c>
      <c r="O9" s="63" t="s">
        <v>97</v>
      </c>
      <c r="P9" s="63" t="s">
        <v>97</v>
      </c>
      <c r="Q9" s="63" t="s">
        <v>97</v>
      </c>
      <c r="R9" s="63" t="s">
        <v>97</v>
      </c>
      <c r="S9" s="63"/>
      <c r="T9" s="63" t="s">
        <v>97</v>
      </c>
      <c r="U9" s="63" t="s">
        <v>97</v>
      </c>
      <c r="V9" s="63" t="s">
        <v>97</v>
      </c>
      <c r="W9" s="63"/>
      <c r="X9" s="63"/>
      <c r="Y9" s="63" t="s">
        <v>97</v>
      </c>
      <c r="Z9" s="63" t="s">
        <v>97</v>
      </c>
      <c r="AA9" s="63" t="s">
        <v>97</v>
      </c>
      <c r="AB9" s="63" t="s">
        <v>97</v>
      </c>
      <c r="AC9" s="63" t="s">
        <v>97</v>
      </c>
      <c r="AD9" s="63"/>
      <c r="AE9" s="63"/>
      <c r="AF9" s="63"/>
      <c r="AG9" s="64"/>
      <c r="AH9" s="65" t="s">
        <v>97</v>
      </c>
      <c r="AI9" s="66" t="s">
        <v>97</v>
      </c>
      <c r="AJ9" s="66" t="s">
        <v>97</v>
      </c>
      <c r="AK9" s="66" t="s">
        <v>97</v>
      </c>
      <c r="AL9" s="66" t="s">
        <v>97</v>
      </c>
      <c r="AM9" s="66" t="s">
        <v>97</v>
      </c>
      <c r="AN9" s="66" t="s">
        <v>97</v>
      </c>
      <c r="AO9" s="66" t="s">
        <v>97</v>
      </c>
      <c r="AP9" s="66" t="s">
        <v>97</v>
      </c>
      <c r="AQ9" s="66" t="s">
        <v>97</v>
      </c>
      <c r="AR9" s="66" t="s">
        <v>97</v>
      </c>
      <c r="AS9" s="67" t="s">
        <v>97</v>
      </c>
      <c r="AT9" s="58"/>
    </row>
    <row r="10" customFormat="false" ht="22.5" hidden="false" customHeight="false" outlineLevel="0" collapsed="false">
      <c r="A10" s="60" t="s">
        <v>110</v>
      </c>
      <c r="B10" s="61" t="s">
        <v>111</v>
      </c>
      <c r="C10" s="70" t="s">
        <v>112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 t="s">
        <v>97</v>
      </c>
      <c r="T10" s="63" t="s">
        <v>97</v>
      </c>
      <c r="U10" s="63" t="s">
        <v>97</v>
      </c>
      <c r="V10" s="63" t="s">
        <v>97</v>
      </c>
      <c r="W10" s="63"/>
      <c r="X10" s="63"/>
      <c r="Y10" s="63"/>
      <c r="Z10" s="63" t="s">
        <v>97</v>
      </c>
      <c r="AA10" s="63" t="s">
        <v>97</v>
      </c>
      <c r="AB10" s="63" t="s">
        <v>97</v>
      </c>
      <c r="AC10" s="63" t="s">
        <v>97</v>
      </c>
      <c r="AD10" s="63" t="s">
        <v>97</v>
      </c>
      <c r="AE10" s="63"/>
      <c r="AF10" s="63"/>
      <c r="AG10" s="64"/>
      <c r="AH10" s="65" t="s">
        <v>97</v>
      </c>
      <c r="AI10" s="66" t="s">
        <v>97</v>
      </c>
      <c r="AJ10" s="66" t="s">
        <v>97</v>
      </c>
      <c r="AK10" s="66" t="s">
        <v>97</v>
      </c>
      <c r="AL10" s="66" t="s">
        <v>97</v>
      </c>
      <c r="AM10" s="66" t="s">
        <v>97</v>
      </c>
      <c r="AN10" s="66" t="s">
        <v>97</v>
      </c>
      <c r="AO10" s="66" t="s">
        <v>97</v>
      </c>
      <c r="AP10" s="66" t="s">
        <v>97</v>
      </c>
      <c r="AQ10" s="66" t="s">
        <v>97</v>
      </c>
      <c r="AR10" s="66" t="s">
        <v>97</v>
      </c>
      <c r="AS10" s="67" t="s">
        <v>97</v>
      </c>
      <c r="AT10" s="58"/>
    </row>
    <row r="11" customFormat="false" ht="22.5" hidden="false" customHeight="false" outlineLevel="0" collapsed="false">
      <c r="A11" s="71" t="s">
        <v>113</v>
      </c>
      <c r="B11" s="72" t="s">
        <v>114</v>
      </c>
      <c r="C11" s="61" t="s">
        <v>115</v>
      </c>
      <c r="D11" s="63"/>
      <c r="E11" s="63"/>
      <c r="F11" s="63"/>
      <c r="G11" s="63"/>
      <c r="H11" s="63"/>
      <c r="I11" s="63"/>
      <c r="J11" s="63" t="s">
        <v>97</v>
      </c>
      <c r="K11" s="63"/>
      <c r="L11" s="63"/>
      <c r="M11" s="63"/>
      <c r="N11" s="63"/>
      <c r="O11" s="63"/>
      <c r="P11" s="63"/>
      <c r="Q11" s="63"/>
      <c r="R11" s="63"/>
      <c r="S11" s="63"/>
      <c r="T11" s="63" t="s">
        <v>97</v>
      </c>
      <c r="U11" s="63" t="s">
        <v>97</v>
      </c>
      <c r="V11" s="63"/>
      <c r="W11" s="63"/>
      <c r="X11" s="63"/>
      <c r="Y11" s="63"/>
      <c r="Z11" s="63" t="s">
        <v>97</v>
      </c>
      <c r="AA11" s="63" t="s">
        <v>97</v>
      </c>
      <c r="AB11" s="63" t="s">
        <v>97</v>
      </c>
      <c r="AC11" s="63" t="s">
        <v>97</v>
      </c>
      <c r="AD11" s="63" t="s">
        <v>97</v>
      </c>
      <c r="AE11" s="63"/>
      <c r="AF11" s="63"/>
      <c r="AG11" s="64"/>
      <c r="AH11" s="65" t="s">
        <v>97</v>
      </c>
      <c r="AI11" s="66" t="s">
        <v>97</v>
      </c>
      <c r="AJ11" s="66"/>
      <c r="AK11" s="66"/>
      <c r="AL11" s="66"/>
      <c r="AM11" s="66"/>
      <c r="AN11" s="66"/>
      <c r="AO11" s="66"/>
      <c r="AP11" s="66"/>
      <c r="AQ11" s="66"/>
      <c r="AR11" s="66"/>
      <c r="AS11" s="67"/>
      <c r="AT11" s="58"/>
    </row>
    <row r="12" customFormat="false" ht="22.5" hidden="false" customHeight="false" outlineLevel="0" collapsed="false">
      <c r="A12" s="73" t="s">
        <v>116</v>
      </c>
      <c r="B12" s="72" t="s">
        <v>117</v>
      </c>
      <c r="C12" s="61" t="s">
        <v>115</v>
      </c>
      <c r="D12" s="63"/>
      <c r="E12" s="63"/>
      <c r="F12" s="63"/>
      <c r="G12" s="63"/>
      <c r="H12" s="63"/>
      <c r="I12" s="63"/>
      <c r="J12" s="63" t="s">
        <v>97</v>
      </c>
      <c r="K12" s="63"/>
      <c r="L12" s="63"/>
      <c r="M12" s="63"/>
      <c r="N12" s="63"/>
      <c r="O12" s="63"/>
      <c r="P12" s="63"/>
      <c r="Q12" s="63"/>
      <c r="R12" s="63"/>
      <c r="S12" s="63"/>
      <c r="T12" s="63" t="s">
        <v>97</v>
      </c>
      <c r="U12" s="63" t="s">
        <v>97</v>
      </c>
      <c r="V12" s="63"/>
      <c r="W12" s="63"/>
      <c r="X12" s="63"/>
      <c r="Y12" s="63"/>
      <c r="Z12" s="63" t="s">
        <v>97</v>
      </c>
      <c r="AA12" s="63" t="s">
        <v>97</v>
      </c>
      <c r="AB12" s="63" t="s">
        <v>97</v>
      </c>
      <c r="AC12" s="63" t="s">
        <v>97</v>
      </c>
      <c r="AD12" s="63" t="s">
        <v>97</v>
      </c>
      <c r="AE12" s="63"/>
      <c r="AF12" s="63"/>
      <c r="AG12" s="64"/>
      <c r="AH12" s="65"/>
      <c r="AI12" s="66"/>
      <c r="AJ12" s="66"/>
      <c r="AK12" s="66"/>
      <c r="AL12" s="66" t="s">
        <v>97</v>
      </c>
      <c r="AM12" s="66" t="s">
        <v>97</v>
      </c>
      <c r="AN12" s="66"/>
      <c r="AO12" s="66"/>
      <c r="AP12" s="66"/>
      <c r="AQ12" s="66"/>
      <c r="AR12" s="66"/>
      <c r="AS12" s="67"/>
      <c r="AT12" s="58"/>
    </row>
    <row r="13" customFormat="false" ht="22.5" hidden="false" customHeight="false" outlineLevel="0" collapsed="false">
      <c r="A13" s="71" t="s">
        <v>118</v>
      </c>
      <c r="B13" s="72" t="s">
        <v>119</v>
      </c>
      <c r="C13" s="61" t="s">
        <v>115</v>
      </c>
      <c r="D13" s="63"/>
      <c r="E13" s="63"/>
      <c r="F13" s="63"/>
      <c r="G13" s="63"/>
      <c r="H13" s="63"/>
      <c r="I13" s="63"/>
      <c r="J13" s="63" t="s">
        <v>97</v>
      </c>
      <c r="K13" s="63"/>
      <c r="L13" s="63"/>
      <c r="M13" s="63"/>
      <c r="N13" s="63"/>
      <c r="O13" s="63"/>
      <c r="P13" s="63"/>
      <c r="Q13" s="63"/>
      <c r="R13" s="63"/>
      <c r="S13" s="63"/>
      <c r="T13" s="63" t="s">
        <v>97</v>
      </c>
      <c r="U13" s="63" t="s">
        <v>97</v>
      </c>
      <c r="V13" s="63"/>
      <c r="W13" s="63"/>
      <c r="X13" s="63"/>
      <c r="Y13" s="63"/>
      <c r="Z13" s="63" t="s">
        <v>97</v>
      </c>
      <c r="AA13" s="63" t="s">
        <v>97</v>
      </c>
      <c r="AB13" s="63" t="s">
        <v>97</v>
      </c>
      <c r="AC13" s="63" t="s">
        <v>97</v>
      </c>
      <c r="AD13" s="63" t="s">
        <v>97</v>
      </c>
      <c r="AE13" s="63"/>
      <c r="AF13" s="63"/>
      <c r="AG13" s="64"/>
      <c r="AH13" s="65"/>
      <c r="AI13" s="66"/>
      <c r="AJ13" s="66"/>
      <c r="AK13" s="66"/>
      <c r="AL13" s="66"/>
      <c r="AM13" s="66"/>
      <c r="AN13" s="66"/>
      <c r="AO13" s="66"/>
      <c r="AP13" s="66" t="s">
        <v>97</v>
      </c>
      <c r="AQ13" s="66" t="s">
        <v>97</v>
      </c>
      <c r="AR13" s="66"/>
      <c r="AS13" s="67"/>
      <c r="AT13" s="58"/>
    </row>
    <row r="14" customFormat="false" ht="22.5" hidden="false" customHeight="false" outlineLevel="0" collapsed="false">
      <c r="A14" s="74" t="s">
        <v>120</v>
      </c>
      <c r="B14" s="75" t="s">
        <v>121</v>
      </c>
      <c r="C14" s="61" t="s">
        <v>122</v>
      </c>
      <c r="D14" s="63" t="s">
        <v>97</v>
      </c>
      <c r="E14" s="63" t="s">
        <v>97</v>
      </c>
      <c r="F14" s="63" t="s">
        <v>97</v>
      </c>
      <c r="G14" s="63" t="s">
        <v>97</v>
      </c>
      <c r="H14" s="63" t="s">
        <v>97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 t="s">
        <v>97</v>
      </c>
      <c r="U14" s="63" t="s">
        <v>97</v>
      </c>
      <c r="V14" s="63"/>
      <c r="W14" s="63"/>
      <c r="X14" s="63"/>
      <c r="Y14" s="63"/>
      <c r="Z14" s="63" t="s">
        <v>97</v>
      </c>
      <c r="AA14" s="63" t="s">
        <v>97</v>
      </c>
      <c r="AB14" s="63" t="s">
        <v>97</v>
      </c>
      <c r="AC14" s="63" t="s">
        <v>97</v>
      </c>
      <c r="AD14" s="63" t="s">
        <v>97</v>
      </c>
      <c r="AE14" s="63"/>
      <c r="AF14" s="63"/>
      <c r="AG14" s="64"/>
      <c r="AH14" s="65"/>
      <c r="AI14" s="66"/>
      <c r="AJ14" s="66"/>
      <c r="AK14" s="66"/>
      <c r="AL14" s="66" t="s">
        <v>97</v>
      </c>
      <c r="AM14" s="66" t="s">
        <v>97</v>
      </c>
      <c r="AN14" s="66"/>
      <c r="AO14" s="66"/>
      <c r="AP14" s="66"/>
      <c r="AQ14" s="66"/>
      <c r="AR14" s="66"/>
      <c r="AS14" s="67"/>
      <c r="AT14" s="58"/>
    </row>
    <row r="15" customFormat="false" ht="12.75" hidden="false" customHeight="false" outlineLevel="0" collapsed="false">
      <c r="A15" s="76" t="s">
        <v>123</v>
      </c>
      <c r="B15" s="75" t="s">
        <v>124</v>
      </c>
      <c r="C15" s="62" t="s">
        <v>122</v>
      </c>
      <c r="D15" s="63" t="s">
        <v>97</v>
      </c>
      <c r="E15" s="63" t="s">
        <v>97</v>
      </c>
      <c r="F15" s="63" t="s">
        <v>97</v>
      </c>
      <c r="G15" s="63" t="s">
        <v>97</v>
      </c>
      <c r="H15" s="63" t="s">
        <v>97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 t="s">
        <v>97</v>
      </c>
      <c r="U15" s="63" t="s">
        <v>97</v>
      </c>
      <c r="V15" s="63"/>
      <c r="W15" s="63"/>
      <c r="X15" s="63"/>
      <c r="Y15" s="63"/>
      <c r="Z15" s="63" t="s">
        <v>97</v>
      </c>
      <c r="AA15" s="63" t="s">
        <v>97</v>
      </c>
      <c r="AB15" s="63" t="s">
        <v>97</v>
      </c>
      <c r="AC15" s="63" t="s">
        <v>97</v>
      </c>
      <c r="AD15" s="63" t="s">
        <v>97</v>
      </c>
      <c r="AE15" s="63"/>
      <c r="AF15" s="63"/>
      <c r="AG15" s="64"/>
      <c r="AH15" s="65"/>
      <c r="AI15" s="66"/>
      <c r="AJ15" s="66"/>
      <c r="AK15" s="66"/>
      <c r="AL15" s="66"/>
      <c r="AM15" s="66"/>
      <c r="AN15" s="66"/>
      <c r="AO15" s="66" t="s">
        <v>97</v>
      </c>
      <c r="AP15" s="66" t="s">
        <v>97</v>
      </c>
      <c r="AQ15" s="66"/>
      <c r="AR15" s="66"/>
      <c r="AS15" s="67"/>
      <c r="AT15" s="58"/>
    </row>
    <row r="16" customFormat="false" ht="22.5" hidden="false" customHeight="false" outlineLevel="0" collapsed="false">
      <c r="A16" s="74" t="s">
        <v>125</v>
      </c>
      <c r="B16" s="77" t="s">
        <v>126</v>
      </c>
      <c r="C16" s="62" t="s">
        <v>127</v>
      </c>
      <c r="D16" s="63"/>
      <c r="E16" s="63"/>
      <c r="F16" s="63"/>
      <c r="G16" s="63"/>
      <c r="H16" s="63"/>
      <c r="I16" s="63" t="s">
        <v>97</v>
      </c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 t="s">
        <v>97</v>
      </c>
      <c r="U16" s="63" t="s">
        <v>97</v>
      </c>
      <c r="V16" s="63"/>
      <c r="W16" s="63"/>
      <c r="X16" s="63"/>
      <c r="Y16" s="63"/>
      <c r="Z16" s="63" t="s">
        <v>97</v>
      </c>
      <c r="AA16" s="63" t="s">
        <v>97</v>
      </c>
      <c r="AB16" s="63" t="s">
        <v>97</v>
      </c>
      <c r="AC16" s="63" t="s">
        <v>97</v>
      </c>
      <c r="AD16" s="63" t="s">
        <v>97</v>
      </c>
      <c r="AE16" s="63"/>
      <c r="AF16" s="63"/>
      <c r="AG16" s="64"/>
      <c r="AH16" s="65"/>
      <c r="AI16" s="66"/>
      <c r="AJ16" s="66"/>
      <c r="AK16" s="66"/>
      <c r="AL16" s="66"/>
      <c r="AM16" s="66"/>
      <c r="AN16" s="66" t="s">
        <v>97</v>
      </c>
      <c r="AO16" s="66"/>
      <c r="AP16" s="66"/>
      <c r="AQ16" s="66"/>
      <c r="AR16" s="66"/>
      <c r="AS16" s="67"/>
      <c r="AT16" s="58"/>
    </row>
    <row r="17" customFormat="false" ht="12.75" hidden="false" customHeight="false" outlineLevel="0" collapsed="false">
      <c r="A17" s="68" t="s">
        <v>128</v>
      </c>
      <c r="B17" s="62" t="s">
        <v>129</v>
      </c>
      <c r="C17" s="62" t="s">
        <v>130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 t="s">
        <v>97</v>
      </c>
      <c r="AA17" s="63"/>
      <c r="AB17" s="63" t="s">
        <v>97</v>
      </c>
      <c r="AC17" s="63" t="s">
        <v>97</v>
      </c>
      <c r="AD17" s="63"/>
      <c r="AE17" s="63"/>
      <c r="AF17" s="63"/>
      <c r="AG17" s="64"/>
      <c r="AH17" s="65"/>
      <c r="AI17" s="66"/>
      <c r="AJ17" s="66"/>
      <c r="AK17" s="66"/>
      <c r="AL17" s="66"/>
      <c r="AM17" s="66"/>
      <c r="AN17" s="66" t="s">
        <v>97</v>
      </c>
      <c r="AO17" s="66" t="s">
        <v>97</v>
      </c>
      <c r="AP17" s="66" t="s">
        <v>97</v>
      </c>
      <c r="AQ17" s="66"/>
      <c r="AR17" s="66"/>
      <c r="AS17" s="67"/>
      <c r="AT17" s="58"/>
    </row>
    <row r="18" customFormat="false" ht="12.75" hidden="false" customHeight="false" outlineLevel="0" collapsed="false">
      <c r="A18" s="60" t="s">
        <v>131</v>
      </c>
      <c r="B18" s="62" t="s">
        <v>132</v>
      </c>
      <c r="C18" s="62" t="s">
        <v>130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 t="s">
        <v>97</v>
      </c>
      <c r="AA18" s="63"/>
      <c r="AB18" s="63" t="s">
        <v>97</v>
      </c>
      <c r="AC18" s="63" t="s">
        <v>97</v>
      </c>
      <c r="AD18" s="63"/>
      <c r="AE18" s="63"/>
      <c r="AF18" s="63"/>
      <c r="AG18" s="64"/>
      <c r="AH18" s="65"/>
      <c r="AI18" s="66"/>
      <c r="AJ18" s="66"/>
      <c r="AK18" s="66"/>
      <c r="AL18" s="66"/>
      <c r="AM18" s="66"/>
      <c r="AN18" s="66"/>
      <c r="AO18" s="66"/>
      <c r="AP18" s="66"/>
      <c r="AQ18" s="66" t="s">
        <v>97</v>
      </c>
      <c r="AR18" s="66" t="s">
        <v>97</v>
      </c>
      <c r="AS18" s="67" t="s">
        <v>97</v>
      </c>
      <c r="AT18" s="58"/>
    </row>
    <row r="19" customFormat="false" ht="13.8" hidden="false" customHeight="false" outlineLevel="0" collapsed="false">
      <c r="A19" s="78" t="s">
        <v>133</v>
      </c>
      <c r="B19" s="79" t="s">
        <v>134</v>
      </c>
      <c r="C19" s="79" t="s">
        <v>135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 t="s">
        <v>97</v>
      </c>
      <c r="U19" s="80" t="s">
        <v>97</v>
      </c>
      <c r="V19" s="80"/>
      <c r="W19" s="80"/>
      <c r="X19" s="80"/>
      <c r="Y19" s="80"/>
      <c r="Z19" s="80" t="s">
        <v>97</v>
      </c>
      <c r="AA19" s="80"/>
      <c r="AB19" s="80" t="s">
        <v>97</v>
      </c>
      <c r="AC19" s="80" t="s">
        <v>97</v>
      </c>
      <c r="AD19" s="80" t="s">
        <v>97</v>
      </c>
      <c r="AE19" s="80"/>
      <c r="AF19" s="80"/>
      <c r="AG19" s="81"/>
      <c r="AH19" s="82" t="s">
        <v>97</v>
      </c>
      <c r="AI19" s="83" t="s">
        <v>97</v>
      </c>
      <c r="AJ19" s="83" t="s">
        <v>97</v>
      </c>
      <c r="AK19" s="83" t="s">
        <v>97</v>
      </c>
      <c r="AL19" s="83" t="s">
        <v>97</v>
      </c>
      <c r="AM19" s="83" t="s">
        <v>97</v>
      </c>
      <c r="AN19" s="83" t="s">
        <v>97</v>
      </c>
      <c r="AO19" s="83" t="s">
        <v>97</v>
      </c>
      <c r="AP19" s="83" t="s">
        <v>97</v>
      </c>
      <c r="AQ19" s="83" t="s">
        <v>97</v>
      </c>
      <c r="AR19" s="83" t="s">
        <v>97</v>
      </c>
      <c r="AS19" s="84" t="s">
        <v>97</v>
      </c>
      <c r="AT19" s="58"/>
    </row>
    <row r="20" customFormat="false" ht="11.25" hidden="false" customHeight="true" outlineLevel="0" collapsed="false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0"/>
    </row>
    <row r="21" customFormat="false" ht="11.25" hidden="false" customHeight="true" outlineLevel="0" collapsed="false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0"/>
    </row>
    <row r="22" customFormat="false" ht="17.25" hidden="false" customHeight="true" outlineLevel="0" collapsed="false">
      <c r="A22" s="86" t="s">
        <v>136</v>
      </c>
      <c r="B22" s="86"/>
      <c r="C22" s="86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43"/>
    </row>
    <row r="23" customFormat="false" ht="16.5" hidden="false" customHeight="false" outlineLevel="0" collapsed="false">
      <c r="A23" s="89" t="s">
        <v>43</v>
      </c>
      <c r="B23" s="85" t="s">
        <v>137</v>
      </c>
      <c r="C23" s="90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43"/>
    </row>
    <row r="24" customFormat="false" ht="16.5" hidden="false" customHeight="false" outlineLevel="0" collapsed="false">
      <c r="A24" s="92" t="s">
        <v>44</v>
      </c>
      <c r="B24" s="93" t="s">
        <v>138</v>
      </c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43"/>
    </row>
    <row r="25" customFormat="false" ht="16.5" hidden="false" customHeight="false" outlineLevel="0" collapsed="false">
      <c r="A25" s="92" t="s">
        <v>45</v>
      </c>
      <c r="B25" s="93" t="s">
        <v>139</v>
      </c>
      <c r="C25" s="94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43"/>
    </row>
    <row r="26" customFormat="false" ht="16.5" hidden="false" customHeight="false" outlineLevel="0" collapsed="false">
      <c r="A26" s="92" t="s">
        <v>46</v>
      </c>
      <c r="B26" s="93" t="s">
        <v>140</v>
      </c>
      <c r="C26" s="94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43"/>
    </row>
    <row r="27" customFormat="false" ht="16.5" hidden="false" customHeight="false" outlineLevel="0" collapsed="false">
      <c r="A27" s="92" t="s">
        <v>47</v>
      </c>
      <c r="B27" s="93" t="s">
        <v>141</v>
      </c>
      <c r="C27" s="94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43"/>
    </row>
    <row r="28" customFormat="false" ht="17.25" hidden="false" customHeight="false" outlineLevel="0" collapsed="false">
      <c r="A28" s="95" t="s">
        <v>48</v>
      </c>
      <c r="B28" s="96" t="s">
        <v>142</v>
      </c>
      <c r="C28" s="97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43"/>
    </row>
    <row r="29" customFormat="false" ht="16.5" hidden="false" customHeight="false" outlineLevel="0" collapsed="false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customFormat="false" ht="16.5" hidden="false" customHeight="false" outlineLevel="0" collapsed="false">
      <c r="AP30" s="98" t="s">
        <v>143</v>
      </c>
    </row>
  </sheetData>
  <mergeCells count="44">
    <mergeCell ref="A2:A4"/>
    <mergeCell ref="B2:B4"/>
    <mergeCell ref="C2:C4"/>
    <mergeCell ref="D2:I2"/>
    <mergeCell ref="J2:K2"/>
    <mergeCell ref="L2:N2"/>
    <mergeCell ref="O2:R2"/>
    <mergeCell ref="T2:Y2"/>
    <mergeCell ref="Z2:AC2"/>
    <mergeCell ref="AD2:AG2"/>
    <mergeCell ref="AH2:AS3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22:C22"/>
    <mergeCell ref="D22:R22"/>
    <mergeCell ref="S22:AS22"/>
  </mergeCells>
  <printOptions headings="false" gridLines="false" gridLinesSet="true" horizontalCentered="false" verticalCentered="false"/>
  <pageMargins left="0" right="0" top="0.157638888888889" bottom="0.157638888888889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99" width="3.8582995951417"/>
    <col collapsed="false" hidden="false" max="2" min="2" style="99" width="29.8582995951417"/>
    <col collapsed="false" hidden="false" max="3" min="3" style="100" width="4.85425101214575"/>
    <col collapsed="false" hidden="false" max="4" min="4" style="100" width="24.8502024291498"/>
    <col collapsed="false" hidden="false" max="5" min="5" style="101" width="52.4251012145749"/>
    <col collapsed="false" hidden="false" max="6" min="6" style="102" width="43.8542510121458"/>
    <col collapsed="false" hidden="false" max="1025" min="7" style="102" width="9.1417004048583"/>
  </cols>
  <sheetData>
    <row r="1" customFormat="false" ht="21" hidden="false" customHeight="true" outlineLevel="0" collapsed="false">
      <c r="A1" s="103" t="s">
        <v>144</v>
      </c>
      <c r="B1" s="104"/>
      <c r="C1" s="104"/>
      <c r="D1" s="104"/>
      <c r="E1" s="104"/>
      <c r="F1" s="10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105"/>
      <c r="B2" s="105"/>
      <c r="C2" s="106"/>
      <c r="D2" s="106"/>
      <c r="E2" s="107"/>
      <c r="F2" s="108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true" outlineLevel="0" collapsed="false">
      <c r="A3" s="109" t="s">
        <v>145</v>
      </c>
      <c r="B3" s="110" t="s">
        <v>42</v>
      </c>
      <c r="C3" s="111" t="s">
        <v>8</v>
      </c>
      <c r="D3" s="111" t="s">
        <v>146</v>
      </c>
      <c r="E3" s="111" t="s">
        <v>147</v>
      </c>
      <c r="F3" s="112" t="s">
        <v>148</v>
      </c>
      <c r="G3" s="113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14"/>
      <c r="B4" s="115"/>
      <c r="C4" s="116"/>
      <c r="D4" s="116"/>
      <c r="E4" s="117"/>
      <c r="F4" s="118"/>
      <c r="G4" s="113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19" t="s">
        <v>149</v>
      </c>
      <c r="B5" s="120"/>
      <c r="C5" s="121"/>
      <c r="D5" s="121"/>
      <c r="E5" s="122"/>
      <c r="F5" s="123"/>
      <c r="G5" s="113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24" t="s">
        <v>150</v>
      </c>
      <c r="B6" s="125"/>
      <c r="C6" s="121"/>
      <c r="D6" s="121"/>
      <c r="E6" s="122"/>
      <c r="F6" s="123"/>
      <c r="G6" s="113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26" t="n">
        <v>1</v>
      </c>
      <c r="B7" s="127" t="s">
        <v>151</v>
      </c>
      <c r="C7" s="126" t="s">
        <v>25</v>
      </c>
      <c r="D7" s="126" t="s">
        <v>152</v>
      </c>
      <c r="E7" s="122"/>
      <c r="F7" s="123"/>
      <c r="G7" s="113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8" t="s">
        <v>153</v>
      </c>
      <c r="B8" s="129"/>
      <c r="C8" s="121"/>
      <c r="D8" s="121"/>
      <c r="E8" s="122"/>
      <c r="F8" s="123"/>
      <c r="G8" s="113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24" t="s">
        <v>154</v>
      </c>
      <c r="B9" s="125"/>
      <c r="C9" s="121"/>
      <c r="D9" s="121"/>
      <c r="E9" s="122"/>
      <c r="F9" s="123"/>
      <c r="G9" s="113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30" t="n">
        <v>1</v>
      </c>
      <c r="B10" s="131" t="s">
        <v>52</v>
      </c>
      <c r="C10" s="130" t="s">
        <v>155</v>
      </c>
      <c r="D10" s="130" t="s">
        <v>156</v>
      </c>
      <c r="E10" s="132" t="s">
        <v>157</v>
      </c>
      <c r="F10" s="133" t="s">
        <v>158</v>
      </c>
      <c r="G10" s="134"/>
      <c r="H10" s="135"/>
      <c r="I10" s="135"/>
      <c r="J10" s="135"/>
      <c r="K10" s="135"/>
      <c r="L10" s="135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30" t="n">
        <v>2</v>
      </c>
      <c r="B11" s="131" t="s">
        <v>53</v>
      </c>
      <c r="C11" s="130" t="s">
        <v>155</v>
      </c>
      <c r="D11" s="130" t="s">
        <v>159</v>
      </c>
      <c r="E11" s="136" t="s">
        <v>160</v>
      </c>
      <c r="F11" s="137"/>
      <c r="G11" s="138"/>
      <c r="H11" s="139"/>
      <c r="I11" s="139"/>
      <c r="J11" s="139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30" t="n">
        <v>3</v>
      </c>
      <c r="B12" s="131" t="s">
        <v>54</v>
      </c>
      <c r="C12" s="130" t="s">
        <v>155</v>
      </c>
      <c r="D12" s="130" t="s">
        <v>161</v>
      </c>
      <c r="E12" s="140" t="s">
        <v>162</v>
      </c>
      <c r="F12" s="133" t="s">
        <v>163</v>
      </c>
      <c r="G12" s="113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30" t="n">
        <v>4</v>
      </c>
      <c r="B13" s="131" t="s">
        <v>55</v>
      </c>
      <c r="C13" s="130" t="s">
        <v>155</v>
      </c>
      <c r="D13" s="130" t="s">
        <v>164</v>
      </c>
      <c r="E13" s="140" t="s">
        <v>165</v>
      </c>
      <c r="F13" s="141"/>
      <c r="G13" s="113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30" t="n">
        <v>5</v>
      </c>
      <c r="B14" s="131" t="s">
        <v>166</v>
      </c>
      <c r="C14" s="130" t="s">
        <v>155</v>
      </c>
      <c r="D14" s="142"/>
      <c r="E14" s="140" t="s">
        <v>167</v>
      </c>
      <c r="F14" s="141"/>
      <c r="G14" s="113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3.25" hidden="false" customHeight="false" outlineLevel="0" collapsed="false">
      <c r="A15" s="130" t="n">
        <v>6</v>
      </c>
      <c r="B15" s="131" t="s">
        <v>57</v>
      </c>
      <c r="C15" s="130" t="s">
        <v>155</v>
      </c>
      <c r="D15" s="143" t="s">
        <v>168</v>
      </c>
      <c r="E15" s="140" t="s">
        <v>169</v>
      </c>
      <c r="F15" s="137"/>
      <c r="G15" s="113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44" t="s">
        <v>170</v>
      </c>
      <c r="B16" s="145"/>
      <c r="C16" s="130"/>
      <c r="D16" s="130"/>
      <c r="E16" s="146"/>
      <c r="F16" s="123"/>
      <c r="G16" s="113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30" t="n">
        <v>1</v>
      </c>
      <c r="B17" s="131" t="s">
        <v>171</v>
      </c>
      <c r="C17" s="130" t="s">
        <v>155</v>
      </c>
      <c r="D17" s="130"/>
      <c r="E17" s="146" t="s">
        <v>172</v>
      </c>
      <c r="F17" s="123" t="s">
        <v>173</v>
      </c>
      <c r="G17" s="113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30" t="n">
        <v>2</v>
      </c>
      <c r="B18" s="131" t="s">
        <v>59</v>
      </c>
      <c r="C18" s="130" t="s">
        <v>155</v>
      </c>
      <c r="D18" s="130"/>
      <c r="E18" s="146" t="s">
        <v>174</v>
      </c>
      <c r="F18" s="123"/>
      <c r="G18" s="113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53" customFormat="true" ht="15" hidden="false" customHeight="false" outlineLevel="0" collapsed="false">
      <c r="A19" s="147" t="s">
        <v>175</v>
      </c>
      <c r="B19" s="148"/>
      <c r="C19" s="149"/>
      <c r="D19" s="149"/>
      <c r="E19" s="150"/>
      <c r="F19" s="151"/>
      <c r="G19" s="152"/>
    </row>
    <row r="20" customFormat="false" ht="15" hidden="false" customHeight="false" outlineLevel="0" collapsed="false">
      <c r="A20" s="130" t="n">
        <v>1</v>
      </c>
      <c r="B20" s="131" t="s">
        <v>60</v>
      </c>
      <c r="C20" s="130" t="s">
        <v>176</v>
      </c>
      <c r="D20" s="154"/>
      <c r="E20" s="146" t="s">
        <v>177</v>
      </c>
      <c r="F20" s="123"/>
      <c r="G20" s="113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30" t="n">
        <v>2</v>
      </c>
      <c r="B21" s="155" t="s">
        <v>61</v>
      </c>
      <c r="C21" s="130" t="s">
        <v>176</v>
      </c>
      <c r="D21" s="156"/>
      <c r="E21" s="146" t="s">
        <v>177</v>
      </c>
      <c r="F21" s="123"/>
      <c r="G21" s="113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30" t="n">
        <v>3</v>
      </c>
      <c r="B22" s="155" t="s">
        <v>62</v>
      </c>
      <c r="C22" s="130" t="s">
        <v>176</v>
      </c>
      <c r="D22" s="156"/>
      <c r="E22" s="146" t="s">
        <v>177</v>
      </c>
      <c r="F22" s="123"/>
      <c r="G22" s="113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53" customFormat="true" ht="15" hidden="false" customHeight="false" outlineLevel="0" collapsed="false">
      <c r="A23" s="157" t="s">
        <v>178</v>
      </c>
      <c r="B23" s="158"/>
      <c r="C23" s="159"/>
      <c r="D23" s="159"/>
      <c r="E23" s="150"/>
      <c r="F23" s="151"/>
      <c r="G23" s="152"/>
    </row>
    <row r="24" customFormat="false" ht="15" hidden="false" customHeight="false" outlineLevel="0" collapsed="false">
      <c r="A24" s="130" t="n">
        <v>1</v>
      </c>
      <c r="B24" s="155" t="s">
        <v>63</v>
      </c>
      <c r="C24" s="130" t="s">
        <v>155</v>
      </c>
      <c r="D24" s="130"/>
      <c r="E24" s="146" t="s">
        <v>179</v>
      </c>
      <c r="F24" s="123"/>
      <c r="G24" s="113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30" t="n">
        <v>2</v>
      </c>
      <c r="B25" s="155" t="s">
        <v>64</v>
      </c>
      <c r="C25" s="130" t="s">
        <v>155</v>
      </c>
      <c r="D25" s="130"/>
      <c r="E25" s="146" t="s">
        <v>179</v>
      </c>
      <c r="F25" s="123"/>
      <c r="G25" s="113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30" t="n">
        <v>3</v>
      </c>
      <c r="B26" s="155" t="s">
        <v>65</v>
      </c>
      <c r="C26" s="130" t="s">
        <v>155</v>
      </c>
      <c r="D26" s="130"/>
      <c r="E26" s="146" t="s">
        <v>179</v>
      </c>
      <c r="F26" s="123"/>
      <c r="G26" s="113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30" t="n">
        <v>4</v>
      </c>
      <c r="B27" s="155" t="s">
        <v>66</v>
      </c>
      <c r="C27" s="130" t="s">
        <v>155</v>
      </c>
      <c r="D27" s="130"/>
      <c r="E27" s="146" t="s">
        <v>179</v>
      </c>
      <c r="F27" s="123"/>
      <c r="G27" s="113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53" customFormat="true" ht="15" hidden="false" customHeight="false" outlineLevel="0" collapsed="false">
      <c r="A28" s="157" t="s">
        <v>180</v>
      </c>
      <c r="B28" s="158"/>
      <c r="C28" s="159"/>
      <c r="D28" s="159"/>
      <c r="E28" s="150"/>
      <c r="F28" s="151"/>
      <c r="G28" s="152"/>
    </row>
    <row r="29" customFormat="false" ht="15" hidden="false" customHeight="false" outlineLevel="0" collapsed="false">
      <c r="A29" s="130" t="n">
        <v>1</v>
      </c>
      <c r="B29" s="155" t="s">
        <v>181</v>
      </c>
      <c r="C29" s="63" t="s">
        <v>182</v>
      </c>
      <c r="D29" s="63"/>
      <c r="E29" s="160" t="s">
        <v>183</v>
      </c>
      <c r="F29" s="161"/>
      <c r="G29" s="113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53" customFormat="true" ht="15" hidden="false" customHeight="false" outlineLevel="0" collapsed="false">
      <c r="A30" s="162" t="s">
        <v>184</v>
      </c>
      <c r="B30" s="163"/>
      <c r="C30" s="164"/>
      <c r="D30" s="164"/>
      <c r="E30" s="150"/>
      <c r="F30" s="151"/>
      <c r="G30" s="152"/>
    </row>
    <row r="31" customFormat="false" ht="15" hidden="false" customHeight="false" outlineLevel="0" collapsed="false">
      <c r="A31" s="63" t="n">
        <v>1</v>
      </c>
      <c r="B31" s="155" t="s">
        <v>68</v>
      </c>
      <c r="C31" s="63" t="s">
        <v>182</v>
      </c>
      <c r="D31" s="63"/>
      <c r="E31" s="146" t="s">
        <v>185</v>
      </c>
      <c r="F31" s="123"/>
      <c r="G31" s="113"/>
      <c r="H31" s="0"/>
    </row>
    <row r="32" customFormat="false" ht="15" hidden="false" customHeight="false" outlineLevel="0" collapsed="false">
      <c r="A32" s="63" t="n">
        <v>2</v>
      </c>
      <c r="B32" s="165" t="s">
        <v>186</v>
      </c>
      <c r="C32" s="63" t="s">
        <v>182</v>
      </c>
      <c r="D32" s="63"/>
      <c r="E32" s="146" t="s">
        <v>187</v>
      </c>
      <c r="F32" s="123"/>
      <c r="G32" s="113"/>
      <c r="H32" s="0"/>
    </row>
    <row r="33" customFormat="false" ht="15" hidden="false" customHeight="false" outlineLevel="0" collapsed="false">
      <c r="A33" s="63" t="n">
        <v>3</v>
      </c>
      <c r="B33" s="155" t="s">
        <v>70</v>
      </c>
      <c r="C33" s="63" t="s">
        <v>182</v>
      </c>
      <c r="D33" s="63"/>
      <c r="E33" s="146" t="s">
        <v>185</v>
      </c>
      <c r="F33" s="123"/>
      <c r="G33" s="113"/>
      <c r="H33" s="0"/>
    </row>
    <row r="34" customFormat="false" ht="15" hidden="false" customHeight="false" outlineLevel="0" collapsed="false">
      <c r="A34" s="63" t="n">
        <v>4</v>
      </c>
      <c r="B34" s="155" t="s">
        <v>188</v>
      </c>
      <c r="C34" s="63" t="s">
        <v>189</v>
      </c>
      <c r="D34" s="63"/>
      <c r="E34" s="146" t="s">
        <v>187</v>
      </c>
      <c r="F34" s="123"/>
      <c r="G34" s="113"/>
      <c r="H34" s="0"/>
    </row>
    <row r="35" customFormat="false" ht="15" hidden="false" customHeight="false" outlineLevel="0" collapsed="false">
      <c r="A35" s="63" t="n">
        <v>5</v>
      </c>
      <c r="B35" s="166" t="s">
        <v>190</v>
      </c>
      <c r="C35" s="63" t="s">
        <v>191</v>
      </c>
      <c r="D35" s="63"/>
      <c r="E35" s="146" t="s">
        <v>192</v>
      </c>
      <c r="F35" s="123"/>
      <c r="G35" s="113"/>
      <c r="H35" s="0"/>
    </row>
    <row r="36" customFormat="false" ht="15.75" hidden="false" customHeight="false" outlineLevel="0" collapsed="false">
      <c r="A36" s="63" t="n">
        <v>6</v>
      </c>
      <c r="B36" s="167" t="s">
        <v>193</v>
      </c>
      <c r="C36" s="80" t="s">
        <v>194</v>
      </c>
      <c r="D36" s="80"/>
      <c r="E36" s="168"/>
      <c r="F36" s="169"/>
      <c r="G36" s="113"/>
      <c r="H36" s="0"/>
    </row>
    <row r="37" customFormat="false" ht="36.75" hidden="false" customHeight="true" outlineLevel="0" collapsed="false">
      <c r="A37" s="170"/>
      <c r="B37" s="170"/>
      <c r="C37" s="171"/>
      <c r="D37" s="170"/>
      <c r="E37" s="172"/>
      <c r="F37" s="170"/>
      <c r="G37" s="113"/>
      <c r="H37" s="0"/>
    </row>
    <row r="38" customFormat="false" ht="15" hidden="false" customHeight="false" outlineLevel="0" collapsed="false">
      <c r="A38" s="173"/>
      <c r="B38" s="173"/>
      <c r="C38" s="174"/>
      <c r="D38" s="173"/>
      <c r="E38" s="0"/>
      <c r="F38" s="0"/>
      <c r="G38" s="175"/>
      <c r="H38" s="176"/>
    </row>
    <row r="39" customFormat="false" ht="15" hidden="false" customHeight="false" outlineLevel="0" collapsed="false">
      <c r="A39" s="173"/>
      <c r="B39" s="173"/>
      <c r="C39" s="174"/>
      <c r="D39" s="173"/>
      <c r="E39" s="0"/>
      <c r="F39" s="0"/>
      <c r="G39" s="113"/>
    </row>
    <row r="40" customFormat="false" ht="15" hidden="false" customHeight="false" outlineLevel="0" collapsed="false">
      <c r="A40" s="173"/>
      <c r="B40" s="173"/>
      <c r="C40" s="174"/>
      <c r="D40" s="173"/>
      <c r="E40" s="0"/>
      <c r="F40" s="0"/>
      <c r="G40" s="113"/>
    </row>
    <row r="41" customFormat="false" ht="15" hidden="false" customHeight="false" outlineLevel="0" collapsed="false">
      <c r="A41" s="173"/>
      <c r="B41" s="173"/>
      <c r="C41" s="174"/>
      <c r="D41" s="173"/>
      <c r="E41" s="0"/>
      <c r="F41" s="0"/>
      <c r="G41" s="113"/>
    </row>
    <row r="42" customFormat="false" ht="15" hidden="false" customHeight="false" outlineLevel="0" collapsed="false">
      <c r="A42" s="173"/>
      <c r="B42" s="173"/>
      <c r="C42" s="174"/>
      <c r="D42" s="173"/>
      <c r="E42" s="0"/>
      <c r="F42" s="177" t="s">
        <v>195</v>
      </c>
      <c r="G42" s="113"/>
    </row>
    <row r="43" customFormat="false" ht="15" hidden="false" customHeight="false" outlineLevel="0" collapsed="false">
      <c r="A43" s="173"/>
      <c r="B43" s="173"/>
      <c r="C43" s="174"/>
      <c r="D43" s="173"/>
      <c r="E43" s="0"/>
      <c r="F43" s="0"/>
      <c r="G43" s="113"/>
    </row>
    <row r="44" customFormat="false" ht="15" hidden="false" customHeight="false" outlineLevel="0" collapsed="false">
      <c r="A44" s="173"/>
      <c r="B44" s="173"/>
      <c r="C44" s="174"/>
      <c r="D44" s="173"/>
      <c r="E44" s="0"/>
      <c r="F44" s="0"/>
      <c r="G44" s="113"/>
    </row>
    <row r="45" customFormat="false" ht="15" hidden="false" customHeight="false" outlineLevel="0" collapsed="false">
      <c r="A45" s="173"/>
      <c r="B45" s="173"/>
      <c r="C45" s="174"/>
      <c r="D45" s="173"/>
      <c r="E45" s="0"/>
      <c r="F45" s="0"/>
      <c r="G45" s="113"/>
    </row>
    <row r="46" customFormat="false" ht="15" hidden="false" customHeight="false" outlineLevel="0" collapsed="false">
      <c r="A46" s="173"/>
      <c r="B46" s="173"/>
      <c r="C46" s="174"/>
      <c r="D46" s="173"/>
      <c r="E46" s="0"/>
      <c r="F46" s="0"/>
      <c r="G46" s="113"/>
    </row>
    <row r="47" customFormat="false" ht="15" hidden="false" customHeight="false" outlineLevel="0" collapsed="false">
      <c r="A47" s="173"/>
      <c r="B47" s="173"/>
      <c r="C47" s="174"/>
      <c r="D47" s="173"/>
      <c r="E47" s="0"/>
      <c r="F47" s="0"/>
      <c r="G47" s="113"/>
    </row>
    <row r="48" customFormat="false" ht="15" hidden="false" customHeight="false" outlineLevel="0" collapsed="false">
      <c r="A48" s="173"/>
      <c r="B48" s="173"/>
      <c r="C48" s="174"/>
      <c r="D48" s="173"/>
      <c r="E48" s="0"/>
      <c r="F48" s="0"/>
      <c r="G48" s="113"/>
    </row>
    <row r="49" customFormat="false" ht="15" hidden="false" customHeight="false" outlineLevel="0" collapsed="false">
      <c r="A49" s="173"/>
      <c r="B49" s="173"/>
      <c r="C49" s="174"/>
      <c r="D49" s="173"/>
      <c r="E49" s="0"/>
      <c r="F49" s="0"/>
      <c r="G49" s="113"/>
    </row>
    <row r="50" customFormat="false" ht="15" hidden="false" customHeight="false" outlineLevel="0" collapsed="false">
      <c r="C50" s="178"/>
      <c r="D50" s="178"/>
      <c r="E50" s="172"/>
      <c r="F50" s="170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Z5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K13" activeCellId="0" sqref="K13"/>
    </sheetView>
  </sheetViews>
  <sheetFormatPr defaultRowHeight="16.5"/>
  <cols>
    <col collapsed="false" hidden="false" max="1" min="1" style="34" width="4.85425101214575"/>
    <col collapsed="false" hidden="false" max="2" min="2" style="34" width="13.7125506072874"/>
    <col collapsed="false" hidden="false" max="3" min="3" style="34" width="18.8542510121457"/>
    <col collapsed="false" hidden="false" max="4" min="4" style="34" width="20.5748987854251"/>
    <col collapsed="false" hidden="false" max="5" min="5" style="34" width="6.1417004048583"/>
    <col collapsed="false" hidden="false" max="8" min="6" style="34" width="4.2834008097166"/>
    <col collapsed="false" hidden="false" max="9" min="9" style="34" width="5"/>
    <col collapsed="false" hidden="false" max="10" min="10" style="34" width="6"/>
    <col collapsed="false" hidden="false" max="24" min="11" style="34" width="3.8582995951417"/>
    <col collapsed="false" hidden="false" max="1025" min="25" style="34" width="9.1417004048583"/>
  </cols>
  <sheetData>
    <row r="1" customFormat="false" ht="16.5" hidden="false" customHeight="false" outlineLevel="0" collapsed="false">
      <c r="A1" s="35" t="s">
        <v>196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0"/>
      <c r="Z1" s="0"/>
    </row>
    <row r="2" customFormat="false" ht="17.25" hidden="false" customHeight="false" outlineLevel="0" collapsed="false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0"/>
      <c r="Z2" s="0"/>
    </row>
    <row r="3" customFormat="false" ht="16.5" hidden="false" customHeight="true" outlineLevel="0" collapsed="false">
      <c r="A3" s="179" t="s">
        <v>40</v>
      </c>
      <c r="B3" s="180" t="s">
        <v>41</v>
      </c>
      <c r="C3" s="180" t="s">
        <v>197</v>
      </c>
      <c r="D3" s="180" t="s">
        <v>42</v>
      </c>
      <c r="E3" s="181" t="s">
        <v>43</v>
      </c>
      <c r="F3" s="181"/>
      <c r="G3" s="181"/>
      <c r="H3" s="181"/>
      <c r="I3" s="181"/>
      <c r="J3" s="182"/>
      <c r="K3" s="182"/>
      <c r="L3" s="181" t="s">
        <v>45</v>
      </c>
      <c r="M3" s="181"/>
      <c r="N3" s="181"/>
      <c r="O3" s="181" t="s">
        <v>46</v>
      </c>
      <c r="P3" s="181"/>
      <c r="Q3" s="181"/>
      <c r="R3" s="181"/>
      <c r="S3" s="183" t="s">
        <v>47</v>
      </c>
      <c r="T3" s="184" t="s">
        <v>48</v>
      </c>
      <c r="U3" s="184"/>
      <c r="V3" s="184"/>
      <c r="W3" s="184"/>
      <c r="X3" s="184"/>
      <c r="Y3" s="43"/>
      <c r="Z3" s="0"/>
    </row>
    <row r="4" customFormat="false" ht="16.5" hidden="false" customHeight="true" outlineLevel="0" collapsed="false">
      <c r="A4" s="179"/>
      <c r="B4" s="180"/>
      <c r="C4" s="180"/>
      <c r="D4" s="180"/>
      <c r="E4" s="185" t="s">
        <v>52</v>
      </c>
      <c r="F4" s="185" t="s">
        <v>53</v>
      </c>
      <c r="G4" s="185" t="s">
        <v>54</v>
      </c>
      <c r="H4" s="185" t="s">
        <v>55</v>
      </c>
      <c r="I4" s="185" t="s">
        <v>57</v>
      </c>
      <c r="J4" s="185" t="s">
        <v>198</v>
      </c>
      <c r="K4" s="185" t="s">
        <v>59</v>
      </c>
      <c r="L4" s="185" t="s">
        <v>60</v>
      </c>
      <c r="M4" s="185" t="s">
        <v>61</v>
      </c>
      <c r="N4" s="185" t="s">
        <v>62</v>
      </c>
      <c r="O4" s="185" t="s">
        <v>63</v>
      </c>
      <c r="P4" s="185" t="s">
        <v>64</v>
      </c>
      <c r="Q4" s="185" t="s">
        <v>65</v>
      </c>
      <c r="R4" s="185" t="s">
        <v>199</v>
      </c>
      <c r="S4" s="185" t="s">
        <v>67</v>
      </c>
      <c r="T4" s="185" t="s">
        <v>68</v>
      </c>
      <c r="U4" s="185" t="s">
        <v>200</v>
      </c>
      <c r="V4" s="185" t="s">
        <v>201</v>
      </c>
      <c r="W4" s="185" t="s">
        <v>70</v>
      </c>
      <c r="X4" s="186" t="s">
        <v>71</v>
      </c>
      <c r="Y4" s="43"/>
      <c r="Z4" s="0"/>
    </row>
    <row r="5" customFormat="false" ht="72" hidden="false" customHeight="true" outlineLevel="0" collapsed="false">
      <c r="A5" s="179"/>
      <c r="B5" s="180"/>
      <c r="C5" s="180"/>
      <c r="D5" s="180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6"/>
      <c r="Y5" s="43"/>
      <c r="Z5" s="0"/>
    </row>
    <row r="6" customFormat="false" ht="23.25" hidden="false" customHeight="false" outlineLevel="0" collapsed="false">
      <c r="A6" s="187" t="s">
        <v>94</v>
      </c>
      <c r="B6" s="188" t="s">
        <v>95</v>
      </c>
      <c r="C6" s="189" t="s">
        <v>202</v>
      </c>
      <c r="D6" s="190" t="s">
        <v>96</v>
      </c>
      <c r="E6" s="189"/>
      <c r="F6" s="189"/>
      <c r="G6" s="189"/>
      <c r="H6" s="189"/>
      <c r="I6" s="189"/>
      <c r="J6" s="189"/>
      <c r="K6" s="189" t="n">
        <f aca="false">400*0.3</f>
        <v>120</v>
      </c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91" t="n">
        <v>400</v>
      </c>
      <c r="Y6" s="58"/>
      <c r="Z6" s="59"/>
    </row>
    <row r="7" customFormat="false" ht="22.5" hidden="false" customHeight="false" outlineLevel="0" collapsed="false">
      <c r="A7" s="192" t="s">
        <v>98</v>
      </c>
      <c r="B7" s="193" t="s">
        <v>100</v>
      </c>
      <c r="C7" s="189" t="s">
        <v>202</v>
      </c>
      <c r="D7" s="194" t="s">
        <v>100</v>
      </c>
      <c r="E7" s="195"/>
      <c r="F7" s="195"/>
      <c r="G7" s="195"/>
      <c r="H7" s="195"/>
      <c r="I7" s="195"/>
      <c r="J7" s="195"/>
      <c r="K7" s="194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6"/>
      <c r="Y7" s="58"/>
      <c r="Z7" s="59"/>
    </row>
    <row r="8" customFormat="false" ht="16.5" hidden="false" customHeight="false" outlineLevel="0" collapsed="false">
      <c r="A8" s="192" t="s">
        <v>101</v>
      </c>
      <c r="B8" s="197" t="s">
        <v>102</v>
      </c>
      <c r="C8" s="194" t="s">
        <v>203</v>
      </c>
      <c r="D8" s="194" t="s">
        <v>103</v>
      </c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 t="n">
        <v>160</v>
      </c>
      <c r="U8" s="195" t="n">
        <v>15</v>
      </c>
      <c r="V8" s="195" t="n">
        <v>20</v>
      </c>
      <c r="W8" s="195"/>
      <c r="X8" s="196"/>
      <c r="Y8" s="58"/>
      <c r="Z8" s="59"/>
    </row>
    <row r="9" customFormat="false" ht="33.75" hidden="false" customHeight="false" outlineLevel="0" collapsed="false">
      <c r="A9" s="192" t="s">
        <v>104</v>
      </c>
      <c r="B9" s="197" t="s">
        <v>105</v>
      </c>
      <c r="C9" s="194" t="s">
        <v>204</v>
      </c>
      <c r="D9" s="198" t="s">
        <v>106</v>
      </c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 t="n">
        <v>100</v>
      </c>
      <c r="U9" s="195"/>
      <c r="V9" s="195"/>
      <c r="W9" s="195"/>
      <c r="X9" s="196"/>
      <c r="Y9" s="58"/>
      <c r="Z9" s="59"/>
    </row>
    <row r="10" customFormat="false" ht="16.5" hidden="false" customHeight="true" outlineLevel="0" collapsed="false">
      <c r="A10" s="192" t="s">
        <v>107</v>
      </c>
      <c r="B10" s="197" t="s">
        <v>205</v>
      </c>
      <c r="C10" s="197" t="s">
        <v>206</v>
      </c>
      <c r="D10" s="199" t="s">
        <v>207</v>
      </c>
      <c r="E10" s="200"/>
      <c r="F10" s="195"/>
      <c r="G10" s="195"/>
      <c r="H10" s="195"/>
      <c r="I10" s="195"/>
      <c r="J10" s="195"/>
      <c r="K10" s="195"/>
      <c r="L10" s="201" t="n">
        <v>2.59</v>
      </c>
      <c r="M10" s="201"/>
      <c r="N10" s="201"/>
      <c r="O10" s="202" t="n">
        <v>2.92</v>
      </c>
      <c r="P10" s="202"/>
      <c r="Q10" s="202"/>
      <c r="R10" s="203" t="n">
        <v>14.02</v>
      </c>
      <c r="S10" s="195"/>
      <c r="T10" s="195" t="n">
        <v>40</v>
      </c>
      <c r="U10" s="195" t="n">
        <v>15</v>
      </c>
      <c r="V10" s="195"/>
      <c r="W10" s="195" t="n">
        <v>30</v>
      </c>
      <c r="X10" s="196"/>
      <c r="Y10" s="58"/>
      <c r="Z10" s="59"/>
    </row>
    <row r="11" customFormat="false" ht="16.5" hidden="false" customHeight="false" outlineLevel="0" collapsed="false">
      <c r="A11" s="192"/>
      <c r="B11" s="197"/>
      <c r="C11" s="197" t="s">
        <v>208</v>
      </c>
      <c r="D11" s="199"/>
      <c r="E11" s="200"/>
      <c r="F11" s="195"/>
      <c r="G11" s="195"/>
      <c r="H11" s="195"/>
      <c r="I11" s="195"/>
      <c r="J11" s="195"/>
      <c r="K11" s="195"/>
      <c r="L11" s="201"/>
      <c r="M11" s="201" t="n">
        <v>2.59</v>
      </c>
      <c r="N11" s="201"/>
      <c r="O11" s="202"/>
      <c r="P11" s="202" t="n">
        <v>2.92</v>
      </c>
      <c r="Q11" s="202"/>
      <c r="R11" s="195"/>
      <c r="S11" s="195"/>
      <c r="T11" s="195" t="n">
        <v>40</v>
      </c>
      <c r="U11" s="195"/>
      <c r="V11" s="195"/>
      <c r="W11" s="195"/>
      <c r="X11" s="196"/>
      <c r="Y11" s="58"/>
      <c r="Z11" s="59"/>
    </row>
    <row r="12" customFormat="false" ht="16.5" hidden="false" customHeight="false" outlineLevel="0" collapsed="false">
      <c r="A12" s="192"/>
      <c r="B12" s="197"/>
      <c r="C12" s="197" t="s">
        <v>209</v>
      </c>
      <c r="D12" s="199"/>
      <c r="E12" s="200"/>
      <c r="F12" s="195"/>
      <c r="G12" s="195"/>
      <c r="H12" s="195"/>
      <c r="I12" s="195"/>
      <c r="J12" s="195"/>
      <c r="K12" s="195"/>
      <c r="L12" s="201"/>
      <c r="M12" s="201"/>
      <c r="N12" s="201" t="n">
        <v>2.59</v>
      </c>
      <c r="O12" s="202"/>
      <c r="P12" s="202"/>
      <c r="Q12" s="202" t="n">
        <v>2.92</v>
      </c>
      <c r="R12" s="195"/>
      <c r="S12" s="195"/>
      <c r="T12" s="195" t="n">
        <v>40</v>
      </c>
      <c r="U12" s="195"/>
      <c r="V12" s="195"/>
      <c r="W12" s="195"/>
      <c r="X12" s="196"/>
      <c r="Y12" s="58"/>
      <c r="Z12" s="59"/>
    </row>
    <row r="13" customFormat="false" ht="16.5" hidden="false" customHeight="false" outlineLevel="0" collapsed="false">
      <c r="A13" s="192"/>
      <c r="B13" s="197"/>
      <c r="C13" s="197" t="s">
        <v>210</v>
      </c>
      <c r="D13" s="199"/>
      <c r="E13" s="200"/>
      <c r="F13" s="195"/>
      <c r="G13" s="195"/>
      <c r="H13" s="195"/>
      <c r="I13" s="195"/>
      <c r="J13" s="195"/>
      <c r="K13" s="195"/>
      <c r="L13" s="201" t="n">
        <v>2.59</v>
      </c>
      <c r="M13" s="201"/>
      <c r="N13" s="201"/>
      <c r="O13" s="202" t="n">
        <v>2.92</v>
      </c>
      <c r="P13" s="202"/>
      <c r="Q13" s="202"/>
      <c r="R13" s="195"/>
      <c r="S13" s="195"/>
      <c r="T13" s="195" t="n">
        <v>40</v>
      </c>
      <c r="U13" s="195"/>
      <c r="V13" s="195"/>
      <c r="W13" s="195"/>
      <c r="X13" s="196"/>
      <c r="Y13" s="58"/>
      <c r="Z13" s="59"/>
    </row>
    <row r="14" customFormat="false" ht="16.5" hidden="false" customHeight="false" outlineLevel="0" collapsed="false">
      <c r="A14" s="192"/>
      <c r="B14" s="197"/>
      <c r="C14" s="197" t="s">
        <v>211</v>
      </c>
      <c r="D14" s="199"/>
      <c r="E14" s="200"/>
      <c r="F14" s="195"/>
      <c r="G14" s="195"/>
      <c r="H14" s="195"/>
      <c r="I14" s="195"/>
      <c r="J14" s="195"/>
      <c r="K14" s="195"/>
      <c r="L14" s="201"/>
      <c r="M14" s="201" t="n">
        <v>2.59</v>
      </c>
      <c r="N14" s="201"/>
      <c r="O14" s="202"/>
      <c r="P14" s="202" t="n">
        <v>2.92</v>
      </c>
      <c r="Q14" s="202"/>
      <c r="R14" s="195"/>
      <c r="S14" s="195"/>
      <c r="T14" s="195" t="n">
        <v>40</v>
      </c>
      <c r="U14" s="195"/>
      <c r="V14" s="195"/>
      <c r="W14" s="195"/>
      <c r="X14" s="196"/>
      <c r="Y14" s="58"/>
      <c r="Z14" s="59"/>
    </row>
    <row r="15" customFormat="false" ht="16.5" hidden="false" customHeight="false" outlineLevel="0" collapsed="false">
      <c r="A15" s="192"/>
      <c r="B15" s="197"/>
      <c r="C15" s="197" t="s">
        <v>212</v>
      </c>
      <c r="D15" s="199"/>
      <c r="E15" s="200"/>
      <c r="F15" s="195"/>
      <c r="G15" s="195"/>
      <c r="H15" s="195"/>
      <c r="I15" s="195"/>
      <c r="J15" s="195"/>
      <c r="K15" s="195"/>
      <c r="L15" s="201"/>
      <c r="M15" s="201"/>
      <c r="N15" s="201" t="n">
        <v>2.59</v>
      </c>
      <c r="O15" s="202"/>
      <c r="P15" s="202"/>
      <c r="Q15" s="202" t="n">
        <v>2.92</v>
      </c>
      <c r="R15" s="195"/>
      <c r="S15" s="195"/>
      <c r="T15" s="195" t="n">
        <v>40</v>
      </c>
      <c r="U15" s="195"/>
      <c r="V15" s="195"/>
      <c r="W15" s="195"/>
      <c r="X15" s="196"/>
      <c r="Y15" s="58"/>
      <c r="Z15" s="59"/>
    </row>
    <row r="16" customFormat="false" ht="16.5" hidden="false" customHeight="false" outlineLevel="0" collapsed="false">
      <c r="A16" s="192"/>
      <c r="B16" s="197"/>
      <c r="C16" s="197" t="s">
        <v>213</v>
      </c>
      <c r="D16" s="199"/>
      <c r="E16" s="200"/>
      <c r="F16" s="195"/>
      <c r="G16" s="195"/>
      <c r="H16" s="195"/>
      <c r="I16" s="195"/>
      <c r="J16" s="195"/>
      <c r="K16" s="195"/>
      <c r="L16" s="201" t="n">
        <v>2.59</v>
      </c>
      <c r="M16" s="201"/>
      <c r="N16" s="201"/>
      <c r="O16" s="202" t="n">
        <v>2.92</v>
      </c>
      <c r="P16" s="202"/>
      <c r="Q16" s="202"/>
      <c r="R16" s="195"/>
      <c r="S16" s="195"/>
      <c r="T16" s="195" t="n">
        <v>40</v>
      </c>
      <c r="U16" s="195"/>
      <c r="V16" s="195"/>
      <c r="W16" s="195"/>
      <c r="X16" s="196"/>
      <c r="Y16" s="58"/>
      <c r="Z16" s="59"/>
    </row>
    <row r="17" customFormat="false" ht="16.5" hidden="false" customHeight="false" outlineLevel="0" collapsed="false">
      <c r="A17" s="192"/>
      <c r="B17" s="197"/>
      <c r="C17" s="197" t="s">
        <v>214</v>
      </c>
      <c r="D17" s="199"/>
      <c r="E17" s="200"/>
      <c r="F17" s="195"/>
      <c r="G17" s="195"/>
      <c r="H17" s="195"/>
      <c r="I17" s="195"/>
      <c r="J17" s="195"/>
      <c r="K17" s="195"/>
      <c r="L17" s="201"/>
      <c r="M17" s="201" t="n">
        <v>2.59</v>
      </c>
      <c r="N17" s="201"/>
      <c r="O17" s="202"/>
      <c r="P17" s="202" t="n">
        <v>2.92</v>
      </c>
      <c r="Q17" s="202"/>
      <c r="R17" s="195"/>
      <c r="S17" s="195"/>
      <c r="T17" s="195" t="n">
        <v>40</v>
      </c>
      <c r="U17" s="195"/>
      <c r="V17" s="195"/>
      <c r="W17" s="195"/>
      <c r="X17" s="196"/>
      <c r="Y17" s="58"/>
      <c r="Z17" s="59"/>
    </row>
    <row r="18" customFormat="false" ht="16.5" hidden="false" customHeight="false" outlineLevel="0" collapsed="false">
      <c r="A18" s="192"/>
      <c r="B18" s="197"/>
      <c r="C18" s="197" t="s">
        <v>215</v>
      </c>
      <c r="D18" s="199"/>
      <c r="E18" s="200"/>
      <c r="F18" s="195"/>
      <c r="G18" s="195"/>
      <c r="H18" s="195"/>
      <c r="I18" s="195"/>
      <c r="J18" s="195"/>
      <c r="K18" s="195"/>
      <c r="L18" s="204"/>
      <c r="M18" s="201"/>
      <c r="N18" s="201" t="n">
        <v>2.59</v>
      </c>
      <c r="O18" s="202"/>
      <c r="P18" s="202"/>
      <c r="Q18" s="202" t="n">
        <v>2.92</v>
      </c>
      <c r="R18" s="195"/>
      <c r="S18" s="195"/>
      <c r="T18" s="195" t="n">
        <v>40</v>
      </c>
      <c r="U18" s="195"/>
      <c r="V18" s="195"/>
      <c r="W18" s="195"/>
      <c r="X18" s="196"/>
      <c r="Y18" s="58"/>
      <c r="Z18" s="59"/>
    </row>
    <row r="19" customFormat="false" ht="16.5" hidden="false" customHeight="false" outlineLevel="0" collapsed="false">
      <c r="A19" s="192"/>
      <c r="B19" s="197"/>
      <c r="C19" s="197" t="s">
        <v>216</v>
      </c>
      <c r="D19" s="199"/>
      <c r="E19" s="200"/>
      <c r="F19" s="195"/>
      <c r="G19" s="195"/>
      <c r="H19" s="195"/>
      <c r="I19" s="195"/>
      <c r="J19" s="195"/>
      <c r="K19" s="195"/>
      <c r="L19" s="204" t="n">
        <v>2.59</v>
      </c>
      <c r="M19" s="204"/>
      <c r="N19" s="201"/>
      <c r="O19" s="202" t="n">
        <v>2.92</v>
      </c>
      <c r="P19" s="202"/>
      <c r="Q19" s="202"/>
      <c r="R19" s="195"/>
      <c r="S19" s="195"/>
      <c r="T19" s="195" t="n">
        <v>40</v>
      </c>
      <c r="U19" s="195"/>
      <c r="V19" s="195"/>
      <c r="W19" s="195"/>
      <c r="X19" s="196"/>
      <c r="Y19" s="58"/>
      <c r="Z19" s="59"/>
    </row>
    <row r="20" customFormat="false" ht="16.5" hidden="false" customHeight="false" outlineLevel="0" collapsed="false">
      <c r="A20" s="192"/>
      <c r="B20" s="197"/>
      <c r="C20" s="197" t="s">
        <v>217</v>
      </c>
      <c r="D20" s="199"/>
      <c r="E20" s="200"/>
      <c r="F20" s="195"/>
      <c r="G20" s="195"/>
      <c r="H20" s="195"/>
      <c r="I20" s="195"/>
      <c r="J20" s="195"/>
      <c r="K20" s="195"/>
      <c r="L20" s="201"/>
      <c r="M20" s="204" t="n">
        <v>2.59</v>
      </c>
      <c r="N20" s="204"/>
      <c r="O20" s="205"/>
      <c r="P20" s="202" t="n">
        <v>2.92</v>
      </c>
      <c r="Q20" s="202"/>
      <c r="R20" s="195"/>
      <c r="S20" s="195"/>
      <c r="T20" s="195" t="n">
        <v>40</v>
      </c>
      <c r="U20" s="195"/>
      <c r="V20" s="195"/>
      <c r="W20" s="195"/>
      <c r="X20" s="196"/>
      <c r="Y20" s="58"/>
      <c r="Z20" s="59"/>
    </row>
    <row r="21" customFormat="false" ht="16.5" hidden="false" customHeight="false" outlineLevel="0" collapsed="false">
      <c r="A21" s="192"/>
      <c r="B21" s="197"/>
      <c r="C21" s="197" t="s">
        <v>218</v>
      </c>
      <c r="D21" s="199"/>
      <c r="E21" s="200"/>
      <c r="F21" s="195"/>
      <c r="G21" s="195"/>
      <c r="H21" s="195"/>
      <c r="I21" s="195"/>
      <c r="J21" s="195"/>
      <c r="K21" s="195"/>
      <c r="L21" s="201"/>
      <c r="M21" s="201"/>
      <c r="N21" s="204" t="n">
        <v>2.59</v>
      </c>
      <c r="O21" s="205"/>
      <c r="P21" s="205"/>
      <c r="Q21" s="202" t="n">
        <v>2.92</v>
      </c>
      <c r="R21" s="194"/>
      <c r="S21" s="195"/>
      <c r="T21" s="195" t="n">
        <v>40</v>
      </c>
      <c r="U21" s="195"/>
      <c r="V21" s="195"/>
      <c r="W21" s="195"/>
      <c r="X21" s="196"/>
      <c r="Y21" s="58"/>
      <c r="Z21" s="59"/>
    </row>
    <row r="22" customFormat="false" ht="16.5" hidden="false" customHeight="true" outlineLevel="0" collapsed="false">
      <c r="A22" s="192" t="s">
        <v>110</v>
      </c>
      <c r="B22" s="197" t="s">
        <v>219</v>
      </c>
      <c r="C22" s="197" t="s">
        <v>220</v>
      </c>
      <c r="D22" s="193" t="s">
        <v>221</v>
      </c>
      <c r="E22" s="200"/>
      <c r="F22" s="195"/>
      <c r="G22" s="195"/>
      <c r="H22" s="195"/>
      <c r="I22" s="195"/>
      <c r="J22" s="195"/>
      <c r="K22" s="195"/>
      <c r="L22" s="206"/>
      <c r="M22" s="206"/>
      <c r="N22" s="207"/>
      <c r="O22" s="208"/>
      <c r="P22" s="208"/>
      <c r="Q22" s="209"/>
      <c r="R22" s="194"/>
      <c r="S22" s="195" t="n">
        <v>25</v>
      </c>
      <c r="T22" s="195"/>
      <c r="U22" s="195"/>
      <c r="V22" s="195"/>
      <c r="W22" s="195"/>
      <c r="X22" s="196"/>
      <c r="Y22" s="58"/>
      <c r="Z22" s="59"/>
    </row>
    <row r="23" customFormat="false" ht="16.5" hidden="false" customHeight="false" outlineLevel="0" collapsed="false">
      <c r="A23" s="192"/>
      <c r="B23" s="197"/>
      <c r="C23" s="197" t="s">
        <v>222</v>
      </c>
      <c r="D23" s="193"/>
      <c r="E23" s="200"/>
      <c r="F23" s="195"/>
      <c r="G23" s="195"/>
      <c r="H23" s="195"/>
      <c r="I23" s="195"/>
      <c r="J23" s="195"/>
      <c r="K23" s="195"/>
      <c r="L23" s="206"/>
      <c r="M23" s="206"/>
      <c r="N23" s="207"/>
      <c r="O23" s="208"/>
      <c r="P23" s="208"/>
      <c r="Q23" s="209"/>
      <c r="R23" s="194"/>
      <c r="S23" s="195" t="n">
        <v>25</v>
      </c>
      <c r="T23" s="195"/>
      <c r="U23" s="195"/>
      <c r="V23" s="195"/>
      <c r="W23" s="195"/>
      <c r="X23" s="196"/>
      <c r="Y23" s="58"/>
      <c r="Z23" s="59"/>
    </row>
    <row r="24" customFormat="false" ht="16.5" hidden="false" customHeight="false" outlineLevel="0" collapsed="false">
      <c r="A24" s="192"/>
      <c r="B24" s="197"/>
      <c r="C24" s="197" t="s">
        <v>223</v>
      </c>
      <c r="D24" s="193"/>
      <c r="E24" s="200"/>
      <c r="F24" s="195"/>
      <c r="G24" s="195"/>
      <c r="H24" s="195"/>
      <c r="I24" s="195"/>
      <c r="J24" s="195"/>
      <c r="K24" s="195"/>
      <c r="L24" s="206"/>
      <c r="M24" s="206"/>
      <c r="N24" s="207"/>
      <c r="O24" s="208"/>
      <c r="P24" s="208"/>
      <c r="Q24" s="209"/>
      <c r="R24" s="194"/>
      <c r="S24" s="195" t="n">
        <v>25</v>
      </c>
      <c r="T24" s="195"/>
      <c r="U24" s="195"/>
      <c r="V24" s="195"/>
      <c r="W24" s="195"/>
      <c r="X24" s="196"/>
      <c r="Y24" s="58"/>
      <c r="Z24" s="59"/>
    </row>
    <row r="25" customFormat="false" ht="16.5" hidden="false" customHeight="false" outlineLevel="0" collapsed="false">
      <c r="A25" s="192"/>
      <c r="B25" s="197"/>
      <c r="C25" s="197" t="s">
        <v>224</v>
      </c>
      <c r="D25" s="193"/>
      <c r="E25" s="200"/>
      <c r="F25" s="195"/>
      <c r="G25" s="195"/>
      <c r="H25" s="195"/>
      <c r="I25" s="195"/>
      <c r="J25" s="195"/>
      <c r="K25" s="195"/>
      <c r="L25" s="206"/>
      <c r="M25" s="206"/>
      <c r="N25" s="207"/>
      <c r="O25" s="208"/>
      <c r="P25" s="208"/>
      <c r="Q25" s="209"/>
      <c r="R25" s="194"/>
      <c r="S25" s="195" t="n">
        <v>25</v>
      </c>
      <c r="T25" s="195"/>
      <c r="U25" s="195"/>
      <c r="V25" s="195"/>
      <c r="W25" s="195"/>
      <c r="X25" s="196"/>
      <c r="Y25" s="58"/>
      <c r="Z25" s="59"/>
    </row>
    <row r="26" customFormat="false" ht="16.5" hidden="false" customHeight="false" outlineLevel="0" collapsed="false">
      <c r="A26" s="192"/>
      <c r="B26" s="197"/>
      <c r="C26" s="197"/>
      <c r="D26" s="193"/>
      <c r="E26" s="210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2" t="s">
        <v>225</v>
      </c>
      <c r="Y26" s="58"/>
      <c r="Z26" s="59"/>
    </row>
    <row r="27" customFormat="false" ht="16.5" hidden="false" customHeight="false" outlineLevel="0" collapsed="false">
      <c r="A27" s="192"/>
      <c r="B27" s="197"/>
      <c r="C27" s="197" t="s">
        <v>226</v>
      </c>
      <c r="D27" s="193"/>
      <c r="E27" s="200"/>
      <c r="F27" s="195"/>
      <c r="G27" s="195"/>
      <c r="H27" s="195"/>
      <c r="I27" s="195"/>
      <c r="J27" s="195"/>
      <c r="K27" s="195"/>
      <c r="L27" s="206"/>
      <c r="M27" s="206"/>
      <c r="N27" s="207"/>
      <c r="O27" s="208"/>
      <c r="P27" s="208"/>
      <c r="Q27" s="209"/>
      <c r="R27" s="194"/>
      <c r="S27" s="195" t="n">
        <v>25</v>
      </c>
      <c r="T27" s="195"/>
      <c r="U27" s="195"/>
      <c r="V27" s="195"/>
      <c r="W27" s="213"/>
      <c r="X27" s="213"/>
      <c r="Y27" s="58"/>
      <c r="Z27" s="59"/>
    </row>
    <row r="28" customFormat="false" ht="16.5" hidden="false" customHeight="false" outlineLevel="0" collapsed="false">
      <c r="A28" s="192"/>
      <c r="B28" s="197"/>
      <c r="C28" s="197" t="s">
        <v>227</v>
      </c>
      <c r="D28" s="193"/>
      <c r="E28" s="200"/>
      <c r="F28" s="195"/>
      <c r="G28" s="195"/>
      <c r="H28" s="195"/>
      <c r="I28" s="195"/>
      <c r="J28" s="195"/>
      <c r="K28" s="195"/>
      <c r="L28" s="206"/>
      <c r="M28" s="206"/>
      <c r="N28" s="207"/>
      <c r="O28" s="208"/>
      <c r="P28" s="208"/>
      <c r="Q28" s="209"/>
      <c r="R28" s="194"/>
      <c r="S28" s="195" t="n">
        <v>25</v>
      </c>
      <c r="T28" s="195"/>
      <c r="U28" s="195"/>
      <c r="V28" s="195"/>
      <c r="W28" s="195"/>
      <c r="X28" s="196"/>
      <c r="Y28" s="58"/>
      <c r="Z28" s="59"/>
    </row>
    <row r="29" customFormat="false" ht="16.5" hidden="false" customHeight="false" outlineLevel="0" collapsed="false">
      <c r="A29" s="192"/>
      <c r="B29" s="197"/>
      <c r="C29" s="197" t="s">
        <v>228</v>
      </c>
      <c r="D29" s="193"/>
      <c r="E29" s="200"/>
      <c r="F29" s="195"/>
      <c r="G29" s="195"/>
      <c r="H29" s="195"/>
      <c r="I29" s="195"/>
      <c r="J29" s="195"/>
      <c r="K29" s="195"/>
      <c r="L29" s="206"/>
      <c r="M29" s="206"/>
      <c r="N29" s="207"/>
      <c r="O29" s="208"/>
      <c r="P29" s="208"/>
      <c r="Q29" s="209"/>
      <c r="R29" s="194"/>
      <c r="S29" s="195" t="n">
        <v>25</v>
      </c>
      <c r="T29" s="195"/>
      <c r="U29" s="195"/>
      <c r="V29" s="195"/>
      <c r="W29" s="195"/>
      <c r="X29" s="196"/>
      <c r="Y29" s="58"/>
      <c r="Z29" s="59"/>
    </row>
    <row r="30" customFormat="false" ht="16.5" hidden="false" customHeight="false" outlineLevel="0" collapsed="false">
      <c r="A30" s="192"/>
      <c r="B30" s="197"/>
      <c r="C30" s="197" t="s">
        <v>229</v>
      </c>
      <c r="D30" s="193"/>
      <c r="E30" s="200"/>
      <c r="F30" s="195"/>
      <c r="G30" s="195"/>
      <c r="H30" s="195"/>
      <c r="I30" s="195"/>
      <c r="J30" s="195"/>
      <c r="K30" s="195"/>
      <c r="L30" s="206"/>
      <c r="M30" s="206"/>
      <c r="N30" s="207"/>
      <c r="O30" s="208"/>
      <c r="P30" s="208"/>
      <c r="Q30" s="209"/>
      <c r="R30" s="194"/>
      <c r="S30" s="195" t="n">
        <v>25</v>
      </c>
      <c r="T30" s="195"/>
      <c r="U30" s="195"/>
      <c r="V30" s="195"/>
      <c r="W30" s="195"/>
      <c r="X30" s="196"/>
      <c r="Y30" s="58"/>
      <c r="Z30" s="59"/>
    </row>
    <row r="31" customFormat="false" ht="16.5" hidden="false" customHeight="false" outlineLevel="0" collapsed="false">
      <c r="A31" s="192"/>
      <c r="B31" s="197"/>
      <c r="C31" s="197" t="s">
        <v>230</v>
      </c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4"/>
      <c r="P31" s="194"/>
      <c r="Q31" s="194"/>
      <c r="R31" s="194"/>
      <c r="S31" s="195" t="n">
        <v>25</v>
      </c>
      <c r="T31" s="195" t="n">
        <v>40</v>
      </c>
      <c r="U31" s="195"/>
      <c r="V31" s="195"/>
      <c r="W31" s="195" t="n">
        <v>20</v>
      </c>
      <c r="X31" s="196"/>
      <c r="Y31" s="58"/>
      <c r="Z31" s="59"/>
    </row>
    <row r="32" customFormat="false" ht="16.5" hidden="false" customHeight="false" outlineLevel="0" collapsed="false">
      <c r="A32" s="192"/>
      <c r="B32" s="197"/>
      <c r="C32" s="197" t="s">
        <v>231</v>
      </c>
      <c r="D32" s="193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4"/>
      <c r="P32" s="194"/>
      <c r="Q32" s="194"/>
      <c r="R32" s="194"/>
      <c r="S32" s="195" t="n">
        <v>25</v>
      </c>
      <c r="T32" s="195" t="n">
        <v>40</v>
      </c>
      <c r="U32" s="195"/>
      <c r="V32" s="195"/>
      <c r="W32" s="195"/>
      <c r="X32" s="196"/>
      <c r="Y32" s="58"/>
      <c r="Z32" s="59"/>
    </row>
    <row r="33" customFormat="false" ht="16.5" hidden="false" customHeight="false" outlineLevel="0" collapsed="false">
      <c r="A33" s="192"/>
      <c r="B33" s="197"/>
      <c r="C33" s="197" t="s">
        <v>232</v>
      </c>
      <c r="D33" s="193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4"/>
      <c r="P33" s="194"/>
      <c r="Q33" s="194"/>
      <c r="R33" s="194"/>
      <c r="S33" s="195" t="n">
        <v>25</v>
      </c>
      <c r="T33" s="195" t="n">
        <v>40</v>
      </c>
      <c r="U33" s="195"/>
      <c r="V33" s="195"/>
      <c r="W33" s="195"/>
      <c r="X33" s="196"/>
      <c r="Y33" s="58"/>
      <c r="Z33" s="59"/>
    </row>
    <row r="34" customFormat="false" ht="16.5" hidden="false" customHeight="false" outlineLevel="0" collapsed="false">
      <c r="A34" s="192"/>
      <c r="B34" s="197"/>
      <c r="C34" s="197" t="s">
        <v>233</v>
      </c>
      <c r="D34" s="193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4" t="n">
        <v>25</v>
      </c>
      <c r="T34" s="195" t="n">
        <v>40</v>
      </c>
      <c r="U34" s="195"/>
      <c r="V34" s="195"/>
      <c r="W34" s="195"/>
      <c r="X34" s="196"/>
      <c r="Y34" s="58"/>
      <c r="Z34" s="59"/>
    </row>
    <row r="35" customFormat="false" ht="16.5" hidden="false" customHeight="true" outlineLevel="0" collapsed="false">
      <c r="A35" s="192" t="s">
        <v>113</v>
      </c>
      <c r="B35" s="197" t="s">
        <v>234</v>
      </c>
      <c r="C35" s="197" t="s">
        <v>114</v>
      </c>
      <c r="D35" s="214" t="s">
        <v>235</v>
      </c>
      <c r="E35" s="215"/>
      <c r="F35" s="216"/>
      <c r="G35" s="216"/>
      <c r="H35" s="216"/>
      <c r="I35" s="216"/>
      <c r="J35" s="217" t="n">
        <f aca="false">'Total RM by App'!L15</f>
        <v>115270</v>
      </c>
      <c r="K35" s="195"/>
      <c r="L35" s="195"/>
      <c r="M35" s="195"/>
      <c r="N35" s="195"/>
      <c r="O35" s="195"/>
      <c r="P35" s="195"/>
      <c r="Q35" s="195"/>
      <c r="R35" s="195"/>
      <c r="S35" s="195"/>
      <c r="T35" s="195" t="n">
        <v>40</v>
      </c>
      <c r="U35" s="195"/>
      <c r="V35" s="195"/>
      <c r="W35" s="195"/>
      <c r="X35" s="196"/>
      <c r="Y35" s="58"/>
      <c r="Z35" s="59"/>
    </row>
    <row r="36" customFormat="false" ht="16.5" hidden="false" customHeight="false" outlineLevel="0" collapsed="false">
      <c r="A36" s="192" t="s">
        <v>116</v>
      </c>
      <c r="B36" s="197"/>
      <c r="C36" s="197" t="s">
        <v>117</v>
      </c>
      <c r="D36" s="214"/>
      <c r="E36" s="215"/>
      <c r="F36" s="216"/>
      <c r="G36" s="216"/>
      <c r="H36" s="216"/>
      <c r="I36" s="216"/>
      <c r="J36" s="217" t="n">
        <v>115270</v>
      </c>
      <c r="K36" s="195"/>
      <c r="L36" s="195"/>
      <c r="M36" s="195"/>
      <c r="N36" s="195"/>
      <c r="O36" s="195"/>
      <c r="P36" s="195"/>
      <c r="Q36" s="195"/>
      <c r="R36" s="195"/>
      <c r="S36" s="195"/>
      <c r="T36" s="195" t="n">
        <v>40</v>
      </c>
      <c r="U36" s="195"/>
      <c r="V36" s="195"/>
      <c r="W36" s="195"/>
      <c r="X36" s="196"/>
      <c r="Y36" s="58"/>
      <c r="Z36" s="59"/>
    </row>
    <row r="37" customFormat="false" ht="16.5" hidden="false" customHeight="false" outlineLevel="0" collapsed="false">
      <c r="A37" s="192" t="s">
        <v>118</v>
      </c>
      <c r="B37" s="197"/>
      <c r="C37" s="197" t="s">
        <v>119</v>
      </c>
      <c r="D37" s="214"/>
      <c r="E37" s="215"/>
      <c r="F37" s="216"/>
      <c r="G37" s="216"/>
      <c r="H37" s="216"/>
      <c r="I37" s="216"/>
      <c r="J37" s="217" t="n">
        <v>115270</v>
      </c>
      <c r="K37" s="195"/>
      <c r="L37" s="195"/>
      <c r="M37" s="195"/>
      <c r="N37" s="195"/>
      <c r="O37" s="195"/>
      <c r="P37" s="195"/>
      <c r="Q37" s="195"/>
      <c r="R37" s="195"/>
      <c r="S37" s="195"/>
      <c r="T37" s="195" t="n">
        <v>40</v>
      </c>
      <c r="U37" s="195"/>
      <c r="V37" s="195"/>
      <c r="W37" s="195"/>
      <c r="X37" s="196"/>
      <c r="Y37" s="58"/>
      <c r="Z37" s="59"/>
    </row>
    <row r="38" customFormat="false" ht="16.5" hidden="false" customHeight="true" outlineLevel="0" collapsed="false">
      <c r="A38" s="192" t="s">
        <v>120</v>
      </c>
      <c r="B38" s="197" t="s">
        <v>236</v>
      </c>
      <c r="C38" s="197" t="s">
        <v>121</v>
      </c>
      <c r="D38" s="218" t="s">
        <v>237</v>
      </c>
      <c r="E38" s="219" t="n">
        <f aca="false">'Total RM by App'!O8</f>
        <v>2589.5</v>
      </c>
      <c r="F38" s="220" t="n">
        <v>1169</v>
      </c>
      <c r="G38" s="220" t="n">
        <v>1169</v>
      </c>
      <c r="H38" s="220" t="n">
        <v>1169</v>
      </c>
      <c r="I38" s="220"/>
      <c r="J38" s="216"/>
      <c r="K38" s="195"/>
      <c r="L38" s="195"/>
      <c r="M38" s="195"/>
      <c r="N38" s="195"/>
      <c r="O38" s="195"/>
      <c r="P38" s="195"/>
      <c r="Q38" s="195"/>
      <c r="R38" s="195"/>
      <c r="S38" s="195"/>
      <c r="T38" s="195" t="n">
        <v>40</v>
      </c>
      <c r="U38" s="195"/>
      <c r="V38" s="195"/>
      <c r="W38" s="195"/>
      <c r="X38" s="196"/>
      <c r="Y38" s="58"/>
      <c r="Z38" s="59"/>
    </row>
    <row r="39" customFormat="false" ht="16.5" hidden="false" customHeight="false" outlineLevel="0" collapsed="false">
      <c r="A39" s="192" t="s">
        <v>123</v>
      </c>
      <c r="B39" s="197"/>
      <c r="C39" s="197" t="s">
        <v>124</v>
      </c>
      <c r="D39" s="218"/>
      <c r="E39" s="219" t="n">
        <f aca="false">E38</f>
        <v>2589.5</v>
      </c>
      <c r="F39" s="220"/>
      <c r="G39" s="220"/>
      <c r="H39" s="220"/>
      <c r="I39" s="220"/>
      <c r="J39" s="216"/>
      <c r="K39" s="195"/>
      <c r="L39" s="195"/>
      <c r="M39" s="195"/>
      <c r="N39" s="195"/>
      <c r="O39" s="195"/>
      <c r="P39" s="195"/>
      <c r="Q39" s="195"/>
      <c r="R39" s="195"/>
      <c r="S39" s="195"/>
      <c r="T39" s="195" t="n">
        <v>40</v>
      </c>
      <c r="U39" s="195"/>
      <c r="V39" s="195"/>
      <c r="W39" s="195"/>
      <c r="X39" s="196"/>
      <c r="Y39" s="58"/>
      <c r="Z39" s="59"/>
    </row>
    <row r="40" customFormat="false" ht="22.5" hidden="false" customHeight="false" outlineLevel="0" collapsed="false">
      <c r="A40" s="192" t="s">
        <v>125</v>
      </c>
      <c r="B40" s="193" t="s">
        <v>126</v>
      </c>
      <c r="C40" s="197" t="s">
        <v>238</v>
      </c>
      <c r="D40" s="221" t="s">
        <v>239</v>
      </c>
      <c r="E40" s="219"/>
      <c r="F40" s="220"/>
      <c r="G40" s="220"/>
      <c r="H40" s="220"/>
      <c r="I40" s="217" t="n">
        <v>5845</v>
      </c>
      <c r="J40" s="216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6"/>
      <c r="Y40" s="58"/>
      <c r="Z40" s="59"/>
    </row>
    <row r="41" customFormat="false" ht="16.5" hidden="false" customHeight="false" outlineLevel="0" collapsed="false">
      <c r="A41" s="192" t="s">
        <v>128</v>
      </c>
      <c r="B41" s="197" t="s">
        <v>240</v>
      </c>
      <c r="C41" s="197" t="s">
        <v>129</v>
      </c>
      <c r="D41" s="194" t="s">
        <v>130</v>
      </c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6"/>
      <c r="Y41" s="58"/>
      <c r="Z41" s="59"/>
    </row>
    <row r="42" customFormat="false" ht="16.5" hidden="false" customHeight="false" outlineLevel="0" collapsed="false">
      <c r="A42" s="192" t="s">
        <v>131</v>
      </c>
      <c r="B42" s="197"/>
      <c r="C42" s="197" t="s">
        <v>132</v>
      </c>
      <c r="D42" s="194" t="s">
        <v>130</v>
      </c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6"/>
      <c r="Y42" s="58"/>
      <c r="Z42" s="59"/>
    </row>
    <row r="43" customFormat="false" ht="16.5" hidden="false" customHeight="false" outlineLevel="0" collapsed="false">
      <c r="A43" s="192" t="s">
        <v>133</v>
      </c>
      <c r="B43" s="197" t="s">
        <v>134</v>
      </c>
      <c r="C43" s="197" t="s">
        <v>241</v>
      </c>
      <c r="D43" s="194" t="s">
        <v>242</v>
      </c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 t="n">
        <v>100</v>
      </c>
      <c r="U43" s="195"/>
      <c r="V43" s="195"/>
      <c r="W43" s="195"/>
      <c r="X43" s="196"/>
      <c r="Y43" s="58"/>
      <c r="Z43" s="59"/>
    </row>
    <row r="44" customFormat="false" ht="17.25" hidden="false" customHeight="false" outlineLevel="0" collapsed="false">
      <c r="A44" s="222"/>
      <c r="B44" s="223"/>
      <c r="C44" s="223"/>
      <c r="D44" s="223"/>
      <c r="E44" s="224" t="n">
        <f aca="false">SUM(E6:E43)</f>
        <v>5179</v>
      </c>
      <c r="F44" s="225" t="n">
        <f aca="false">SUM(F6:F43)</f>
        <v>1169</v>
      </c>
      <c r="G44" s="225" t="n">
        <f aca="false">SUM(G6:G43)</f>
        <v>1169</v>
      </c>
      <c r="H44" s="225" t="n">
        <f aca="false">SUM(H6:H43)</f>
        <v>1169</v>
      </c>
      <c r="I44" s="226" t="n">
        <f aca="false">SUM(I6:I43)</f>
        <v>5845</v>
      </c>
      <c r="J44" s="226" t="n">
        <f aca="false">SUM(J6:J43)</f>
        <v>345810</v>
      </c>
      <c r="K44" s="226" t="n">
        <f aca="false">SUM(K6:K43)</f>
        <v>120</v>
      </c>
      <c r="L44" s="226" t="n">
        <f aca="false">SUM(L6:L43)</f>
        <v>10.36</v>
      </c>
      <c r="M44" s="226" t="n">
        <f aca="false">SUM(M6:M43)</f>
        <v>10.36</v>
      </c>
      <c r="N44" s="226" t="n">
        <f aca="false">SUM(N6:N43)</f>
        <v>10.36</v>
      </c>
      <c r="O44" s="226" t="n">
        <f aca="false">SUM(O6:O43)</f>
        <v>11.68</v>
      </c>
      <c r="P44" s="226" t="n">
        <f aca="false">SUM(P6:P43)</f>
        <v>11.68</v>
      </c>
      <c r="Q44" s="226" t="n">
        <f aca="false">SUM(Q6:Q43)</f>
        <v>11.68</v>
      </c>
      <c r="R44" s="226" t="n">
        <f aca="false">SUM(R6:R43)</f>
        <v>14.02</v>
      </c>
      <c r="S44" s="225" t="n">
        <f aca="false">SUM(S6:S43)</f>
        <v>300</v>
      </c>
      <c r="T44" s="225" t="n">
        <f aca="false">SUM(T6:T43)</f>
        <v>1200</v>
      </c>
      <c r="U44" s="226" t="n">
        <f aca="false">SUM(U6:U43)</f>
        <v>30</v>
      </c>
      <c r="V44" s="226" t="n">
        <f aca="false">SUM(V6:V43)</f>
        <v>20</v>
      </c>
      <c r="W44" s="226" t="n">
        <f aca="false">SUM(W6:W43)</f>
        <v>50</v>
      </c>
      <c r="X44" s="227" t="n">
        <f aca="false">SUM(X6:X43)</f>
        <v>400</v>
      </c>
      <c r="Y44" s="58"/>
      <c r="Z44" s="59"/>
    </row>
    <row r="45" customFormat="false" ht="16.5" hidden="false" customHeight="false" outlineLevel="0" collapsed="false">
      <c r="A45" s="228"/>
      <c r="B45" s="228"/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0"/>
    </row>
    <row r="46" customFormat="false" ht="16.5" hidden="false" customHeight="false" outlineLevel="0" collapsed="false">
      <c r="X46" s="0"/>
      <c r="Y46" s="43"/>
    </row>
    <row r="47" customFormat="false" ht="16.5" hidden="false" customHeight="false" outlineLevel="0" collapsed="false">
      <c r="X47" s="0"/>
      <c r="Y47" s="43"/>
    </row>
    <row r="48" customFormat="false" ht="16.5" hidden="false" customHeight="false" outlineLevel="0" collapsed="false">
      <c r="X48" s="0"/>
      <c r="Y48" s="43"/>
    </row>
    <row r="49" customFormat="false" ht="16.5" hidden="false" customHeight="false" outlineLevel="0" collapsed="false">
      <c r="X49" s="0"/>
    </row>
    <row r="50" customFormat="false" ht="16.5" hidden="false" customHeight="false" outlineLevel="0" collapsed="false">
      <c r="X50" s="0"/>
    </row>
    <row r="51" customFormat="false" ht="16.5" hidden="false" customHeight="false" outlineLevel="0" collapsed="false">
      <c r="X51" s="0"/>
    </row>
    <row r="52" customFormat="false" ht="16.5" hidden="false" customHeight="false" outlineLevel="0" collapsed="false">
      <c r="X52" s="0"/>
    </row>
    <row r="53" customFormat="false" ht="16.5" hidden="false" customHeight="false" outlineLevel="0" collapsed="false">
      <c r="X53" s="0"/>
    </row>
    <row r="54" customFormat="false" ht="16.5" hidden="false" customHeight="false" outlineLevel="0" collapsed="false">
      <c r="X54" s="0"/>
    </row>
    <row r="55" customFormat="false" ht="16.5" hidden="false" customHeight="false" outlineLevel="0" collapsed="false">
      <c r="X55" s="229" t="s">
        <v>243</v>
      </c>
    </row>
  </sheetData>
  <mergeCells count="40">
    <mergeCell ref="A3:A5"/>
    <mergeCell ref="B3:B5"/>
    <mergeCell ref="C3:C5"/>
    <mergeCell ref="D3:D5"/>
    <mergeCell ref="E3:I3"/>
    <mergeCell ref="J3:K3"/>
    <mergeCell ref="L3:N3"/>
    <mergeCell ref="O3:R3"/>
    <mergeCell ref="T3:X3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A10:A21"/>
    <mergeCell ref="B10:B21"/>
    <mergeCell ref="D10:D21"/>
    <mergeCell ref="A22:A34"/>
    <mergeCell ref="B22:B34"/>
    <mergeCell ref="D22:D34"/>
    <mergeCell ref="B35:B37"/>
    <mergeCell ref="D35:D37"/>
    <mergeCell ref="B38:B39"/>
    <mergeCell ref="D38:D39"/>
    <mergeCell ref="B41:B4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5" activeCellId="0" sqref="W5"/>
    </sheetView>
  </sheetViews>
  <sheetFormatPr defaultRowHeight="16.5"/>
  <cols>
    <col collapsed="false" hidden="false" max="1" min="1" style="34" width="6"/>
    <col collapsed="false" hidden="false" max="2" min="2" style="34" width="20.004048582996"/>
    <col collapsed="false" hidden="false" max="3" min="3" style="34" width="6.42914979757085"/>
    <col collapsed="false" hidden="false" max="4" min="4" style="34" width="9.1417004048583"/>
    <col collapsed="false" hidden="false" max="5" min="5" style="34" width="12.2834008097166"/>
    <col collapsed="false" hidden="false" max="6" min="6" style="34" width="12.1417004048583"/>
    <col collapsed="false" hidden="false" max="7" min="7" style="34" width="30.5708502024291"/>
    <col collapsed="false" hidden="false" max="8" min="8" style="230" width="3.8582995951417"/>
    <col collapsed="false" hidden="false" max="10" min="9" style="230" width="4.1417004048583"/>
    <col collapsed="false" hidden="false" max="11" min="11" style="230" width="3.57085020242915"/>
    <col collapsed="false" hidden="false" max="12" min="12" style="230" width="4.2834008097166"/>
    <col collapsed="false" hidden="false" max="13" min="13" style="230" width="3.8582995951417"/>
    <col collapsed="false" hidden="false" max="14" min="14" style="230" width="3.2834008097166"/>
    <col collapsed="false" hidden="false" max="15" min="15" style="230" width="4"/>
    <col collapsed="false" hidden="false" max="16" min="16" style="230" width="4.1417004048583"/>
    <col collapsed="false" hidden="false" max="17" min="17" style="230" width="3.8582995951417"/>
    <col collapsed="false" hidden="false" max="18" min="18" style="230" width="4"/>
    <col collapsed="false" hidden="false" max="19" min="19" style="230" width="4.2834008097166"/>
    <col collapsed="false" hidden="false" max="1025" min="20" style="34" width="9.1417004048583"/>
  </cols>
  <sheetData>
    <row r="1" customFormat="false" ht="20.25" hidden="false" customHeight="false" outlineLevel="0" collapsed="false">
      <c r="A1" s="231" t="s">
        <v>244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7.25" hidden="false" customHeight="false" outlineLevel="0" collapsed="false">
      <c r="A2" s="36"/>
      <c r="B2" s="36"/>
      <c r="C2" s="36"/>
      <c r="D2" s="36"/>
      <c r="E2" s="36"/>
      <c r="F2" s="36"/>
      <c r="G2" s="36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0"/>
    </row>
    <row r="3" customFormat="false" ht="23.25" hidden="false" customHeight="true" outlineLevel="0" collapsed="false">
      <c r="A3" s="233" t="s">
        <v>245</v>
      </c>
      <c r="B3" s="234" t="s">
        <v>246</v>
      </c>
      <c r="C3" s="234" t="s">
        <v>247</v>
      </c>
      <c r="D3" s="234" t="s">
        <v>248</v>
      </c>
      <c r="E3" s="234" t="s">
        <v>249</v>
      </c>
      <c r="F3" s="234" t="s">
        <v>250</v>
      </c>
      <c r="G3" s="234" t="s">
        <v>251</v>
      </c>
      <c r="H3" s="235" t="s">
        <v>252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0"/>
    </row>
    <row r="4" customFormat="false" ht="23.25" hidden="false" customHeight="true" outlineLevel="0" collapsed="false">
      <c r="A4" s="233"/>
      <c r="B4" s="234"/>
      <c r="C4" s="234"/>
      <c r="D4" s="234"/>
      <c r="E4" s="234"/>
      <c r="F4" s="234"/>
      <c r="G4" s="234"/>
      <c r="H4" s="236" t="s">
        <v>82</v>
      </c>
      <c r="I4" s="236" t="s">
        <v>83</v>
      </c>
      <c r="J4" s="236" t="s">
        <v>84</v>
      </c>
      <c r="K4" s="236" t="s">
        <v>85</v>
      </c>
      <c r="L4" s="236" t="s">
        <v>86</v>
      </c>
      <c r="M4" s="236" t="s">
        <v>87</v>
      </c>
      <c r="N4" s="236" t="s">
        <v>88</v>
      </c>
      <c r="O4" s="236" t="s">
        <v>89</v>
      </c>
      <c r="P4" s="236" t="s">
        <v>90</v>
      </c>
      <c r="Q4" s="236" t="s">
        <v>91</v>
      </c>
      <c r="R4" s="236" t="s">
        <v>92</v>
      </c>
      <c r="S4" s="237" t="s">
        <v>93</v>
      </c>
      <c r="T4" s="0"/>
    </row>
    <row r="5" customFormat="false" ht="23.25" hidden="false" customHeight="true" outlineLevel="0" collapsed="false">
      <c r="A5" s="238" t="n">
        <v>1</v>
      </c>
      <c r="B5" s="239" t="s">
        <v>253</v>
      </c>
      <c r="C5" s="239" t="s">
        <v>254</v>
      </c>
      <c r="D5" s="239" t="s">
        <v>255</v>
      </c>
      <c r="E5" s="239" t="s">
        <v>256</v>
      </c>
      <c r="F5" s="239" t="s">
        <v>257</v>
      </c>
      <c r="G5" s="240" t="s">
        <v>258</v>
      </c>
      <c r="H5" s="241" t="s">
        <v>97</v>
      </c>
      <c r="I5" s="241" t="s">
        <v>97</v>
      </c>
      <c r="J5" s="241" t="s">
        <v>97</v>
      </c>
      <c r="K5" s="241" t="s">
        <v>97</v>
      </c>
      <c r="L5" s="241" t="s">
        <v>97</v>
      </c>
      <c r="M5" s="241" t="s">
        <v>97</v>
      </c>
      <c r="N5" s="241" t="s">
        <v>97</v>
      </c>
      <c r="O5" s="241" t="s">
        <v>97</v>
      </c>
      <c r="P5" s="241" t="s">
        <v>97</v>
      </c>
      <c r="Q5" s="241" t="s">
        <v>97</v>
      </c>
      <c r="R5" s="241" t="s">
        <v>97</v>
      </c>
      <c r="S5" s="242" t="s">
        <v>97</v>
      </c>
      <c r="T5" s="0"/>
    </row>
    <row r="6" customFormat="false" ht="23.25" hidden="false" customHeight="true" outlineLevel="0" collapsed="false">
      <c r="A6" s="238" t="n">
        <v>2</v>
      </c>
      <c r="B6" s="239" t="s">
        <v>253</v>
      </c>
      <c r="C6" s="239" t="s">
        <v>254</v>
      </c>
      <c r="D6" s="239" t="s">
        <v>259</v>
      </c>
      <c r="E6" s="239" t="s">
        <v>256</v>
      </c>
      <c r="F6" s="239" t="s">
        <v>257</v>
      </c>
      <c r="G6" s="240" t="s">
        <v>258</v>
      </c>
      <c r="H6" s="241" t="s">
        <v>97</v>
      </c>
      <c r="I6" s="241" t="s">
        <v>97</v>
      </c>
      <c r="J6" s="241" t="s">
        <v>97</v>
      </c>
      <c r="K6" s="241" t="s">
        <v>97</v>
      </c>
      <c r="L6" s="241" t="s">
        <v>97</v>
      </c>
      <c r="M6" s="241" t="s">
        <v>97</v>
      </c>
      <c r="N6" s="241" t="s">
        <v>97</v>
      </c>
      <c r="O6" s="241" t="s">
        <v>97</v>
      </c>
      <c r="P6" s="241" t="s">
        <v>97</v>
      </c>
      <c r="Q6" s="241" t="s">
        <v>97</v>
      </c>
      <c r="R6" s="241" t="s">
        <v>97</v>
      </c>
      <c r="S6" s="242" t="s">
        <v>97</v>
      </c>
      <c r="T6" s="0"/>
    </row>
    <row r="7" customFormat="false" ht="23.25" hidden="false" customHeight="true" outlineLevel="0" collapsed="false">
      <c r="A7" s="238" t="n">
        <v>3</v>
      </c>
      <c r="B7" s="239" t="s">
        <v>81</v>
      </c>
      <c r="C7" s="239" t="s">
        <v>260</v>
      </c>
      <c r="D7" s="239" t="s">
        <v>261</v>
      </c>
      <c r="E7" s="239" t="s">
        <v>256</v>
      </c>
      <c r="F7" s="239" t="s">
        <v>257</v>
      </c>
      <c r="G7" s="239" t="s">
        <v>262</v>
      </c>
      <c r="H7" s="241" t="s">
        <v>97</v>
      </c>
      <c r="I7" s="241" t="s">
        <v>97</v>
      </c>
      <c r="J7" s="241" t="s">
        <v>97</v>
      </c>
      <c r="K7" s="241" t="s">
        <v>97</v>
      </c>
      <c r="L7" s="241" t="s">
        <v>97</v>
      </c>
      <c r="M7" s="241" t="s">
        <v>97</v>
      </c>
      <c r="N7" s="241" t="s">
        <v>97</v>
      </c>
      <c r="O7" s="241" t="s">
        <v>97</v>
      </c>
      <c r="P7" s="241" t="s">
        <v>97</v>
      </c>
      <c r="Q7" s="241" t="s">
        <v>97</v>
      </c>
      <c r="R7" s="241" t="s">
        <v>97</v>
      </c>
      <c r="S7" s="242" t="s">
        <v>97</v>
      </c>
      <c r="T7" s="0"/>
    </row>
    <row r="8" customFormat="false" ht="23.25" hidden="false" customHeight="true" outlineLevel="0" collapsed="false">
      <c r="A8" s="238" t="n">
        <v>4</v>
      </c>
      <c r="B8" s="239" t="s">
        <v>81</v>
      </c>
      <c r="C8" s="239" t="s">
        <v>260</v>
      </c>
      <c r="D8" s="239"/>
      <c r="E8" s="239" t="s">
        <v>256</v>
      </c>
      <c r="F8" s="239" t="s">
        <v>257</v>
      </c>
      <c r="G8" s="239" t="s">
        <v>262</v>
      </c>
      <c r="H8" s="241" t="s">
        <v>97</v>
      </c>
      <c r="I8" s="241" t="s">
        <v>97</v>
      </c>
      <c r="J8" s="241" t="s">
        <v>97</v>
      </c>
      <c r="K8" s="241" t="s">
        <v>97</v>
      </c>
      <c r="L8" s="241" t="s">
        <v>97</v>
      </c>
      <c r="M8" s="241" t="s">
        <v>97</v>
      </c>
      <c r="N8" s="241" t="s">
        <v>97</v>
      </c>
      <c r="O8" s="241" t="s">
        <v>97</v>
      </c>
      <c r="P8" s="241" t="s">
        <v>97</v>
      </c>
      <c r="Q8" s="241" t="s">
        <v>97</v>
      </c>
      <c r="R8" s="241" t="s">
        <v>97</v>
      </c>
      <c r="S8" s="242" t="s">
        <v>97</v>
      </c>
      <c r="T8" s="0"/>
    </row>
    <row r="9" customFormat="false" ht="23.25" hidden="false" customHeight="true" outlineLevel="0" collapsed="false">
      <c r="A9" s="238" t="n">
        <v>5</v>
      </c>
      <c r="B9" s="239" t="s">
        <v>81</v>
      </c>
      <c r="C9" s="239" t="s">
        <v>263</v>
      </c>
      <c r="D9" s="239"/>
      <c r="E9" s="239" t="s">
        <v>256</v>
      </c>
      <c r="F9" s="239" t="s">
        <v>257</v>
      </c>
      <c r="G9" s="239" t="s">
        <v>262</v>
      </c>
      <c r="H9" s="241" t="s">
        <v>97</v>
      </c>
      <c r="I9" s="241" t="s">
        <v>97</v>
      </c>
      <c r="J9" s="241" t="s">
        <v>97</v>
      </c>
      <c r="K9" s="241" t="s">
        <v>97</v>
      </c>
      <c r="L9" s="241" t="s">
        <v>97</v>
      </c>
      <c r="M9" s="241" t="s">
        <v>97</v>
      </c>
      <c r="N9" s="241" t="s">
        <v>97</v>
      </c>
      <c r="O9" s="241" t="s">
        <v>97</v>
      </c>
      <c r="P9" s="241" t="s">
        <v>97</v>
      </c>
      <c r="Q9" s="241" t="s">
        <v>97</v>
      </c>
      <c r="R9" s="241" t="s">
        <v>97</v>
      </c>
      <c r="S9" s="242" t="s">
        <v>97</v>
      </c>
      <c r="T9" s="0"/>
    </row>
    <row r="10" customFormat="false" ht="23.25" hidden="false" customHeight="true" outlineLevel="0" collapsed="false">
      <c r="A10" s="238" t="n">
        <v>6</v>
      </c>
      <c r="B10" s="239" t="s">
        <v>81</v>
      </c>
      <c r="C10" s="239" t="s">
        <v>263</v>
      </c>
      <c r="D10" s="239"/>
      <c r="E10" s="239" t="s">
        <v>256</v>
      </c>
      <c r="F10" s="239" t="s">
        <v>257</v>
      </c>
      <c r="G10" s="239" t="s">
        <v>264</v>
      </c>
      <c r="H10" s="241" t="s">
        <v>97</v>
      </c>
      <c r="I10" s="241" t="s">
        <v>97</v>
      </c>
      <c r="J10" s="241" t="s">
        <v>97</v>
      </c>
      <c r="K10" s="241" t="s">
        <v>97</v>
      </c>
      <c r="L10" s="241" t="s">
        <v>97</v>
      </c>
      <c r="M10" s="241" t="s">
        <v>97</v>
      </c>
      <c r="N10" s="241" t="s">
        <v>97</v>
      </c>
      <c r="O10" s="241" t="s">
        <v>97</v>
      </c>
      <c r="P10" s="241" t="s">
        <v>97</v>
      </c>
      <c r="Q10" s="241" t="s">
        <v>97</v>
      </c>
      <c r="R10" s="241" t="s">
        <v>97</v>
      </c>
      <c r="S10" s="242" t="s">
        <v>97</v>
      </c>
      <c r="T10" s="0"/>
    </row>
    <row r="11" customFormat="false" ht="23.25" hidden="false" customHeight="true" outlineLevel="0" collapsed="false">
      <c r="A11" s="238" t="n">
        <v>7</v>
      </c>
      <c r="B11" s="239" t="s">
        <v>265</v>
      </c>
      <c r="C11" s="239"/>
      <c r="D11" s="239"/>
      <c r="E11" s="239" t="s">
        <v>256</v>
      </c>
      <c r="F11" s="239" t="s">
        <v>257</v>
      </c>
      <c r="G11" s="239" t="s">
        <v>264</v>
      </c>
      <c r="H11" s="241" t="s">
        <v>97</v>
      </c>
      <c r="I11" s="241" t="s">
        <v>97</v>
      </c>
      <c r="J11" s="241" t="s">
        <v>97</v>
      </c>
      <c r="K11" s="241" t="s">
        <v>97</v>
      </c>
      <c r="L11" s="241" t="s">
        <v>97</v>
      </c>
      <c r="M11" s="241" t="s">
        <v>97</v>
      </c>
      <c r="N11" s="241" t="s">
        <v>97</v>
      </c>
      <c r="O11" s="241" t="s">
        <v>97</v>
      </c>
      <c r="P11" s="241" t="s">
        <v>97</v>
      </c>
      <c r="Q11" s="241" t="s">
        <v>97</v>
      </c>
      <c r="R11" s="241" t="s">
        <v>97</v>
      </c>
      <c r="S11" s="242" t="s">
        <v>97</v>
      </c>
      <c r="T11" s="0"/>
    </row>
    <row r="12" customFormat="false" ht="23.25" hidden="false" customHeight="true" outlineLevel="0" collapsed="false">
      <c r="A12" s="238" t="n">
        <v>8</v>
      </c>
      <c r="B12" s="239" t="s">
        <v>78</v>
      </c>
      <c r="C12" s="239"/>
      <c r="D12" s="239"/>
      <c r="E12" s="239" t="s">
        <v>256</v>
      </c>
      <c r="F12" s="239" t="s">
        <v>257</v>
      </c>
      <c r="G12" s="239"/>
      <c r="H12" s="241" t="s">
        <v>97</v>
      </c>
      <c r="I12" s="241" t="s">
        <v>97</v>
      </c>
      <c r="J12" s="241" t="s">
        <v>97</v>
      </c>
      <c r="K12" s="241" t="s">
        <v>97</v>
      </c>
      <c r="L12" s="241" t="s">
        <v>97</v>
      </c>
      <c r="M12" s="241" t="s">
        <v>97</v>
      </c>
      <c r="N12" s="241" t="s">
        <v>97</v>
      </c>
      <c r="O12" s="241" t="s">
        <v>97</v>
      </c>
      <c r="P12" s="241" t="s">
        <v>97</v>
      </c>
      <c r="Q12" s="241" t="s">
        <v>97</v>
      </c>
      <c r="R12" s="241" t="s">
        <v>97</v>
      </c>
      <c r="S12" s="242" t="s">
        <v>97</v>
      </c>
      <c r="T12" s="0"/>
    </row>
    <row r="13" customFormat="false" ht="23.25" hidden="false" customHeight="true" outlineLevel="0" collapsed="false">
      <c r="A13" s="238" t="n">
        <v>9</v>
      </c>
      <c r="B13" s="239" t="s">
        <v>79</v>
      </c>
      <c r="C13" s="239"/>
      <c r="D13" s="239"/>
      <c r="E13" s="239" t="s">
        <v>256</v>
      </c>
      <c r="F13" s="239" t="s">
        <v>266</v>
      </c>
      <c r="G13" s="240" t="s">
        <v>267</v>
      </c>
      <c r="H13" s="241" t="s">
        <v>97</v>
      </c>
      <c r="I13" s="241" t="s">
        <v>97</v>
      </c>
      <c r="J13" s="241" t="s">
        <v>97</v>
      </c>
      <c r="K13" s="241" t="s">
        <v>97</v>
      </c>
      <c r="L13" s="241"/>
      <c r="M13" s="241"/>
      <c r="N13" s="241"/>
      <c r="O13" s="241"/>
      <c r="P13" s="241"/>
      <c r="Q13" s="241"/>
      <c r="R13" s="241"/>
      <c r="S13" s="242"/>
      <c r="T13" s="0"/>
    </row>
    <row r="14" customFormat="false" ht="23.25" hidden="false" customHeight="true" outlineLevel="0" collapsed="false">
      <c r="A14" s="243" t="n">
        <v>10</v>
      </c>
      <c r="B14" s="244" t="s">
        <v>80</v>
      </c>
      <c r="C14" s="244"/>
      <c r="D14" s="244"/>
      <c r="E14" s="244" t="s">
        <v>256</v>
      </c>
      <c r="F14" s="244" t="s">
        <v>266</v>
      </c>
      <c r="G14" s="245" t="s">
        <v>267</v>
      </c>
      <c r="H14" s="246" t="s">
        <v>97</v>
      </c>
      <c r="I14" s="246" t="s">
        <v>97</v>
      </c>
      <c r="J14" s="246" t="s">
        <v>97</v>
      </c>
      <c r="K14" s="246" t="s">
        <v>97</v>
      </c>
      <c r="L14" s="246"/>
      <c r="M14" s="246"/>
      <c r="N14" s="246"/>
      <c r="O14" s="246"/>
      <c r="P14" s="246"/>
      <c r="Q14" s="246"/>
      <c r="R14" s="246"/>
      <c r="S14" s="247"/>
      <c r="T14" s="0"/>
    </row>
    <row r="15" customFormat="false" ht="16.5" hidden="false" customHeight="false" outlineLevel="0" collapsed="false">
      <c r="A15" s="85"/>
      <c r="B15" s="85"/>
      <c r="C15" s="85"/>
      <c r="D15" s="85"/>
      <c r="E15" s="85"/>
      <c r="F15" s="85"/>
      <c r="G15" s="85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0"/>
    </row>
    <row r="16" customFormat="false" ht="17.25" hidden="false" customHeight="false" outlineLevel="0" collapsed="false">
      <c r="A16" s="249" t="s">
        <v>268</v>
      </c>
      <c r="B16" s="250"/>
      <c r="C16" s="251"/>
      <c r="D16" s="252"/>
      <c r="E16" s="252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0"/>
    </row>
    <row r="17" customFormat="false" ht="16.5" hidden="false" customHeight="false" outlineLevel="0" collapsed="false">
      <c r="A17" s="254" t="s">
        <v>269</v>
      </c>
      <c r="B17" s="255" t="s">
        <v>270</v>
      </c>
      <c r="C17" s="255" t="s">
        <v>271</v>
      </c>
      <c r="D17" s="256" t="s">
        <v>272</v>
      </c>
      <c r="E17" s="256" t="s">
        <v>273</v>
      </c>
      <c r="F17" s="257" t="s">
        <v>274</v>
      </c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43"/>
    </row>
    <row r="18" customFormat="false" ht="16.5" hidden="false" customHeight="false" outlineLevel="0" collapsed="false">
      <c r="A18" s="258" t="s">
        <v>82</v>
      </c>
      <c r="B18" s="259" t="s">
        <v>79</v>
      </c>
      <c r="C18" s="239" t="s">
        <v>275</v>
      </c>
      <c r="D18" s="239" t="n">
        <v>1</v>
      </c>
      <c r="E18" s="239" t="n">
        <v>31</v>
      </c>
      <c r="F18" s="239"/>
      <c r="G18" s="239" t="s">
        <v>276</v>
      </c>
      <c r="H18" s="241" t="s">
        <v>97</v>
      </c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43"/>
    </row>
    <row r="19" customFormat="false" ht="16.5" hidden="false" customHeight="false" outlineLevel="0" collapsed="false">
      <c r="A19" s="258" t="s">
        <v>83</v>
      </c>
      <c r="B19" s="259"/>
      <c r="C19" s="239" t="s">
        <v>277</v>
      </c>
      <c r="D19" s="239" t="n">
        <v>1</v>
      </c>
      <c r="E19" s="239" t="n">
        <v>28</v>
      </c>
      <c r="F19" s="239"/>
      <c r="G19" s="239" t="s">
        <v>278</v>
      </c>
      <c r="H19" s="241"/>
      <c r="I19" s="241" t="s">
        <v>97</v>
      </c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43"/>
    </row>
    <row r="20" customFormat="false" ht="16.5" hidden="false" customHeight="false" outlineLevel="0" collapsed="false">
      <c r="A20" s="258" t="s">
        <v>84</v>
      </c>
      <c r="B20" s="259"/>
      <c r="C20" s="239" t="s">
        <v>275</v>
      </c>
      <c r="D20" s="239" t="n">
        <v>1</v>
      </c>
      <c r="E20" s="239" t="n">
        <v>31</v>
      </c>
      <c r="F20" s="239"/>
      <c r="G20" s="239" t="s">
        <v>279</v>
      </c>
      <c r="H20" s="241"/>
      <c r="I20" s="241"/>
      <c r="J20" s="241" t="s">
        <v>97</v>
      </c>
      <c r="K20" s="241"/>
      <c r="L20" s="241"/>
      <c r="M20" s="241"/>
      <c r="N20" s="241"/>
      <c r="O20" s="241"/>
      <c r="P20" s="241"/>
      <c r="Q20" s="241"/>
      <c r="R20" s="241"/>
      <c r="S20" s="241"/>
      <c r="T20" s="43"/>
    </row>
    <row r="21" customFormat="false" ht="16.5" hidden="false" customHeight="false" outlineLevel="0" collapsed="false">
      <c r="A21" s="258" t="s">
        <v>85</v>
      </c>
      <c r="B21" s="259"/>
      <c r="C21" s="239"/>
      <c r="D21" s="239"/>
      <c r="E21" s="239"/>
      <c r="F21" s="239"/>
      <c r="G21" s="239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43"/>
    </row>
    <row r="22" customFormat="false" ht="16.5" hidden="false" customHeight="false" outlineLevel="0" collapsed="false">
      <c r="A22" s="258" t="s">
        <v>82</v>
      </c>
      <c r="B22" s="259" t="s">
        <v>80</v>
      </c>
      <c r="C22" s="239" t="s">
        <v>275</v>
      </c>
      <c r="D22" s="239" t="n">
        <v>1</v>
      </c>
      <c r="E22" s="239" t="n">
        <v>31</v>
      </c>
      <c r="F22" s="239"/>
      <c r="G22" s="239" t="s">
        <v>276</v>
      </c>
      <c r="H22" s="241" t="s">
        <v>97</v>
      </c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43"/>
    </row>
    <row r="23" customFormat="false" ht="16.5" hidden="false" customHeight="false" outlineLevel="0" collapsed="false">
      <c r="A23" s="258" t="s">
        <v>83</v>
      </c>
      <c r="B23" s="259"/>
      <c r="C23" s="239" t="s">
        <v>277</v>
      </c>
      <c r="D23" s="239" t="n">
        <v>1</v>
      </c>
      <c r="E23" s="239" t="n">
        <v>28</v>
      </c>
      <c r="F23" s="239"/>
      <c r="G23" s="239" t="s">
        <v>278</v>
      </c>
      <c r="H23" s="241"/>
      <c r="I23" s="241" t="s">
        <v>97</v>
      </c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43"/>
    </row>
    <row r="24" customFormat="false" ht="16.5" hidden="false" customHeight="false" outlineLevel="0" collapsed="false">
      <c r="A24" s="258" t="s">
        <v>84</v>
      </c>
      <c r="B24" s="259"/>
      <c r="C24" s="239" t="s">
        <v>275</v>
      </c>
      <c r="D24" s="239" t="n">
        <v>1</v>
      </c>
      <c r="E24" s="239" t="n">
        <v>31</v>
      </c>
      <c r="F24" s="239"/>
      <c r="G24" s="239" t="s">
        <v>279</v>
      </c>
      <c r="H24" s="241"/>
      <c r="I24" s="241"/>
      <c r="J24" s="241" t="s">
        <v>97</v>
      </c>
      <c r="K24" s="241"/>
      <c r="L24" s="241"/>
      <c r="M24" s="241"/>
      <c r="N24" s="241"/>
      <c r="O24" s="241"/>
      <c r="P24" s="241"/>
      <c r="Q24" s="241"/>
      <c r="R24" s="241"/>
      <c r="S24" s="241"/>
      <c r="T24" s="43"/>
    </row>
    <row r="25" customFormat="false" ht="16.5" hidden="false" customHeight="false" outlineLevel="0" collapsed="false">
      <c r="A25" s="258" t="s">
        <v>85</v>
      </c>
      <c r="B25" s="259"/>
      <c r="C25" s="239"/>
      <c r="D25" s="239"/>
      <c r="E25" s="239"/>
      <c r="F25" s="239"/>
      <c r="G25" s="239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43"/>
    </row>
    <row r="26" customFormat="false" ht="17.25" hidden="false" customHeight="false" outlineLevel="0" collapsed="false">
      <c r="A26" s="260"/>
      <c r="B26" s="244"/>
      <c r="C26" s="244"/>
      <c r="D26" s="244"/>
      <c r="E26" s="244"/>
      <c r="F26" s="244"/>
      <c r="G26" s="244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43"/>
    </row>
    <row r="27" customFormat="false" ht="16.5" hidden="false" customHeight="false" outlineLevel="0" collapsed="false">
      <c r="A27" s="85"/>
      <c r="B27" s="85"/>
      <c r="C27" s="85"/>
      <c r="D27" s="85"/>
      <c r="E27" s="85"/>
      <c r="F27" s="85"/>
      <c r="G27" s="85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</row>
    <row r="28" customFormat="false" ht="16.5" hidden="false" customHeight="false" outlineLevel="0" collapsed="false">
      <c r="S28" s="229" t="s">
        <v>280</v>
      </c>
    </row>
  </sheetData>
  <mergeCells count="11">
    <mergeCell ref="A3:A4"/>
    <mergeCell ref="B3:B4"/>
    <mergeCell ref="C3:C4"/>
    <mergeCell ref="D3:D4"/>
    <mergeCell ref="E3:E4"/>
    <mergeCell ref="F3:F4"/>
    <mergeCell ref="G3:G4"/>
    <mergeCell ref="H3:S3"/>
    <mergeCell ref="F17:S17"/>
    <mergeCell ref="B18:B21"/>
    <mergeCell ref="B22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5"/>
  <cols>
    <col collapsed="false" hidden="false" max="1" min="1" style="0" width="5.85425101214575"/>
    <col collapsed="false" hidden="false" max="2" min="2" style="0" width="28.5708502024291"/>
    <col collapsed="false" hidden="false" max="3" min="3" style="0" width="18.004048582996"/>
    <col collapsed="false" hidden="false" max="4" min="4" style="0" width="16.5668016194332"/>
    <col collapsed="false" hidden="false" max="5" min="5" style="0" width="18.2834008097166"/>
    <col collapsed="false" hidden="false" max="6" min="6" style="0" width="20.8542510121457"/>
    <col collapsed="false" hidden="false" max="1025" min="7" style="0" width="8.53441295546559"/>
  </cols>
  <sheetData>
    <row r="1" customFormat="false" ht="21" hidden="false" customHeight="false" outlineLevel="0" collapsed="false">
      <c r="A1" s="261" t="s">
        <v>281</v>
      </c>
    </row>
    <row r="3" customFormat="false" ht="20.25" hidden="false" customHeight="true" outlineLevel="0" collapsed="false">
      <c r="A3" s="262" t="s">
        <v>282</v>
      </c>
      <c r="B3" s="262"/>
      <c r="C3" s="262"/>
      <c r="D3" s="262"/>
      <c r="E3" s="262"/>
      <c r="F3" s="262"/>
    </row>
    <row r="5" customFormat="false" ht="20.25" hidden="false" customHeight="true" outlineLevel="0" collapsed="false">
      <c r="A5" s="263" t="s">
        <v>283</v>
      </c>
      <c r="B5" s="264" t="s">
        <v>284</v>
      </c>
      <c r="C5" s="264" t="s">
        <v>285</v>
      </c>
      <c r="D5" s="265" t="s">
        <v>286</v>
      </c>
      <c r="E5" s="265" t="s">
        <v>287</v>
      </c>
      <c r="F5" s="266" t="s">
        <v>288</v>
      </c>
    </row>
    <row r="6" customFormat="false" ht="20.25" hidden="false" customHeight="true" outlineLevel="0" collapsed="false">
      <c r="A6" s="267" t="n">
        <v>1</v>
      </c>
      <c r="B6" s="268" t="s">
        <v>289</v>
      </c>
      <c r="C6" s="269" t="n">
        <v>2</v>
      </c>
      <c r="D6" s="270" t="s">
        <v>290</v>
      </c>
      <c r="E6" s="268"/>
      <c r="F6" s="271"/>
    </row>
    <row r="7" customFormat="false" ht="20.25" hidden="false" customHeight="true" outlineLevel="0" collapsed="false">
      <c r="A7" s="267" t="n">
        <v>2</v>
      </c>
      <c r="B7" s="268" t="s">
        <v>291</v>
      </c>
      <c r="C7" s="269" t="n">
        <v>5</v>
      </c>
      <c r="D7" s="270" t="s">
        <v>290</v>
      </c>
      <c r="E7" s="268"/>
      <c r="F7" s="271"/>
    </row>
    <row r="8" customFormat="false" ht="20.25" hidden="false" customHeight="true" outlineLevel="0" collapsed="false">
      <c r="A8" s="267" t="n">
        <v>3</v>
      </c>
      <c r="B8" s="268" t="s">
        <v>292</v>
      </c>
      <c r="C8" s="269" t="n">
        <v>4</v>
      </c>
      <c r="D8" s="270" t="s">
        <v>293</v>
      </c>
      <c r="E8" s="268"/>
      <c r="F8" s="271"/>
    </row>
    <row r="9" customFormat="false" ht="20.25" hidden="false" customHeight="true" outlineLevel="0" collapsed="false">
      <c r="A9" s="267" t="n">
        <v>4</v>
      </c>
      <c r="B9" s="268" t="s">
        <v>294</v>
      </c>
      <c r="C9" s="269" t="n">
        <v>1</v>
      </c>
      <c r="D9" s="270" t="s">
        <v>293</v>
      </c>
      <c r="E9" s="268"/>
      <c r="F9" s="271"/>
    </row>
    <row r="10" customFormat="false" ht="20.25" hidden="false" customHeight="true" outlineLevel="0" collapsed="false">
      <c r="A10" s="272" t="n">
        <v>5</v>
      </c>
      <c r="B10" s="273" t="s">
        <v>295</v>
      </c>
      <c r="C10" s="274" t="n">
        <v>1</v>
      </c>
      <c r="D10" s="275" t="s">
        <v>293</v>
      </c>
      <c r="E10" s="273"/>
      <c r="F10" s="276"/>
    </row>
    <row r="12" customFormat="false" ht="20.25" hidden="false" customHeight="true" outlineLevel="0" collapsed="false">
      <c r="A12" s="277" t="s">
        <v>296</v>
      </c>
      <c r="B12" s="277"/>
      <c r="C12" s="277"/>
      <c r="D12" s="277"/>
      <c r="E12" s="277"/>
      <c r="F12" s="277"/>
    </row>
    <row r="13" customFormat="false" ht="20.25" hidden="false" customHeight="true" outlineLevel="0" collapsed="false">
      <c r="A13" s="278" t="s">
        <v>283</v>
      </c>
      <c r="B13" s="264" t="s">
        <v>297</v>
      </c>
      <c r="C13" s="264" t="s">
        <v>285</v>
      </c>
      <c r="D13" s="265" t="s">
        <v>286</v>
      </c>
      <c r="E13" s="264" t="s">
        <v>298</v>
      </c>
      <c r="F13" s="279" t="s">
        <v>288</v>
      </c>
    </row>
    <row r="14" customFormat="false" ht="20.25" hidden="false" customHeight="true" outlineLevel="0" collapsed="false">
      <c r="A14" s="280" t="n">
        <v>1</v>
      </c>
      <c r="B14" s="268" t="s">
        <v>299</v>
      </c>
      <c r="C14" s="269" t="n">
        <v>2</v>
      </c>
      <c r="D14" s="281" t="s">
        <v>300</v>
      </c>
      <c r="E14" s="281" t="s">
        <v>301</v>
      </c>
      <c r="F14" s="271"/>
    </row>
    <row r="15" customFormat="false" ht="20.25" hidden="false" customHeight="true" outlineLevel="0" collapsed="false">
      <c r="A15" s="280" t="n">
        <v>2</v>
      </c>
      <c r="B15" s="268" t="s">
        <v>302</v>
      </c>
      <c r="C15" s="269" t="n">
        <v>13</v>
      </c>
      <c r="D15" s="281" t="s">
        <v>300</v>
      </c>
      <c r="E15" s="281" t="s">
        <v>303</v>
      </c>
      <c r="F15" s="271"/>
    </row>
    <row r="16" customFormat="false" ht="20.25" hidden="false" customHeight="true" outlineLevel="0" collapsed="false">
      <c r="A16" s="280" t="n">
        <v>3</v>
      </c>
      <c r="B16" s="268" t="s">
        <v>304</v>
      </c>
      <c r="C16" s="268"/>
      <c r="D16" s="281"/>
      <c r="E16" s="281" t="s">
        <v>305</v>
      </c>
      <c r="F16" s="271"/>
    </row>
    <row r="17" customFormat="false" ht="20.25" hidden="false" customHeight="true" outlineLevel="0" collapsed="false">
      <c r="A17" s="280" t="n">
        <v>4</v>
      </c>
      <c r="B17" s="268" t="s">
        <v>306</v>
      </c>
      <c r="C17" s="269" t="n">
        <v>2</v>
      </c>
      <c r="D17" s="281" t="s">
        <v>300</v>
      </c>
      <c r="E17" s="281" t="s">
        <v>307</v>
      </c>
      <c r="F17" s="271"/>
    </row>
    <row r="18" customFormat="false" ht="20.25" hidden="false" customHeight="true" outlineLevel="0" collapsed="false">
      <c r="A18" s="280" t="n">
        <v>5</v>
      </c>
      <c r="B18" s="268" t="s">
        <v>308</v>
      </c>
      <c r="C18" s="269" t="n">
        <v>3</v>
      </c>
      <c r="D18" s="281" t="s">
        <v>300</v>
      </c>
      <c r="E18" s="281" t="s">
        <v>309</v>
      </c>
      <c r="F18" s="271"/>
    </row>
    <row r="19" customFormat="false" ht="20.25" hidden="false" customHeight="true" outlineLevel="0" collapsed="false">
      <c r="A19" s="280" t="n">
        <v>6</v>
      </c>
      <c r="B19" s="268" t="s">
        <v>310</v>
      </c>
      <c r="C19" s="269" t="n">
        <v>12</v>
      </c>
      <c r="D19" s="281" t="s">
        <v>300</v>
      </c>
      <c r="E19" s="281"/>
      <c r="F19" s="271"/>
    </row>
    <row r="20" customFormat="false" ht="20.25" hidden="false" customHeight="true" outlineLevel="0" collapsed="false">
      <c r="A20" s="280" t="n">
        <v>6</v>
      </c>
      <c r="B20" s="268" t="s">
        <v>311</v>
      </c>
      <c r="C20" s="269" t="n">
        <v>5</v>
      </c>
      <c r="D20" s="281" t="s">
        <v>300</v>
      </c>
      <c r="E20" s="281"/>
      <c r="F20" s="271"/>
    </row>
    <row r="21" customFormat="false" ht="20.25" hidden="false" customHeight="true" outlineLevel="0" collapsed="false">
      <c r="A21" s="280" t="n">
        <v>7</v>
      </c>
      <c r="B21" s="268" t="s">
        <v>312</v>
      </c>
      <c r="C21" s="268"/>
      <c r="D21" s="281"/>
      <c r="E21" s="281" t="s">
        <v>313</v>
      </c>
      <c r="F21" s="271"/>
    </row>
    <row r="22" customFormat="false" ht="20.25" hidden="false" customHeight="true" outlineLevel="0" collapsed="false">
      <c r="A22" s="280" t="n">
        <v>8</v>
      </c>
      <c r="B22" s="268" t="s">
        <v>314</v>
      </c>
      <c r="C22" s="269" t="n">
        <v>6</v>
      </c>
      <c r="D22" s="281" t="s">
        <v>300</v>
      </c>
      <c r="E22" s="281" t="s">
        <v>315</v>
      </c>
      <c r="F22" s="271"/>
    </row>
    <row r="23" customFormat="false" ht="20.25" hidden="false" customHeight="true" outlineLevel="0" collapsed="false">
      <c r="A23" s="280" t="n">
        <v>9</v>
      </c>
      <c r="B23" s="268" t="s">
        <v>316</v>
      </c>
      <c r="C23" s="268"/>
      <c r="D23" s="281"/>
      <c r="E23" s="281" t="s">
        <v>317</v>
      </c>
      <c r="F23" s="271"/>
    </row>
    <row r="24" customFormat="false" ht="20.25" hidden="false" customHeight="true" outlineLevel="0" collapsed="false">
      <c r="A24" s="280" t="n">
        <v>10</v>
      </c>
      <c r="B24" s="268" t="s">
        <v>318</v>
      </c>
      <c r="C24" s="268"/>
      <c r="D24" s="281"/>
      <c r="E24" s="281" t="s">
        <v>319</v>
      </c>
      <c r="F24" s="271"/>
    </row>
    <row r="25" customFormat="false" ht="20.25" hidden="false" customHeight="true" outlineLevel="0" collapsed="false">
      <c r="A25" s="280" t="n">
        <v>11</v>
      </c>
      <c r="B25" s="268" t="s">
        <v>320</v>
      </c>
      <c r="C25" s="268"/>
      <c r="D25" s="281"/>
      <c r="E25" s="281" t="s">
        <v>321</v>
      </c>
      <c r="F25" s="271"/>
    </row>
    <row r="26" customFormat="false" ht="20.25" hidden="false" customHeight="true" outlineLevel="0" collapsed="false">
      <c r="A26" s="280" t="n">
        <v>12</v>
      </c>
      <c r="B26" s="268" t="s">
        <v>322</v>
      </c>
      <c r="C26" s="268"/>
      <c r="D26" s="281"/>
      <c r="E26" s="281" t="s">
        <v>323</v>
      </c>
      <c r="F26" s="271"/>
    </row>
    <row r="27" customFormat="false" ht="20.25" hidden="false" customHeight="true" outlineLevel="0" collapsed="false">
      <c r="A27" s="280" t="n">
        <v>13</v>
      </c>
      <c r="B27" s="268" t="s">
        <v>324</v>
      </c>
      <c r="C27" s="268"/>
      <c r="D27" s="281"/>
      <c r="E27" s="281" t="s">
        <v>325</v>
      </c>
      <c r="F27" s="271"/>
    </row>
    <row r="28" customFormat="false" ht="20.25" hidden="false" customHeight="true" outlineLevel="0" collapsed="false">
      <c r="A28" s="280" t="n">
        <v>14</v>
      </c>
      <c r="B28" s="268" t="s">
        <v>326</v>
      </c>
      <c r="C28" s="268"/>
      <c r="D28" s="281"/>
      <c r="E28" s="281" t="s">
        <v>327</v>
      </c>
      <c r="F28" s="271"/>
    </row>
    <row r="29" customFormat="false" ht="20.25" hidden="false" customHeight="true" outlineLevel="0" collapsed="false">
      <c r="A29" s="282" t="n">
        <v>15</v>
      </c>
      <c r="B29" s="283" t="s">
        <v>328</v>
      </c>
      <c r="C29" s="284"/>
      <c r="D29" s="285" t="s">
        <v>329</v>
      </c>
      <c r="E29" s="285" t="n">
        <v>5000</v>
      </c>
      <c r="F29" s="284"/>
    </row>
    <row r="30" customFormat="false" ht="15" hidden="false" customHeight="false" outlineLevel="0" collapsed="false">
      <c r="A30" s="281" t="n">
        <v>16</v>
      </c>
      <c r="B30" s="283" t="s">
        <v>330</v>
      </c>
      <c r="C30" s="284"/>
      <c r="D30" s="285" t="s">
        <v>293</v>
      </c>
      <c r="E30" s="285" t="n">
        <v>5</v>
      </c>
      <c r="F30" s="284"/>
    </row>
    <row r="31" customFormat="false" ht="15" hidden="false" customHeight="false" outlineLevel="0" collapsed="false">
      <c r="A31" s="282" t="n">
        <v>17</v>
      </c>
      <c r="B31" s="283" t="s">
        <v>331</v>
      </c>
      <c r="C31" s="284"/>
      <c r="D31" s="285" t="s">
        <v>293</v>
      </c>
      <c r="E31" s="285" t="n">
        <v>5</v>
      </c>
      <c r="F31" s="284"/>
    </row>
    <row r="57" customFormat="false" ht="15" hidden="false" customHeight="false" outlineLevel="0" collapsed="false">
      <c r="F57" s="286" t="s">
        <v>332</v>
      </c>
    </row>
  </sheetData>
  <mergeCells count="2">
    <mergeCell ref="A3:F3"/>
    <mergeCell ref="A12:F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30" zoomScaleNormal="130" zoomScalePageLayoutView="100" workbookViewId="0">
      <selection pane="topLeft" activeCell="Q28" activeCellId="0" sqref="Q28"/>
    </sheetView>
  </sheetViews>
  <sheetFormatPr defaultRowHeight="12.75"/>
  <cols>
    <col collapsed="false" hidden="false" max="1" min="1" style="1" width="9.2834008097166"/>
    <col collapsed="false" hidden="false" max="2" min="2" style="1" width="15.2834008097166"/>
    <col collapsed="false" hidden="false" max="3" min="3" style="1" width="5.57085020242915"/>
    <col collapsed="false" hidden="false" max="4" min="4" style="18" width="8.2834008097166"/>
    <col collapsed="false" hidden="false" max="5" min="5" style="18" width="4.85425101214575"/>
    <col collapsed="false" hidden="false" max="6" min="6" style="18" width="8"/>
    <col collapsed="false" hidden="false" max="7" min="7" style="287" width="5.85425101214575"/>
    <col collapsed="false" hidden="false" max="12" min="8" style="18" width="7.57085020242915"/>
    <col collapsed="false" hidden="false" max="13" min="13" style="18" width="9"/>
    <col collapsed="false" hidden="false" max="14" min="14" style="18" width="10.8542510121457"/>
    <col collapsed="false" hidden="false" max="15" min="15" style="18" width="9.85425101214575"/>
    <col collapsed="false" hidden="false" max="1025" min="16" style="1" width="9.1417004048583"/>
  </cols>
  <sheetData>
    <row r="1" customFormat="false" ht="21" hidden="false" customHeight="false" outlineLevel="0" collapsed="false">
      <c r="A1" s="288" t="s">
        <v>333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289" t="s">
        <v>334</v>
      </c>
      <c r="B2" s="290" t="s">
        <v>42</v>
      </c>
      <c r="C2" s="290" t="s">
        <v>271</v>
      </c>
      <c r="D2" s="291" t="s">
        <v>335</v>
      </c>
      <c r="E2" s="291" t="s">
        <v>336</v>
      </c>
      <c r="F2" s="292" t="s">
        <v>337</v>
      </c>
      <c r="G2" s="290" t="s">
        <v>8</v>
      </c>
      <c r="H2" s="293" t="s">
        <v>338</v>
      </c>
      <c r="I2" s="293"/>
      <c r="J2" s="293"/>
      <c r="K2" s="293"/>
      <c r="L2" s="293"/>
      <c r="M2" s="293"/>
      <c r="N2" s="293"/>
      <c r="O2" s="291" t="s">
        <v>339</v>
      </c>
      <c r="P2" s="294" t="s">
        <v>11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0" collapsed="false">
      <c r="A3" s="289"/>
      <c r="B3" s="290"/>
      <c r="C3" s="290"/>
      <c r="D3" s="291"/>
      <c r="E3" s="291"/>
      <c r="F3" s="292"/>
      <c r="G3" s="290"/>
      <c r="H3" s="295" t="s">
        <v>12</v>
      </c>
      <c r="I3" s="295"/>
      <c r="J3" s="295"/>
      <c r="K3" s="296" t="s">
        <v>13</v>
      </c>
      <c r="L3" s="296"/>
      <c r="M3" s="297" t="s">
        <v>14</v>
      </c>
      <c r="N3" s="295" t="s">
        <v>340</v>
      </c>
      <c r="O3" s="291"/>
      <c r="P3" s="294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289"/>
      <c r="B4" s="290"/>
      <c r="C4" s="290"/>
      <c r="D4" s="291"/>
      <c r="E4" s="291"/>
      <c r="F4" s="292"/>
      <c r="G4" s="290"/>
      <c r="H4" s="295" t="s">
        <v>341</v>
      </c>
      <c r="I4" s="295"/>
      <c r="J4" s="295"/>
      <c r="K4" s="295" t="s">
        <v>342</v>
      </c>
      <c r="L4" s="295"/>
      <c r="M4" s="295" t="s">
        <v>343</v>
      </c>
      <c r="N4" s="295" t="s">
        <v>344</v>
      </c>
      <c r="O4" s="291"/>
      <c r="P4" s="294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5" hidden="false" customHeight="false" outlineLevel="0" collapsed="false">
      <c r="A5" s="289"/>
      <c r="B5" s="290"/>
      <c r="C5" s="290"/>
      <c r="D5" s="291"/>
      <c r="E5" s="291"/>
      <c r="F5" s="292"/>
      <c r="G5" s="290"/>
      <c r="H5" s="298" t="s">
        <v>20</v>
      </c>
      <c r="I5" s="298" t="s">
        <v>21</v>
      </c>
      <c r="J5" s="298" t="s">
        <v>22</v>
      </c>
      <c r="K5" s="298" t="s">
        <v>20</v>
      </c>
      <c r="L5" s="298" t="s">
        <v>21</v>
      </c>
      <c r="M5" s="298" t="s">
        <v>20</v>
      </c>
      <c r="N5" s="299" t="s">
        <v>20</v>
      </c>
      <c r="O5" s="291"/>
      <c r="P5" s="294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300" t="s">
        <v>345</v>
      </c>
      <c r="B6" s="301" t="s">
        <v>346</v>
      </c>
      <c r="C6" s="302"/>
      <c r="D6" s="303"/>
      <c r="E6" s="303"/>
      <c r="F6" s="303"/>
      <c r="G6" s="304"/>
      <c r="H6" s="303"/>
      <c r="I6" s="303"/>
      <c r="J6" s="303"/>
      <c r="K6" s="303"/>
      <c r="L6" s="303"/>
      <c r="M6" s="303"/>
      <c r="N6" s="303"/>
      <c r="O6" s="303"/>
      <c r="P6" s="305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300"/>
      <c r="B7" s="306" t="s">
        <v>347</v>
      </c>
      <c r="C7" s="307"/>
      <c r="D7" s="307"/>
      <c r="E7" s="307"/>
      <c r="F7" s="308" t="n">
        <f aca="false">SUM(H7:N7)</f>
        <v>400</v>
      </c>
      <c r="G7" s="309" t="s">
        <v>26</v>
      </c>
      <c r="H7" s="310" t="n">
        <v>54</v>
      </c>
      <c r="I7" s="310" t="n">
        <v>86</v>
      </c>
      <c r="J7" s="310" t="n">
        <v>57</v>
      </c>
      <c r="K7" s="310" t="n">
        <v>35</v>
      </c>
      <c r="L7" s="310" t="n">
        <v>55</v>
      </c>
      <c r="M7" s="310" t="n">
        <v>90</v>
      </c>
      <c r="N7" s="310" t="n">
        <v>23</v>
      </c>
      <c r="O7" s="311"/>
      <c r="P7" s="312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" hidden="false" customHeight="false" outlineLevel="0" collapsed="false">
      <c r="A8" s="300"/>
      <c r="B8" s="313" t="s">
        <v>52</v>
      </c>
      <c r="C8" s="314" t="s">
        <v>348</v>
      </c>
      <c r="D8" s="315"/>
      <c r="E8" s="315"/>
      <c r="F8" s="308"/>
      <c r="G8" s="316" t="s">
        <v>155</v>
      </c>
      <c r="H8" s="317" t="n">
        <f aca="false">$D8*H$7*$E$8</f>
        <v>0</v>
      </c>
      <c r="I8" s="317" t="n">
        <f aca="false">$D8*I$7*$E$8</f>
        <v>0</v>
      </c>
      <c r="J8" s="317" t="n">
        <f aca="false">$D8*J$7*$E$8</f>
        <v>0</v>
      </c>
      <c r="K8" s="317" t="n">
        <f aca="false">$D8*K$7*$E$8</f>
        <v>0</v>
      </c>
      <c r="L8" s="317" t="n">
        <f aca="false">$D8*L$7*$E$8</f>
        <v>0</v>
      </c>
      <c r="M8" s="317" t="n">
        <f aca="false">$D8*M$7*$E$8</f>
        <v>0</v>
      </c>
      <c r="N8" s="317" t="n">
        <f aca="false">$D8*N$7*$E$8</f>
        <v>0</v>
      </c>
      <c r="O8" s="311" t="n">
        <f aca="false">SUM(H8:N8)</f>
        <v>0</v>
      </c>
      <c r="P8" s="318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300"/>
      <c r="B9" s="313" t="s">
        <v>198</v>
      </c>
      <c r="C9" s="314"/>
      <c r="D9" s="315"/>
      <c r="E9" s="315"/>
      <c r="F9" s="308"/>
      <c r="G9" s="316" t="s">
        <v>155</v>
      </c>
      <c r="H9" s="317" t="n">
        <f aca="false">$D9*H$7*$E$8</f>
        <v>0</v>
      </c>
      <c r="I9" s="317" t="n">
        <f aca="false">$D9*I$7*$E$8</f>
        <v>0</v>
      </c>
      <c r="J9" s="317" t="n">
        <f aca="false">$D9*J$7*$E$8</f>
        <v>0</v>
      </c>
      <c r="K9" s="317" t="n">
        <f aca="false">$D9*K$7*$E$8</f>
        <v>0</v>
      </c>
      <c r="L9" s="317" t="n">
        <f aca="false">$D9*L$7*$E$8</f>
        <v>0</v>
      </c>
      <c r="M9" s="317" t="n">
        <f aca="false">$D9*M$7*$E$8</f>
        <v>0</v>
      </c>
      <c r="N9" s="317" t="n">
        <f aca="false">$D9*N$7*$E$8</f>
        <v>0</v>
      </c>
      <c r="O9" s="311" t="n">
        <f aca="false">SUM(H9:N9)</f>
        <v>0</v>
      </c>
      <c r="P9" s="318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true" outlineLevel="0" collapsed="false">
      <c r="A10" s="300"/>
      <c r="B10" s="313" t="s">
        <v>59</v>
      </c>
      <c r="C10" s="314"/>
      <c r="D10" s="315" t="n">
        <v>0.3</v>
      </c>
      <c r="E10" s="319" t="n">
        <v>1</v>
      </c>
      <c r="F10" s="308"/>
      <c r="G10" s="316" t="s">
        <v>155</v>
      </c>
      <c r="H10" s="317" t="n">
        <f aca="false">$D10*H$7*$E$10</f>
        <v>16.2</v>
      </c>
      <c r="I10" s="317" t="n">
        <f aca="false">$D10*I$7*$E$10</f>
        <v>25.8</v>
      </c>
      <c r="J10" s="317" t="n">
        <f aca="false">$D10*J$7*$E$10</f>
        <v>17.1</v>
      </c>
      <c r="K10" s="317" t="n">
        <f aca="false">$D10*K$7*$E$10</f>
        <v>10.5</v>
      </c>
      <c r="L10" s="317" t="n">
        <f aca="false">$D10*L$7*$E$10</f>
        <v>16.5</v>
      </c>
      <c r="M10" s="317" t="n">
        <f aca="false">$D10*M$7*$E$10</f>
        <v>27</v>
      </c>
      <c r="N10" s="317" t="n">
        <f aca="false">$D10*N$7*$E$10</f>
        <v>6.9</v>
      </c>
      <c r="O10" s="311" t="n">
        <f aca="false">SUM(H10:N10)</f>
        <v>120</v>
      </c>
      <c r="P10" s="318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300"/>
      <c r="B11" s="313" t="s">
        <v>60</v>
      </c>
      <c r="C11" s="314"/>
      <c r="D11" s="315"/>
      <c r="E11" s="319"/>
      <c r="F11" s="308"/>
      <c r="G11" s="316" t="s">
        <v>176</v>
      </c>
      <c r="H11" s="317" t="n">
        <f aca="false">$D11*H$7*$E$10</f>
        <v>0</v>
      </c>
      <c r="I11" s="317" t="n">
        <f aca="false">$D11*I$7*$E$10</f>
        <v>0</v>
      </c>
      <c r="J11" s="317" t="n">
        <f aca="false">$D11*J$7*$E$10</f>
        <v>0</v>
      </c>
      <c r="K11" s="317" t="n">
        <f aca="false">$D11*K$7*$E$10</f>
        <v>0</v>
      </c>
      <c r="L11" s="317" t="n">
        <f aca="false">$D11*L$7*$E$10</f>
        <v>0</v>
      </c>
      <c r="M11" s="317" t="n">
        <f aca="false">$D11*M$7*$E$10</f>
        <v>0</v>
      </c>
      <c r="N11" s="317" t="n">
        <f aca="false">$D11*N$7*$E$10</f>
        <v>0</v>
      </c>
      <c r="O11" s="311" t="n">
        <f aca="false">SUM(H11:N11)</f>
        <v>0</v>
      </c>
      <c r="P11" s="318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true" outlineLevel="0" collapsed="false">
      <c r="A12" s="300"/>
      <c r="B12" s="320" t="s">
        <v>349</v>
      </c>
      <c r="C12" s="314"/>
      <c r="D12" s="321" t="n">
        <v>1</v>
      </c>
      <c r="E12" s="322" t="n">
        <v>1</v>
      </c>
      <c r="F12" s="308"/>
      <c r="G12" s="323" t="s">
        <v>191</v>
      </c>
      <c r="H12" s="324" t="n">
        <f aca="false">$D12*H$7*$E$10</f>
        <v>54</v>
      </c>
      <c r="I12" s="324" t="n">
        <f aca="false">$D12*I$7*$E$10</f>
        <v>86</v>
      </c>
      <c r="J12" s="324" t="n">
        <f aca="false">$D12*J$7*$E$10</f>
        <v>57</v>
      </c>
      <c r="K12" s="324" t="n">
        <f aca="false">$D12*K$7*$E$10</f>
        <v>35</v>
      </c>
      <c r="L12" s="324" t="n">
        <f aca="false">$D12*L$7*$E$10</f>
        <v>55</v>
      </c>
      <c r="M12" s="324" t="n">
        <f aca="false">$D12*M$7*$E$10</f>
        <v>90</v>
      </c>
      <c r="N12" s="324" t="n">
        <f aca="false">$D12*N$7*$E$10</f>
        <v>23</v>
      </c>
      <c r="O12" s="325" t="n">
        <f aca="false">SUM(H12:N12)</f>
        <v>400</v>
      </c>
      <c r="P12" s="326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335" customFormat="true" ht="15" hidden="false" customHeight="true" outlineLevel="0" collapsed="false">
      <c r="A13" s="327" t="s">
        <v>350</v>
      </c>
      <c r="B13" s="328" t="s">
        <v>351</v>
      </c>
      <c r="C13" s="329"/>
      <c r="D13" s="330"/>
      <c r="E13" s="330"/>
      <c r="F13" s="330"/>
      <c r="G13" s="331" t="s">
        <v>26</v>
      </c>
      <c r="H13" s="332"/>
      <c r="I13" s="332"/>
      <c r="J13" s="332" t="n">
        <v>54</v>
      </c>
      <c r="K13" s="332"/>
      <c r="L13" s="332"/>
      <c r="M13" s="332" t="n">
        <v>900</v>
      </c>
      <c r="N13" s="332" t="n">
        <v>238</v>
      </c>
      <c r="O13" s="333"/>
      <c r="P13" s="334"/>
    </row>
    <row r="14" customFormat="false" ht="13.5" hidden="false" customHeight="false" outlineLevel="0" collapsed="false">
      <c r="A14" s="327"/>
      <c r="B14" s="336" t="s">
        <v>352</v>
      </c>
      <c r="C14" s="337"/>
      <c r="D14" s="338"/>
      <c r="E14" s="338"/>
      <c r="F14" s="338"/>
      <c r="G14" s="339" t="s">
        <v>26</v>
      </c>
      <c r="H14" s="340" t="n">
        <v>526</v>
      </c>
      <c r="I14" s="340" t="n">
        <v>673</v>
      </c>
      <c r="J14" s="340" t="n">
        <v>262</v>
      </c>
      <c r="K14" s="340" t="n">
        <v>43</v>
      </c>
      <c r="L14" s="340" t="n">
        <v>145</v>
      </c>
      <c r="M14" s="340"/>
      <c r="N14" s="340"/>
      <c r="O14" s="341"/>
      <c r="P14" s="342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false" outlineLevel="0" collapsed="false">
      <c r="A15" s="327"/>
      <c r="B15" s="336" t="s">
        <v>353</v>
      </c>
      <c r="C15" s="337"/>
      <c r="D15" s="338"/>
      <c r="E15" s="338"/>
      <c r="F15" s="343" t="n">
        <f aca="false">SUM(H15:N15)</f>
        <v>2841</v>
      </c>
      <c r="G15" s="339" t="s">
        <v>26</v>
      </c>
      <c r="H15" s="344" t="n">
        <f aca="false">H13+H14</f>
        <v>526</v>
      </c>
      <c r="I15" s="344" t="n">
        <f aca="false">I13+I14</f>
        <v>673</v>
      </c>
      <c r="J15" s="344" t="n">
        <f aca="false">J13+J14</f>
        <v>316</v>
      </c>
      <c r="K15" s="344" t="n">
        <f aca="false">K13+K14</f>
        <v>43</v>
      </c>
      <c r="L15" s="344" t="n">
        <f aca="false">L13+L14</f>
        <v>145</v>
      </c>
      <c r="M15" s="344" t="n">
        <f aca="false">M13+M14</f>
        <v>900</v>
      </c>
      <c r="N15" s="344" t="n">
        <f aca="false">N13+N14</f>
        <v>238</v>
      </c>
      <c r="O15" s="345"/>
      <c r="P15" s="342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5" hidden="false" customHeight="false" outlineLevel="0" collapsed="false">
      <c r="A16" s="327"/>
      <c r="B16" s="313" t="s">
        <v>354</v>
      </c>
      <c r="C16" s="346" t="s">
        <v>348</v>
      </c>
      <c r="D16" s="315" t="n">
        <v>0.5</v>
      </c>
      <c r="E16" s="319" t="n">
        <v>2</v>
      </c>
      <c r="F16" s="343"/>
      <c r="G16" s="316" t="s">
        <v>155</v>
      </c>
      <c r="H16" s="347" t="n">
        <f aca="false">$D$16*H$15*$E$16</f>
        <v>526</v>
      </c>
      <c r="I16" s="347" t="n">
        <f aca="false">$D$16*I$15*$E$16</f>
        <v>673</v>
      </c>
      <c r="J16" s="347" t="n">
        <f aca="false">$D$16*J$15*$E$16</f>
        <v>316</v>
      </c>
      <c r="K16" s="347" t="n">
        <f aca="false">$D$16*K$15*$E$16</f>
        <v>43</v>
      </c>
      <c r="L16" s="347" t="n">
        <f aca="false">$D$16*L$15*$E$16</f>
        <v>145</v>
      </c>
      <c r="M16" s="347" t="n">
        <f aca="false">$D$16*M$15*$E$16</f>
        <v>900</v>
      </c>
      <c r="N16" s="347" t="n">
        <f aca="false">$D$16*N$15*$E$16</f>
        <v>238</v>
      </c>
      <c r="O16" s="348" t="n">
        <f aca="false">SUM(H16:N16)</f>
        <v>2841</v>
      </c>
      <c r="P16" s="318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false" outlineLevel="0" collapsed="false">
      <c r="A17" s="327"/>
      <c r="B17" s="313" t="s">
        <v>53</v>
      </c>
      <c r="C17" s="346"/>
      <c r="D17" s="315" t="n">
        <v>0</v>
      </c>
      <c r="E17" s="319" t="n">
        <v>0</v>
      </c>
      <c r="F17" s="343"/>
      <c r="G17" s="316" t="s">
        <v>155</v>
      </c>
      <c r="H17" s="347" t="n">
        <f aca="false">$D$21*H$15*$E$21</f>
        <v>0</v>
      </c>
      <c r="I17" s="347" t="n">
        <f aca="false">$D$21*I$15*$E$21</f>
        <v>0</v>
      </c>
      <c r="J17" s="347" t="n">
        <f aca="false">$D$21*J$15*$E$21</f>
        <v>0</v>
      </c>
      <c r="K17" s="347" t="n">
        <f aca="false">$D$21*K$15*$E$21</f>
        <v>0</v>
      </c>
      <c r="L17" s="347" t="n">
        <f aca="false">$D$21*L$15*$E$21</f>
        <v>0</v>
      </c>
      <c r="M17" s="347" t="n">
        <f aca="false">$D$21*M$15*$E$21</f>
        <v>0</v>
      </c>
      <c r="N17" s="347" t="n">
        <f aca="false">$D$21*N$15*$E$21</f>
        <v>0</v>
      </c>
      <c r="O17" s="348" t="n">
        <f aca="false">SUM(H17:N17)</f>
        <v>0</v>
      </c>
      <c r="P17" s="318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false" outlineLevel="0" collapsed="false">
      <c r="A18" s="327"/>
      <c r="B18" s="313" t="s">
        <v>54</v>
      </c>
      <c r="C18" s="346"/>
      <c r="D18" s="315" t="n">
        <v>0</v>
      </c>
      <c r="E18" s="319" t="n">
        <v>0</v>
      </c>
      <c r="F18" s="343"/>
      <c r="G18" s="316" t="s">
        <v>155</v>
      </c>
      <c r="H18" s="347" t="n">
        <f aca="false">$D$21*H$15*$E$21</f>
        <v>0</v>
      </c>
      <c r="I18" s="347" t="n">
        <f aca="false">$D$21*I$15*$E$21</f>
        <v>0</v>
      </c>
      <c r="J18" s="347" t="n">
        <f aca="false">$D$21*J$15*$E$21</f>
        <v>0</v>
      </c>
      <c r="K18" s="347" t="n">
        <f aca="false">$D$21*K$15*$E$21</f>
        <v>0</v>
      </c>
      <c r="L18" s="347" t="n">
        <f aca="false">$D$21*L$15*$E$21</f>
        <v>0</v>
      </c>
      <c r="M18" s="347" t="n">
        <f aca="false">$D$21*M$15*$E$21</f>
        <v>0</v>
      </c>
      <c r="N18" s="347" t="n">
        <f aca="false">$D$21*N$15*$E$21</f>
        <v>0</v>
      </c>
      <c r="O18" s="348" t="n">
        <f aca="false">SUM(H18:N18)</f>
        <v>0</v>
      </c>
      <c r="P18" s="318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5" hidden="false" customHeight="false" outlineLevel="0" collapsed="false">
      <c r="A19" s="327"/>
      <c r="B19" s="313" t="s">
        <v>55</v>
      </c>
      <c r="C19" s="346"/>
      <c r="D19" s="315" t="n">
        <v>0</v>
      </c>
      <c r="E19" s="319" t="n">
        <v>0</v>
      </c>
      <c r="F19" s="343"/>
      <c r="G19" s="316" t="s">
        <v>155</v>
      </c>
      <c r="H19" s="347" t="n">
        <f aca="false">$D$21*H$15*$E$21</f>
        <v>0</v>
      </c>
      <c r="I19" s="347" t="n">
        <f aca="false">$D$21*I$15*$E$21</f>
        <v>0</v>
      </c>
      <c r="J19" s="347" t="n">
        <f aca="false">$D$21*J$15*$E$21</f>
        <v>0</v>
      </c>
      <c r="K19" s="347" t="n">
        <f aca="false">$D$21*K$15*$E$21</f>
        <v>0</v>
      </c>
      <c r="L19" s="347" t="n">
        <f aca="false">$D$21*L$15*$E$21</f>
        <v>0</v>
      </c>
      <c r="M19" s="347" t="n">
        <f aca="false">$D$21*M$15*$E$21</f>
        <v>0</v>
      </c>
      <c r="N19" s="347" t="n">
        <f aca="false">$D$21*N$15*$E$21</f>
        <v>0</v>
      </c>
      <c r="O19" s="348" t="n">
        <f aca="false">SUM(H19:N19)</f>
        <v>0</v>
      </c>
      <c r="P19" s="318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5" hidden="false" customHeight="false" outlineLevel="0" collapsed="false">
      <c r="A20" s="327"/>
      <c r="B20" s="313" t="s">
        <v>57</v>
      </c>
      <c r="C20" s="346"/>
      <c r="D20" s="315" t="n">
        <v>0</v>
      </c>
      <c r="E20" s="319" t="n">
        <v>0</v>
      </c>
      <c r="F20" s="343"/>
      <c r="G20" s="316" t="s">
        <v>155</v>
      </c>
      <c r="H20" s="347" t="n">
        <f aca="false">$D$21*H$15*$E$21</f>
        <v>0</v>
      </c>
      <c r="I20" s="347" t="n">
        <f aca="false">$D$21*I$15*$E$21</f>
        <v>0</v>
      </c>
      <c r="J20" s="347" t="n">
        <f aca="false">$D$21*J$15*$E$21</f>
        <v>0</v>
      </c>
      <c r="K20" s="347" t="n">
        <f aca="false">$D$21*K$15*$E$21</f>
        <v>0</v>
      </c>
      <c r="L20" s="347" t="n">
        <f aca="false">$D$21*L$15*$E$21</f>
        <v>0</v>
      </c>
      <c r="M20" s="347" t="n">
        <f aca="false">$D$21*M$15*$E$21</f>
        <v>0</v>
      </c>
      <c r="N20" s="347" t="n">
        <f aca="false">$D$21*N$15*$E$21</f>
        <v>0</v>
      </c>
      <c r="O20" s="348" t="n">
        <f aca="false">SUM(H20:N20)</f>
        <v>0</v>
      </c>
      <c r="P20" s="318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5" hidden="false" customHeight="false" outlineLevel="0" collapsed="false">
      <c r="A21" s="327"/>
      <c r="B21" s="313" t="s">
        <v>166</v>
      </c>
      <c r="C21" s="346"/>
      <c r="D21" s="315" t="n">
        <v>0</v>
      </c>
      <c r="E21" s="319" t="n">
        <v>0</v>
      </c>
      <c r="F21" s="343"/>
      <c r="G21" s="316" t="s">
        <v>155</v>
      </c>
      <c r="H21" s="347" t="n">
        <f aca="false">$D$21*H$15*$E$21</f>
        <v>0</v>
      </c>
      <c r="I21" s="347" t="n">
        <f aca="false">$D$21*I$15*$E$21</f>
        <v>0</v>
      </c>
      <c r="J21" s="347" t="n">
        <f aca="false">$D$21*J$15*$E$21</f>
        <v>0</v>
      </c>
      <c r="K21" s="347" t="n">
        <f aca="false">$D$21*K$15*$E$21</f>
        <v>0</v>
      </c>
      <c r="L21" s="347" t="n">
        <f aca="false">$D$21*L$15*$E$21</f>
        <v>0</v>
      </c>
      <c r="M21" s="347" t="n">
        <f aca="false">$D$21*M$15*$E$21</f>
        <v>0</v>
      </c>
      <c r="N21" s="347" t="n">
        <f aca="false">$D$21*N$15*$E$21</f>
        <v>0</v>
      </c>
      <c r="O21" s="348" t="n">
        <f aca="false">SUM(H21:N21)</f>
        <v>0</v>
      </c>
      <c r="P21" s="318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5" hidden="false" customHeight="false" outlineLevel="0" collapsed="false">
      <c r="A22" s="327"/>
      <c r="B22" s="313" t="s">
        <v>171</v>
      </c>
      <c r="C22" s="346"/>
      <c r="D22" s="315" t="n">
        <v>20</v>
      </c>
      <c r="E22" s="319" t="n">
        <v>3</v>
      </c>
      <c r="F22" s="343"/>
      <c r="G22" s="316" t="s">
        <v>155</v>
      </c>
      <c r="H22" s="347" t="n">
        <f aca="false">$D$22*H$16*$E$22</f>
        <v>31560</v>
      </c>
      <c r="I22" s="347" t="n">
        <f aca="false">$D$22*I$16*$E$22</f>
        <v>40380</v>
      </c>
      <c r="J22" s="347" t="n">
        <f aca="false">$D$22*J$16*$E$22</f>
        <v>18960</v>
      </c>
      <c r="K22" s="347" t="n">
        <f aca="false">$D$22*K$16*$E$22</f>
        <v>2580</v>
      </c>
      <c r="L22" s="347" t="n">
        <f aca="false">$D$22*L$16*$E$22</f>
        <v>8700</v>
      </c>
      <c r="M22" s="347" t="n">
        <f aca="false">$D$22*M$16*$E$22</f>
        <v>54000</v>
      </c>
      <c r="N22" s="347" t="n">
        <f aca="false">$D$22*N$16*$E$22</f>
        <v>14280</v>
      </c>
      <c r="O22" s="348" t="n">
        <f aca="false">SUM(H22:N22)</f>
        <v>170460</v>
      </c>
      <c r="P22" s="318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5" hidden="false" customHeight="false" outlineLevel="0" collapsed="false">
      <c r="A23" s="327"/>
      <c r="B23" s="313" t="s">
        <v>59</v>
      </c>
      <c r="C23" s="346"/>
      <c r="D23" s="349" t="n">
        <v>0</v>
      </c>
      <c r="E23" s="319" t="n">
        <v>0</v>
      </c>
      <c r="F23" s="343"/>
      <c r="G23" s="316" t="s">
        <v>155</v>
      </c>
      <c r="H23" s="317" t="n">
        <v>0</v>
      </c>
      <c r="I23" s="317" t="n">
        <v>0</v>
      </c>
      <c r="J23" s="317" t="n">
        <v>0</v>
      </c>
      <c r="K23" s="317" t="n">
        <v>0</v>
      </c>
      <c r="L23" s="317" t="n">
        <v>0</v>
      </c>
      <c r="M23" s="317" t="n">
        <v>0</v>
      </c>
      <c r="N23" s="317" t="n">
        <v>0</v>
      </c>
      <c r="O23" s="311" t="n">
        <f aca="false">SUM(H23:N23)</f>
        <v>0</v>
      </c>
      <c r="P23" s="318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false" outlineLevel="0" collapsed="false">
      <c r="A24" s="327"/>
      <c r="B24" s="313" t="s">
        <v>355</v>
      </c>
      <c r="C24" s="346"/>
      <c r="D24" s="349" t="n">
        <v>0.0005</v>
      </c>
      <c r="E24" s="319" t="n">
        <v>4</v>
      </c>
      <c r="F24" s="343"/>
      <c r="G24" s="316" t="s">
        <v>176</v>
      </c>
      <c r="H24" s="317" t="n">
        <f aca="false">$D$24*H$15*$E$24</f>
        <v>1.052</v>
      </c>
      <c r="I24" s="317" t="n">
        <f aca="false">$D$24*I$15*$E$24</f>
        <v>1.346</v>
      </c>
      <c r="J24" s="317" t="n">
        <f aca="false">$D$24*J$15*$E$24</f>
        <v>0.632</v>
      </c>
      <c r="K24" s="317" t="n">
        <f aca="false">$D$24*K$15*$E$24</f>
        <v>0.086</v>
      </c>
      <c r="L24" s="317" t="n">
        <f aca="false">$D$24*L$15*$E$24</f>
        <v>0.29</v>
      </c>
      <c r="M24" s="317" t="n">
        <f aca="false">$D$24*M$15*$E$24</f>
        <v>1.8</v>
      </c>
      <c r="N24" s="317" t="n">
        <f aca="false">$D$24*N$15*$E$24</f>
        <v>0.476</v>
      </c>
      <c r="O24" s="311" t="n">
        <f aca="false">SUM(H24:N24)</f>
        <v>5.682</v>
      </c>
      <c r="P24" s="318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false" outlineLevel="0" collapsed="false">
      <c r="A25" s="327"/>
      <c r="B25" s="350" t="s">
        <v>356</v>
      </c>
      <c r="C25" s="346"/>
      <c r="D25" s="349" t="n">
        <v>0.0005</v>
      </c>
      <c r="E25" s="319" t="n">
        <v>4</v>
      </c>
      <c r="F25" s="343"/>
      <c r="G25" s="316" t="s">
        <v>176</v>
      </c>
      <c r="H25" s="317" t="n">
        <f aca="false">$D$25*H$15*$E$25</f>
        <v>1.052</v>
      </c>
      <c r="I25" s="317" t="n">
        <f aca="false">$D$25*I$15*$E$25</f>
        <v>1.346</v>
      </c>
      <c r="J25" s="317" t="n">
        <f aca="false">$D$25*J$15*$E$25</f>
        <v>0.632</v>
      </c>
      <c r="K25" s="317" t="n">
        <f aca="false">$D$25*K$15*$E$25</f>
        <v>0.086</v>
      </c>
      <c r="L25" s="317" t="n">
        <f aca="false">$D$25*L$15*$E$25</f>
        <v>0.29</v>
      </c>
      <c r="M25" s="317" t="n">
        <f aca="false">$D$25*M$15*$E$25</f>
        <v>1.8</v>
      </c>
      <c r="N25" s="317" t="n">
        <f aca="false">$D$25*N$15*$E$25</f>
        <v>0.476</v>
      </c>
      <c r="O25" s="311" t="n">
        <f aca="false">SUM(H25:N25)</f>
        <v>5.682</v>
      </c>
      <c r="P25" s="318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5" hidden="false" customHeight="false" outlineLevel="0" collapsed="false">
      <c r="A26" s="327"/>
      <c r="B26" s="350" t="s">
        <v>62</v>
      </c>
      <c r="C26" s="346"/>
      <c r="D26" s="349" t="n">
        <v>0.0005</v>
      </c>
      <c r="E26" s="319" t="n">
        <v>4</v>
      </c>
      <c r="F26" s="343"/>
      <c r="G26" s="316" t="s">
        <v>176</v>
      </c>
      <c r="H26" s="317" t="n">
        <f aca="false">$D$26*H$15*$E$26</f>
        <v>1.052</v>
      </c>
      <c r="I26" s="317" t="n">
        <f aca="false">$D$26*I$15*$E$26</f>
        <v>1.346</v>
      </c>
      <c r="J26" s="317" t="n">
        <f aca="false">$D$26*J$15*$E$26</f>
        <v>0.632</v>
      </c>
      <c r="K26" s="317" t="n">
        <f aca="false">$D$26*K$15*$E$26</f>
        <v>0.086</v>
      </c>
      <c r="L26" s="317" t="n">
        <f aca="false">$D$26*L$15*$E$26</f>
        <v>0.29</v>
      </c>
      <c r="M26" s="317" t="n">
        <f aca="false">$D$26*M$15*$E$26</f>
        <v>1.8</v>
      </c>
      <c r="N26" s="317" t="n">
        <f aca="false">$D$26*N$15*$E$26</f>
        <v>0.476</v>
      </c>
      <c r="O26" s="311" t="n">
        <f aca="false">SUM(H26:N26)</f>
        <v>5.682</v>
      </c>
      <c r="P26" s="318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5" hidden="false" customHeight="false" outlineLevel="0" collapsed="false">
      <c r="A27" s="327"/>
      <c r="B27" s="350" t="s">
        <v>63</v>
      </c>
      <c r="C27" s="346"/>
      <c r="D27" s="315"/>
      <c r="E27" s="319"/>
      <c r="F27" s="343"/>
      <c r="G27" s="316" t="s">
        <v>155</v>
      </c>
      <c r="H27" s="317"/>
      <c r="I27" s="317"/>
      <c r="J27" s="317"/>
      <c r="K27" s="317"/>
      <c r="L27" s="317"/>
      <c r="M27" s="317"/>
      <c r="N27" s="317"/>
      <c r="O27" s="311" t="n">
        <f aca="false">SUM(H27:N27)</f>
        <v>0</v>
      </c>
      <c r="P27" s="318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5" hidden="false" customHeight="false" outlineLevel="0" collapsed="false">
      <c r="A28" s="327"/>
      <c r="B28" s="350" t="s">
        <v>64</v>
      </c>
      <c r="C28" s="346"/>
      <c r="D28" s="315"/>
      <c r="E28" s="319"/>
      <c r="F28" s="343"/>
      <c r="G28" s="316" t="s">
        <v>155</v>
      </c>
      <c r="H28" s="317"/>
      <c r="I28" s="317"/>
      <c r="J28" s="317"/>
      <c r="K28" s="317"/>
      <c r="L28" s="317"/>
      <c r="M28" s="317"/>
      <c r="N28" s="317"/>
      <c r="O28" s="311"/>
      <c r="P28" s="318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5" hidden="false" customHeight="false" outlineLevel="0" collapsed="false">
      <c r="A29" s="327"/>
      <c r="B29" s="350" t="s">
        <v>65</v>
      </c>
      <c r="C29" s="346"/>
      <c r="D29" s="315"/>
      <c r="E29" s="319"/>
      <c r="F29" s="343"/>
      <c r="G29" s="316" t="s">
        <v>155</v>
      </c>
      <c r="H29" s="317"/>
      <c r="I29" s="317"/>
      <c r="J29" s="317"/>
      <c r="K29" s="317"/>
      <c r="L29" s="317"/>
      <c r="M29" s="317"/>
      <c r="N29" s="317"/>
      <c r="O29" s="311" t="n">
        <f aca="false">SUM(H29:N29)</f>
        <v>0</v>
      </c>
      <c r="P29" s="318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5" hidden="false" customHeight="false" outlineLevel="0" collapsed="false">
      <c r="A30" s="327"/>
      <c r="B30" s="350" t="s">
        <v>357</v>
      </c>
      <c r="C30" s="346"/>
      <c r="D30" s="315"/>
      <c r="E30" s="319"/>
      <c r="F30" s="343"/>
      <c r="G30" s="316" t="s">
        <v>155</v>
      </c>
      <c r="H30" s="317"/>
      <c r="I30" s="317"/>
      <c r="J30" s="317"/>
      <c r="K30" s="317"/>
      <c r="L30" s="317"/>
      <c r="M30" s="317"/>
      <c r="N30" s="317"/>
      <c r="O30" s="311" t="n">
        <f aca="false">SUM(H30:N30)</f>
        <v>0</v>
      </c>
      <c r="P30" s="318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25" hidden="false" customHeight="false" outlineLevel="0" collapsed="false">
      <c r="A31" s="327"/>
      <c r="B31" s="351" t="s">
        <v>358</v>
      </c>
      <c r="C31" s="346"/>
      <c r="D31" s="352" t="n">
        <v>0.0062</v>
      </c>
      <c r="E31" s="322" t="n">
        <v>12</v>
      </c>
      <c r="F31" s="343"/>
      <c r="G31" s="353" t="s">
        <v>176</v>
      </c>
      <c r="H31" s="324" t="n">
        <f aca="false">$D$31*H$15*$E$31</f>
        <v>39.1344</v>
      </c>
      <c r="I31" s="324" t="n">
        <f aca="false">$D$31*I$15*$E$31</f>
        <v>50.0712</v>
      </c>
      <c r="J31" s="324" t="n">
        <f aca="false">$D$31*J$15*$E$31</f>
        <v>23.5104</v>
      </c>
      <c r="K31" s="324" t="n">
        <f aca="false">$D$31*K$15*$E$31</f>
        <v>3.1992</v>
      </c>
      <c r="L31" s="324" t="n">
        <f aca="false">$D$31*L$15*$E$31</f>
        <v>10.788</v>
      </c>
      <c r="M31" s="324" t="n">
        <f aca="false">$D$31*M$15*$E$31</f>
        <v>66.96</v>
      </c>
      <c r="N31" s="324" t="n">
        <f aca="false">$D$31*N$15*$E$31</f>
        <v>17.7072</v>
      </c>
      <c r="O31" s="325" t="n">
        <f aca="false">SUM(H31:N31)</f>
        <v>211.3704</v>
      </c>
      <c r="P31" s="354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true" outlineLevel="0" collapsed="false">
      <c r="A32" s="355" t="s">
        <v>35</v>
      </c>
      <c r="B32" s="356" t="s">
        <v>359</v>
      </c>
      <c r="C32" s="357"/>
      <c r="D32" s="358"/>
      <c r="E32" s="359"/>
      <c r="F32" s="358"/>
      <c r="G32" s="360"/>
      <c r="H32" s="361"/>
      <c r="I32" s="361"/>
      <c r="J32" s="361"/>
      <c r="K32" s="361"/>
      <c r="L32" s="361"/>
      <c r="M32" s="361"/>
      <c r="N32" s="361"/>
      <c r="O32" s="361"/>
      <c r="P32" s="362" t="s">
        <v>360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" hidden="false" customHeight="false" outlineLevel="0" collapsed="false">
      <c r="A33" s="355"/>
      <c r="B33" s="363" t="s">
        <v>361</v>
      </c>
      <c r="C33" s="364"/>
      <c r="D33" s="364"/>
      <c r="E33" s="365"/>
      <c r="F33" s="366" t="n">
        <f aca="false">SUM(H33:N33)</f>
        <v>1169</v>
      </c>
      <c r="G33" s="367" t="s">
        <v>26</v>
      </c>
      <c r="H33" s="368" t="n">
        <v>18</v>
      </c>
      <c r="I33" s="368" t="n">
        <v>188</v>
      </c>
      <c r="J33" s="368" t="n">
        <v>251</v>
      </c>
      <c r="K33" s="368" t="n">
        <v>307</v>
      </c>
      <c r="L33" s="368" t="n">
        <v>405</v>
      </c>
      <c r="M33" s="368"/>
      <c r="N33" s="368"/>
      <c r="O33" s="364"/>
      <c r="P33" s="362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335" customFormat="true" ht="15" hidden="false" customHeight="true" outlineLevel="0" collapsed="false">
      <c r="A34" s="355"/>
      <c r="B34" s="313" t="s">
        <v>354</v>
      </c>
      <c r="C34" s="369" t="s">
        <v>348</v>
      </c>
      <c r="D34" s="370" t="n">
        <v>1</v>
      </c>
      <c r="E34" s="371" t="n">
        <v>2</v>
      </c>
      <c r="F34" s="366"/>
      <c r="G34" s="316" t="s">
        <v>155</v>
      </c>
      <c r="H34" s="370" t="n">
        <f aca="false">H$33*$D$34*$E$34</f>
        <v>36</v>
      </c>
      <c r="I34" s="370" t="n">
        <f aca="false">I$33*$D$34*$E$34</f>
        <v>376</v>
      </c>
      <c r="J34" s="370" t="n">
        <f aca="false">J$33*$D$34*$E$34</f>
        <v>502</v>
      </c>
      <c r="K34" s="370" t="n">
        <f aca="false">K$33*$D$34*$E$34</f>
        <v>614</v>
      </c>
      <c r="L34" s="370" t="n">
        <f aca="false">L$33*$D$34*$E$34</f>
        <v>810</v>
      </c>
      <c r="M34" s="370" t="n">
        <f aca="false">M$33*$D$34*$E$34</f>
        <v>0</v>
      </c>
      <c r="N34" s="370" t="n">
        <f aca="false">N$33*$D$34*$E$34</f>
        <v>0</v>
      </c>
      <c r="O34" s="307" t="n">
        <f aca="false">SUM(H34:N34)</f>
        <v>2338</v>
      </c>
      <c r="P34" s="372" t="n">
        <f aca="false">O16+O34</f>
        <v>5179</v>
      </c>
    </row>
    <row r="35" customFormat="false" ht="15" hidden="false" customHeight="true" outlineLevel="0" collapsed="false">
      <c r="A35" s="355"/>
      <c r="B35" s="313" t="s">
        <v>53</v>
      </c>
      <c r="C35" s="369"/>
      <c r="D35" s="370" t="n">
        <v>1</v>
      </c>
      <c r="E35" s="371" t="n">
        <v>1</v>
      </c>
      <c r="F35" s="366"/>
      <c r="G35" s="316" t="s">
        <v>155</v>
      </c>
      <c r="H35" s="370" t="n">
        <f aca="false">H$33*$D$35*$E$35</f>
        <v>18</v>
      </c>
      <c r="I35" s="370" t="n">
        <f aca="false">I$33*$D$35*$E$35</f>
        <v>188</v>
      </c>
      <c r="J35" s="370" t="n">
        <f aca="false">J$33*$D$35*$E$35</f>
        <v>251</v>
      </c>
      <c r="K35" s="370" t="n">
        <f aca="false">K$33*$D$35*$E$35</f>
        <v>307</v>
      </c>
      <c r="L35" s="370" t="n">
        <f aca="false">L$33*$D$35*$E$35</f>
        <v>405</v>
      </c>
      <c r="M35" s="370" t="n">
        <f aca="false">M$33*$D$35*$E$35</f>
        <v>0</v>
      </c>
      <c r="N35" s="370" t="n">
        <f aca="false">N$33*$D$35*$E$35</f>
        <v>0</v>
      </c>
      <c r="O35" s="307" t="n">
        <f aca="false">SUM(H35:N35)</f>
        <v>1169</v>
      </c>
      <c r="P35" s="372" t="n">
        <f aca="false">O35</f>
        <v>1169</v>
      </c>
      <c r="Q35" s="335" t="s">
        <v>362</v>
      </c>
    </row>
    <row r="36" customFormat="false" ht="15" hidden="false" customHeight="true" outlineLevel="0" collapsed="false">
      <c r="A36" s="355"/>
      <c r="B36" s="313" t="s">
        <v>54</v>
      </c>
      <c r="C36" s="369"/>
      <c r="D36" s="370" t="n">
        <v>1</v>
      </c>
      <c r="E36" s="371" t="n">
        <v>1</v>
      </c>
      <c r="F36" s="366"/>
      <c r="G36" s="316" t="s">
        <v>155</v>
      </c>
      <c r="H36" s="370" t="n">
        <f aca="false">H$33*$D$36*$E$36</f>
        <v>18</v>
      </c>
      <c r="I36" s="370" t="n">
        <f aca="false">I$33*$D$36*$E$36</f>
        <v>188</v>
      </c>
      <c r="J36" s="370" t="n">
        <f aca="false">J$33*$D$36*$E$36</f>
        <v>251</v>
      </c>
      <c r="K36" s="370" t="n">
        <f aca="false">K$33*$D$36*$E$36</f>
        <v>307</v>
      </c>
      <c r="L36" s="370" t="n">
        <f aca="false">L$33*$D$36*$E$36</f>
        <v>405</v>
      </c>
      <c r="M36" s="370" t="n">
        <f aca="false">M$33*$D$36*$E$36</f>
        <v>0</v>
      </c>
      <c r="N36" s="370" t="n">
        <f aca="false">N$33*$D$36*$E$36</f>
        <v>0</v>
      </c>
      <c r="O36" s="307" t="n">
        <f aca="false">SUM(H36:N36)</f>
        <v>1169</v>
      </c>
      <c r="P36" s="372" t="n">
        <f aca="false">O36</f>
        <v>1169</v>
      </c>
    </row>
    <row r="37" customFormat="false" ht="15" hidden="false" customHeight="true" outlineLevel="0" collapsed="false">
      <c r="A37" s="355"/>
      <c r="B37" s="313" t="s">
        <v>55</v>
      </c>
      <c r="C37" s="369"/>
      <c r="D37" s="370" t="n">
        <v>1</v>
      </c>
      <c r="E37" s="371" t="n">
        <v>1</v>
      </c>
      <c r="F37" s="366"/>
      <c r="G37" s="316" t="s">
        <v>155</v>
      </c>
      <c r="H37" s="370" t="n">
        <f aca="false">H$33*$D$37*$E$37</f>
        <v>18</v>
      </c>
      <c r="I37" s="370" t="n">
        <f aca="false">I$33*$D$37*$E$37</f>
        <v>188</v>
      </c>
      <c r="J37" s="370" t="n">
        <f aca="false">J$33*$D$37*$E$37</f>
        <v>251</v>
      </c>
      <c r="K37" s="370" t="n">
        <f aca="false">K$33*$D$37*$E$37</f>
        <v>307</v>
      </c>
      <c r="L37" s="370" t="n">
        <f aca="false">L$33*$D$37*$E$37</f>
        <v>405</v>
      </c>
      <c r="M37" s="370" t="n">
        <f aca="false">M$33*$D$37*$E$37</f>
        <v>0</v>
      </c>
      <c r="N37" s="370" t="n">
        <f aca="false">N$33*$D$37*$E$37</f>
        <v>0</v>
      </c>
      <c r="O37" s="307" t="n">
        <f aca="false">SUM(H37:N37)</f>
        <v>1169</v>
      </c>
      <c r="P37" s="372" t="n">
        <f aca="false">O37</f>
        <v>1169</v>
      </c>
    </row>
    <row r="38" customFormat="false" ht="15" hidden="false" customHeight="true" outlineLevel="0" collapsed="false">
      <c r="A38" s="355"/>
      <c r="B38" s="313" t="s">
        <v>57</v>
      </c>
      <c r="C38" s="369"/>
      <c r="D38" s="370" t="n">
        <v>5</v>
      </c>
      <c r="E38" s="371" t="n">
        <v>1</v>
      </c>
      <c r="F38" s="366"/>
      <c r="G38" s="316" t="s">
        <v>155</v>
      </c>
      <c r="H38" s="370" t="n">
        <f aca="false">H$33*$D$38*$E$38</f>
        <v>90</v>
      </c>
      <c r="I38" s="370" t="n">
        <f aca="false">I$33*$D$38*$E$38</f>
        <v>940</v>
      </c>
      <c r="J38" s="370" t="n">
        <f aca="false">J$33*$D$38*$E$38</f>
        <v>1255</v>
      </c>
      <c r="K38" s="370" t="n">
        <f aca="false">K$33*$D$38*$E$38</f>
        <v>1535</v>
      </c>
      <c r="L38" s="370" t="n">
        <f aca="false">L$33*$D$38*$E$38</f>
        <v>2025</v>
      </c>
      <c r="M38" s="370" t="n">
        <f aca="false">M$33*$D$38*$E$38</f>
        <v>0</v>
      </c>
      <c r="N38" s="370" t="n">
        <f aca="false">N$33*$D$38*$E$38</f>
        <v>0</v>
      </c>
      <c r="O38" s="307" t="n">
        <f aca="false">SUM(H38:N38)</f>
        <v>5845</v>
      </c>
      <c r="P38" s="372" t="n">
        <f aca="false">O38</f>
        <v>5845</v>
      </c>
    </row>
    <row r="39" customFormat="false" ht="15" hidden="false" customHeight="true" outlineLevel="0" collapsed="false">
      <c r="A39" s="355"/>
      <c r="B39" s="313" t="s">
        <v>166</v>
      </c>
      <c r="C39" s="369"/>
      <c r="D39" s="370" t="n">
        <v>0</v>
      </c>
      <c r="E39" s="371" t="n">
        <v>0</v>
      </c>
      <c r="F39" s="366"/>
      <c r="G39" s="316" t="s">
        <v>155</v>
      </c>
      <c r="H39" s="370" t="n">
        <f aca="false">H$33*$D$39*$E$39</f>
        <v>0</v>
      </c>
      <c r="I39" s="370" t="n">
        <f aca="false">I$33*$D$39*$E$39</f>
        <v>0</v>
      </c>
      <c r="J39" s="370" t="n">
        <f aca="false">J$33*$D$39*$E$39</f>
        <v>0</v>
      </c>
      <c r="K39" s="370" t="n">
        <f aca="false">K$33*$D$39*$E$39</f>
        <v>0</v>
      </c>
      <c r="L39" s="370" t="n">
        <f aca="false">L$33*$D$39*$E$39</f>
        <v>0</v>
      </c>
      <c r="M39" s="370" t="n">
        <f aca="false">M$33*$D$39*$E$39</f>
        <v>0</v>
      </c>
      <c r="N39" s="370" t="n">
        <f aca="false">N$33*$D$39*$E$39</f>
        <v>0</v>
      </c>
      <c r="O39" s="307" t="n">
        <f aca="false">SUM(H39:N39)</f>
        <v>0</v>
      </c>
      <c r="P39" s="372" t="n">
        <f aca="false">O21+O39</f>
        <v>0</v>
      </c>
    </row>
    <row r="40" customFormat="false" ht="15" hidden="false" customHeight="true" outlineLevel="0" collapsed="false">
      <c r="A40" s="355"/>
      <c r="B40" s="313" t="s">
        <v>171</v>
      </c>
      <c r="C40" s="369"/>
      <c r="D40" s="370" t="n">
        <v>50</v>
      </c>
      <c r="E40" s="371" t="n">
        <v>3</v>
      </c>
      <c r="F40" s="366"/>
      <c r="G40" s="316" t="s">
        <v>155</v>
      </c>
      <c r="H40" s="371" t="n">
        <f aca="false">H$33*$D$40*$E$40</f>
        <v>2700</v>
      </c>
      <c r="I40" s="371" t="n">
        <f aca="false">I$33*$D$40*$E$40</f>
        <v>28200</v>
      </c>
      <c r="J40" s="371" t="n">
        <f aca="false">J$33*$D$40*$E$40</f>
        <v>37650</v>
      </c>
      <c r="K40" s="371" t="n">
        <f aca="false">K$33*$D$40*$E$40</f>
        <v>46050</v>
      </c>
      <c r="L40" s="371" t="n">
        <f aca="false">L$33*$D$40*$E$40</f>
        <v>60750</v>
      </c>
      <c r="M40" s="371" t="n">
        <f aca="false">M$33*$D$40*$E$40</f>
        <v>0</v>
      </c>
      <c r="N40" s="371" t="n">
        <f aca="false">N$33*$D$40*$E$40</f>
        <v>0</v>
      </c>
      <c r="O40" s="373" t="n">
        <f aca="false">SUM(H40:N40)</f>
        <v>175350</v>
      </c>
      <c r="P40" s="374" t="n">
        <f aca="false">O22+O40</f>
        <v>345810</v>
      </c>
    </row>
    <row r="41" customFormat="false" ht="15" hidden="false" customHeight="true" outlineLevel="0" collapsed="false">
      <c r="A41" s="355"/>
      <c r="B41" s="313" t="s">
        <v>59</v>
      </c>
      <c r="C41" s="369"/>
      <c r="D41" s="375" t="n">
        <v>0</v>
      </c>
      <c r="E41" s="371" t="n">
        <v>0</v>
      </c>
      <c r="F41" s="366"/>
      <c r="G41" s="316" t="s">
        <v>176</v>
      </c>
      <c r="H41" s="370" t="n">
        <f aca="false">H$33*$D$41*$E$41</f>
        <v>0</v>
      </c>
      <c r="I41" s="370" t="n">
        <f aca="false">I$33*$D$41*$E$41</f>
        <v>0</v>
      </c>
      <c r="J41" s="370" t="n">
        <f aca="false">J$33*$D$41*$E$41</f>
        <v>0</v>
      </c>
      <c r="K41" s="370" t="n">
        <f aca="false">K$33*$D$41*$E$41</f>
        <v>0</v>
      </c>
      <c r="L41" s="370" t="n">
        <f aca="false">L$33*$D$41*$E$41</f>
        <v>0</v>
      </c>
      <c r="M41" s="370" t="n">
        <f aca="false">M$33*$D$41*$E$41</f>
        <v>0</v>
      </c>
      <c r="N41" s="370" t="n">
        <f aca="false">N$33*$D$41*$E$41</f>
        <v>0</v>
      </c>
      <c r="O41" s="307" t="n">
        <f aca="false">SUM(H41:N41)</f>
        <v>0</v>
      </c>
      <c r="P41" s="376" t="n">
        <f aca="false">O23+O41</f>
        <v>0</v>
      </c>
    </row>
    <row r="42" customFormat="false" ht="15" hidden="false" customHeight="true" outlineLevel="0" collapsed="false">
      <c r="A42" s="355"/>
      <c r="B42" s="313" t="s">
        <v>355</v>
      </c>
      <c r="C42" s="369"/>
      <c r="D42" s="375" t="n">
        <v>0.001</v>
      </c>
      <c r="E42" s="371" t="n">
        <v>4</v>
      </c>
      <c r="F42" s="366"/>
      <c r="G42" s="316" t="s">
        <v>176</v>
      </c>
      <c r="H42" s="370" t="n">
        <f aca="false">H$33*$D$42*$E$42</f>
        <v>0.072</v>
      </c>
      <c r="I42" s="370" t="n">
        <f aca="false">I$33*$D$42*$E$42</f>
        <v>0.752</v>
      </c>
      <c r="J42" s="370" t="n">
        <f aca="false">J$33*$D$42*$E$42</f>
        <v>1.004</v>
      </c>
      <c r="K42" s="370" t="n">
        <f aca="false">K$33*$D$42*$E$42</f>
        <v>1.228</v>
      </c>
      <c r="L42" s="370" t="n">
        <f aca="false">L$33*$D$42*$E$42</f>
        <v>1.62</v>
      </c>
      <c r="M42" s="370" t="n">
        <f aca="false">M$33*$D$42*$E$42</f>
        <v>0</v>
      </c>
      <c r="N42" s="370" t="n">
        <f aca="false">N$33*$D$42*$E$42</f>
        <v>0</v>
      </c>
      <c r="O42" s="307" t="n">
        <f aca="false">SUM(H42:N42)</f>
        <v>4.676</v>
      </c>
      <c r="P42" s="376" t="n">
        <f aca="false">O24+O42</f>
        <v>10.358</v>
      </c>
    </row>
    <row r="43" customFormat="false" ht="15" hidden="false" customHeight="true" outlineLevel="0" collapsed="false">
      <c r="A43" s="355"/>
      <c r="B43" s="350" t="s">
        <v>356</v>
      </c>
      <c r="C43" s="369"/>
      <c r="D43" s="375" t="n">
        <v>0.001</v>
      </c>
      <c r="E43" s="371" t="n">
        <v>4</v>
      </c>
      <c r="F43" s="366"/>
      <c r="G43" s="316" t="s">
        <v>176</v>
      </c>
      <c r="H43" s="370" t="n">
        <f aca="false">H$33*$D$42*$E$42</f>
        <v>0.072</v>
      </c>
      <c r="I43" s="370" t="n">
        <f aca="false">I$33*$D$42*$E$42</f>
        <v>0.752</v>
      </c>
      <c r="J43" s="370" t="n">
        <f aca="false">J$33*$D$42*$E$42</f>
        <v>1.004</v>
      </c>
      <c r="K43" s="370" t="n">
        <f aca="false">K$33*$D$42*$E$42</f>
        <v>1.228</v>
      </c>
      <c r="L43" s="370" t="n">
        <f aca="false">L$33*$D$42*$E$42</f>
        <v>1.62</v>
      </c>
      <c r="M43" s="370" t="n">
        <f aca="false">M$33*$D$42*$E$42</f>
        <v>0</v>
      </c>
      <c r="N43" s="370" t="n">
        <f aca="false">N$33*$D$42*$E$42</f>
        <v>0</v>
      </c>
      <c r="O43" s="307" t="n">
        <f aca="false">SUM(H43:N43)</f>
        <v>4.676</v>
      </c>
      <c r="P43" s="376" t="n">
        <f aca="false">O25+O43</f>
        <v>10.358</v>
      </c>
    </row>
    <row r="44" customFormat="false" ht="15" hidden="false" customHeight="true" outlineLevel="0" collapsed="false">
      <c r="A44" s="355"/>
      <c r="B44" s="350" t="s">
        <v>62</v>
      </c>
      <c r="C44" s="369"/>
      <c r="D44" s="375" t="n">
        <v>0.001</v>
      </c>
      <c r="E44" s="371" t="n">
        <v>4</v>
      </c>
      <c r="F44" s="366"/>
      <c r="G44" s="316" t="s">
        <v>176</v>
      </c>
      <c r="H44" s="370" t="n">
        <f aca="false">H$33*$D$42*$E$42</f>
        <v>0.072</v>
      </c>
      <c r="I44" s="370" t="n">
        <f aca="false">I$33*$D$42*$E$42</f>
        <v>0.752</v>
      </c>
      <c r="J44" s="370" t="n">
        <f aca="false">J$33*$D$42*$E$42</f>
        <v>1.004</v>
      </c>
      <c r="K44" s="370" t="n">
        <f aca="false">K$33*$D$42*$E$42</f>
        <v>1.228</v>
      </c>
      <c r="L44" s="370" t="n">
        <f aca="false">L$33*$D$42*$E$42</f>
        <v>1.62</v>
      </c>
      <c r="M44" s="370" t="n">
        <f aca="false">M$33*$D$42*$E$42</f>
        <v>0</v>
      </c>
      <c r="N44" s="370" t="n">
        <f aca="false">N$33*$D$42*$E$42</f>
        <v>0</v>
      </c>
      <c r="O44" s="307" t="n">
        <f aca="false">SUM(H44:N44)</f>
        <v>4.676</v>
      </c>
      <c r="P44" s="376" t="n">
        <f aca="false">O26+O44</f>
        <v>10.358</v>
      </c>
    </row>
    <row r="45" customFormat="false" ht="15" hidden="false" customHeight="true" outlineLevel="0" collapsed="false">
      <c r="A45" s="355"/>
      <c r="B45" s="350" t="s">
        <v>63</v>
      </c>
      <c r="C45" s="369"/>
      <c r="D45" s="377" t="n">
        <v>0.0025</v>
      </c>
      <c r="E45" s="371" t="n">
        <v>4</v>
      </c>
      <c r="F45" s="366"/>
      <c r="G45" s="316" t="s">
        <v>155</v>
      </c>
      <c r="H45" s="370" t="n">
        <f aca="false">H$33*$D$45*$E$45</f>
        <v>0.18</v>
      </c>
      <c r="I45" s="370" t="n">
        <f aca="false">I$33*$D$45*$E$45</f>
        <v>1.88</v>
      </c>
      <c r="J45" s="370" t="n">
        <f aca="false">J$33*$D$45*$E$45</f>
        <v>2.51</v>
      </c>
      <c r="K45" s="370" t="n">
        <f aca="false">K$33*$D$45*$E$45</f>
        <v>3.07</v>
      </c>
      <c r="L45" s="370" t="n">
        <f aca="false">L$33*$D$45*$E$45</f>
        <v>4.05</v>
      </c>
      <c r="M45" s="370" t="n">
        <f aca="false">M$33*$D$45*$E$45</f>
        <v>0</v>
      </c>
      <c r="N45" s="370" t="n">
        <f aca="false">N$33*$D$45*$E$45</f>
        <v>0</v>
      </c>
      <c r="O45" s="307" t="n">
        <f aca="false">SUM(H45:N45)</f>
        <v>11.69</v>
      </c>
      <c r="P45" s="372" t="n">
        <f aca="false">O45</f>
        <v>11.69</v>
      </c>
    </row>
    <row r="46" customFormat="false" ht="15" hidden="false" customHeight="true" outlineLevel="0" collapsed="false">
      <c r="A46" s="355"/>
      <c r="B46" s="350" t="s">
        <v>64</v>
      </c>
      <c r="C46" s="369"/>
      <c r="D46" s="377" t="n">
        <v>0.0025</v>
      </c>
      <c r="E46" s="371" t="n">
        <v>4</v>
      </c>
      <c r="F46" s="366"/>
      <c r="G46" s="316" t="s">
        <v>155</v>
      </c>
      <c r="H46" s="370" t="n">
        <f aca="false">H$33*$D$45*$E$45</f>
        <v>0.18</v>
      </c>
      <c r="I46" s="370" t="n">
        <f aca="false">I$33*$D$45*$E$45</f>
        <v>1.88</v>
      </c>
      <c r="J46" s="370" t="n">
        <f aca="false">J$33*$D$45*$E$45</f>
        <v>2.51</v>
      </c>
      <c r="K46" s="370" t="n">
        <f aca="false">K$33*$D$45*$E$45</f>
        <v>3.07</v>
      </c>
      <c r="L46" s="370" t="n">
        <f aca="false">L$33*$D$45*$E$45</f>
        <v>4.05</v>
      </c>
      <c r="M46" s="370" t="n">
        <f aca="false">M$33*$D$45*$E$45</f>
        <v>0</v>
      </c>
      <c r="N46" s="370" t="n">
        <f aca="false">N$33*$D$45*$E$45</f>
        <v>0</v>
      </c>
      <c r="O46" s="307" t="n">
        <f aca="false">SUM(H46:N46)</f>
        <v>11.69</v>
      </c>
      <c r="P46" s="372" t="n">
        <f aca="false">O46</f>
        <v>11.69</v>
      </c>
    </row>
    <row r="47" customFormat="false" ht="15" hidden="false" customHeight="true" outlineLevel="0" collapsed="false">
      <c r="A47" s="355"/>
      <c r="B47" s="350" t="s">
        <v>65</v>
      </c>
      <c r="C47" s="369"/>
      <c r="D47" s="377" t="n">
        <v>0.0025</v>
      </c>
      <c r="E47" s="371" t="n">
        <v>4</v>
      </c>
      <c r="F47" s="366"/>
      <c r="G47" s="316" t="s">
        <v>155</v>
      </c>
      <c r="H47" s="370" t="n">
        <f aca="false">H$33*$D$45*$E$45</f>
        <v>0.18</v>
      </c>
      <c r="I47" s="370" t="n">
        <f aca="false">I$33*$D$45*$E$45</f>
        <v>1.88</v>
      </c>
      <c r="J47" s="370" t="n">
        <f aca="false">J$33*$D$45*$E$45</f>
        <v>2.51</v>
      </c>
      <c r="K47" s="370" t="n">
        <f aca="false">K$33*$D$45*$E$45</f>
        <v>3.07</v>
      </c>
      <c r="L47" s="370" t="n">
        <f aca="false">L$33*$D$45*$E$45</f>
        <v>4.05</v>
      </c>
      <c r="M47" s="370" t="n">
        <f aca="false">M$33*$D$45*$E$45</f>
        <v>0</v>
      </c>
      <c r="N47" s="370" t="n">
        <f aca="false">N$33*$D$45*$E$45</f>
        <v>0</v>
      </c>
      <c r="O47" s="307" t="n">
        <f aca="false">SUM(H47:N47)</f>
        <v>11.69</v>
      </c>
      <c r="P47" s="372" t="n">
        <f aca="false">O47</f>
        <v>11.69</v>
      </c>
    </row>
    <row r="48" customFormat="false" ht="15" hidden="false" customHeight="true" outlineLevel="0" collapsed="false">
      <c r="A48" s="355"/>
      <c r="B48" s="350" t="s">
        <v>357</v>
      </c>
      <c r="C48" s="369"/>
      <c r="D48" s="378" t="n">
        <v>0.012</v>
      </c>
      <c r="E48" s="379" t="n">
        <v>1</v>
      </c>
      <c r="F48" s="366"/>
      <c r="G48" s="380" t="s">
        <v>155</v>
      </c>
      <c r="H48" s="370" t="n">
        <f aca="false">H$33*$D$48*$E$48</f>
        <v>0.216</v>
      </c>
      <c r="I48" s="370" t="n">
        <f aca="false">I$33*$D$48*$E$48</f>
        <v>2.256</v>
      </c>
      <c r="J48" s="370" t="n">
        <f aca="false">J$33*$D$48*$E$48</f>
        <v>3.012</v>
      </c>
      <c r="K48" s="370" t="n">
        <f aca="false">K$33*$D$48*$E$48</f>
        <v>3.684</v>
      </c>
      <c r="L48" s="370" t="n">
        <f aca="false">L$33*$D$48*$E$48</f>
        <v>4.86</v>
      </c>
      <c r="M48" s="370" t="n">
        <f aca="false">M$33*$D$48*$E$48</f>
        <v>0</v>
      </c>
      <c r="N48" s="370" t="n">
        <f aca="false">N$33*$D$48*$E$48</f>
        <v>0</v>
      </c>
      <c r="O48" s="307" t="n">
        <f aca="false">SUM(H48:N48)</f>
        <v>14.028</v>
      </c>
      <c r="P48" s="381" t="n">
        <f aca="false">O48</f>
        <v>14.028</v>
      </c>
    </row>
    <row r="49" customFormat="false" ht="15.75" hidden="false" customHeight="true" outlineLevel="0" collapsed="false">
      <c r="A49" s="355"/>
      <c r="B49" s="351" t="s">
        <v>358</v>
      </c>
      <c r="C49" s="369"/>
      <c r="D49" s="352" t="n">
        <v>0.0062</v>
      </c>
      <c r="E49" s="322" t="n">
        <v>12</v>
      </c>
      <c r="F49" s="366"/>
      <c r="G49" s="353" t="s">
        <v>176</v>
      </c>
      <c r="H49" s="382" t="n">
        <f aca="false">H$33*$D$49*$E$49</f>
        <v>1.3392</v>
      </c>
      <c r="I49" s="382" t="n">
        <f aca="false">I$33*$D$49*$E$49</f>
        <v>13.9872</v>
      </c>
      <c r="J49" s="382" t="n">
        <f aca="false">J$33*$D$49*$E$49</f>
        <v>18.6744</v>
      </c>
      <c r="K49" s="382" t="n">
        <f aca="false">K$33*$D$49*$E$49</f>
        <v>22.8408</v>
      </c>
      <c r="L49" s="382" t="n">
        <f aca="false">L$33*$D$49*$E$49</f>
        <v>30.132</v>
      </c>
      <c r="M49" s="382" t="n">
        <f aca="false">M$33*$D$49*$E$49</f>
        <v>0</v>
      </c>
      <c r="N49" s="382" t="n">
        <f aca="false">N$33*$D$49*$E$49</f>
        <v>0</v>
      </c>
      <c r="O49" s="383" t="n">
        <f aca="false">SUM(H49:N49)</f>
        <v>86.9736</v>
      </c>
      <c r="P49" s="384" t="n">
        <f aca="false">O31+O49</f>
        <v>298.344</v>
      </c>
    </row>
    <row r="50" customFormat="false" ht="12.75" hidden="false" customHeight="false" outlineLevel="0" collapsed="false">
      <c r="P50" s="0"/>
    </row>
    <row r="51" customFormat="false" ht="12.75" hidden="false" customHeight="false" outlineLevel="0" collapsed="false">
      <c r="P51" s="0"/>
    </row>
    <row r="52" customFormat="false" ht="12.75" hidden="false" customHeight="false" outlineLevel="0" collapsed="false">
      <c r="P52" s="0"/>
    </row>
    <row r="53" customFormat="false" ht="12.75" hidden="false" customHeight="false" outlineLevel="0" collapsed="false">
      <c r="P53" s="0"/>
    </row>
    <row r="54" customFormat="false" ht="12.75" hidden="false" customHeight="false" outlineLevel="0" collapsed="false">
      <c r="P54" s="0"/>
    </row>
    <row r="55" customFormat="false" ht="12.75" hidden="false" customHeight="false" outlineLevel="0" collapsed="false">
      <c r="P55" s="0"/>
    </row>
    <row r="56" customFormat="false" ht="12.75" hidden="false" customHeight="false" outlineLevel="0" collapsed="false">
      <c r="P56" s="0"/>
    </row>
    <row r="57" customFormat="false" ht="12.75" hidden="false" customHeight="false" outlineLevel="0" collapsed="false">
      <c r="P57" s="0"/>
    </row>
    <row r="58" customFormat="false" ht="12.75" hidden="false" customHeight="false" outlineLevel="0" collapsed="false">
      <c r="P58" s="0"/>
    </row>
    <row r="59" customFormat="false" ht="12.75" hidden="false" customHeight="false" outlineLevel="0" collapsed="false">
      <c r="P59" s="0"/>
    </row>
    <row r="60" customFormat="false" ht="12.75" hidden="false" customHeight="false" outlineLevel="0" collapsed="false">
      <c r="P60" s="0"/>
    </row>
    <row r="61" customFormat="false" ht="12.75" hidden="false" customHeight="false" outlineLevel="0" collapsed="false">
      <c r="P61" s="0"/>
    </row>
    <row r="62" customFormat="false" ht="12.75" hidden="false" customHeight="false" outlineLevel="0" collapsed="false">
      <c r="P62" s="0"/>
    </row>
    <row r="63" customFormat="false" ht="12.75" hidden="false" customHeight="false" outlineLevel="0" collapsed="false">
      <c r="P63" s="0"/>
    </row>
    <row r="64" customFormat="false" ht="12.75" hidden="false" customHeight="false" outlineLevel="0" collapsed="false">
      <c r="P64" s="0"/>
    </row>
    <row r="65" customFormat="false" ht="12.75" hidden="false" customHeight="false" outlineLevel="0" collapsed="false">
      <c r="P65" s="0"/>
    </row>
    <row r="66" customFormat="false" ht="12.75" hidden="false" customHeight="false" outlineLevel="0" collapsed="false">
      <c r="P66" s="0"/>
    </row>
    <row r="67" customFormat="false" ht="12.75" hidden="false" customHeight="false" outlineLevel="0" collapsed="false">
      <c r="P67" s="0"/>
    </row>
    <row r="68" customFormat="false" ht="12.75" hidden="false" customHeight="false" outlineLevel="0" collapsed="false">
      <c r="P68" s="0"/>
    </row>
    <row r="69" customFormat="false" ht="12.75" hidden="false" customHeight="false" outlineLevel="0" collapsed="false">
      <c r="P69" s="0"/>
    </row>
    <row r="70" customFormat="false" ht="12.75" hidden="false" customHeight="false" outlineLevel="0" collapsed="false">
      <c r="P70" s="0"/>
    </row>
    <row r="71" customFormat="false" ht="12.75" hidden="false" customHeight="false" outlineLevel="0" collapsed="false">
      <c r="P71" s="0"/>
    </row>
    <row r="72" customFormat="false" ht="12.75" hidden="false" customHeight="false" outlineLevel="0" collapsed="false">
      <c r="P72" s="1" t="s">
        <v>363</v>
      </c>
    </row>
  </sheetData>
  <mergeCells count="24">
    <mergeCell ref="A2:A5"/>
    <mergeCell ref="B2:B5"/>
    <mergeCell ref="C2:C5"/>
    <mergeCell ref="D2:D5"/>
    <mergeCell ref="E2:E5"/>
    <mergeCell ref="F2:F5"/>
    <mergeCell ref="G2:G5"/>
    <mergeCell ref="H2:N2"/>
    <mergeCell ref="O2:O5"/>
    <mergeCell ref="P2:P5"/>
    <mergeCell ref="H3:J3"/>
    <mergeCell ref="K3:L3"/>
    <mergeCell ref="H4:J4"/>
    <mergeCell ref="K4:L4"/>
    <mergeCell ref="A6:A12"/>
    <mergeCell ref="F7:F12"/>
    <mergeCell ref="C8:C12"/>
    <mergeCell ref="A13:A31"/>
    <mergeCell ref="F15:F31"/>
    <mergeCell ref="C16:C31"/>
    <mergeCell ref="A32:A49"/>
    <mergeCell ref="P32:P33"/>
    <mergeCell ref="F33:F49"/>
    <mergeCell ref="C34:C49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RowHeight="15"/>
  <cols>
    <col collapsed="false" hidden="false" max="1" min="1" style="385" width="3.57085020242915"/>
    <col collapsed="false" hidden="false" max="2" min="2" style="102" width="17.2834008097166"/>
    <col collapsed="false" hidden="false" max="4" min="3" style="102" width="9.1417004048583"/>
    <col collapsed="false" hidden="false" max="6" min="5" style="102" width="8"/>
    <col collapsed="false" hidden="false" max="12" min="7" style="102" width="10.2834008097166"/>
    <col collapsed="false" hidden="false" max="14" min="13" style="102" width="8"/>
    <col collapsed="false" hidden="false" max="15" min="15" style="102" width="9.57085020242915"/>
    <col collapsed="false" hidden="false" max="1025" min="16" style="102" width="9.1417004048583"/>
  </cols>
  <sheetData>
    <row r="1" customFormat="false" ht="21" hidden="false" customHeight="false" outlineLevel="0" collapsed="false">
      <c r="A1" s="386" t="s">
        <v>364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0"/>
      <c r="P1" s="0"/>
    </row>
    <row r="2" customFormat="false" ht="15.75" hidden="false" customHeight="false" outlineLevel="0" collapsed="false">
      <c r="A2" s="387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0"/>
    </row>
    <row r="3" customFormat="false" ht="26.25" hidden="false" customHeight="true" outlineLevel="0" collapsed="false">
      <c r="A3" s="389" t="s">
        <v>365</v>
      </c>
      <c r="B3" s="389"/>
      <c r="C3" s="390" t="s">
        <v>82</v>
      </c>
      <c r="D3" s="390" t="s">
        <v>83</v>
      </c>
      <c r="E3" s="390" t="s">
        <v>84</v>
      </c>
      <c r="F3" s="390" t="s">
        <v>85</v>
      </c>
      <c r="G3" s="390" t="s">
        <v>86</v>
      </c>
      <c r="H3" s="390" t="s">
        <v>87</v>
      </c>
      <c r="I3" s="390" t="s">
        <v>88</v>
      </c>
      <c r="J3" s="390" t="s">
        <v>89</v>
      </c>
      <c r="K3" s="390" t="s">
        <v>90</v>
      </c>
      <c r="L3" s="390" t="s">
        <v>91</v>
      </c>
      <c r="M3" s="390" t="s">
        <v>92</v>
      </c>
      <c r="N3" s="391" t="s">
        <v>93</v>
      </c>
      <c r="O3" s="392" t="s">
        <v>10</v>
      </c>
      <c r="P3" s="113"/>
    </row>
    <row r="4" customFormat="false" ht="15" hidden="false" customHeight="false" outlineLevel="0" collapsed="false">
      <c r="A4" s="393" t="s">
        <v>366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5"/>
      <c r="O4" s="396"/>
      <c r="P4" s="113"/>
    </row>
    <row r="5" customFormat="false" ht="15" hidden="false" customHeight="false" outlineLevel="0" collapsed="false">
      <c r="A5" s="397" t="n">
        <v>1</v>
      </c>
      <c r="B5" s="131" t="s">
        <v>354</v>
      </c>
      <c r="C5" s="398"/>
      <c r="D5" s="398"/>
      <c r="E5" s="398"/>
      <c r="F5" s="398"/>
      <c r="G5" s="398" t="n">
        <v>1035.8</v>
      </c>
      <c r="H5" s="398" t="n">
        <v>1035.8</v>
      </c>
      <c r="I5" s="398" t="n">
        <v>1035.8</v>
      </c>
      <c r="J5" s="398" t="n">
        <v>1035.8</v>
      </c>
      <c r="K5" s="398" t="n">
        <v>1035.8</v>
      </c>
      <c r="L5" s="398"/>
      <c r="M5" s="398"/>
      <c r="N5" s="399"/>
      <c r="O5" s="400" t="n">
        <f aca="false">SUM(C5:N5)</f>
        <v>5179</v>
      </c>
      <c r="P5" s="113"/>
    </row>
    <row r="6" customFormat="false" ht="15" hidden="false" customHeight="false" outlineLevel="0" collapsed="false">
      <c r="A6" s="397" t="n">
        <v>2</v>
      </c>
      <c r="B6" s="131" t="s">
        <v>53</v>
      </c>
      <c r="C6" s="398"/>
      <c r="D6" s="398"/>
      <c r="E6" s="398"/>
      <c r="F6" s="398"/>
      <c r="G6" s="398" t="n">
        <v>233.8</v>
      </c>
      <c r="H6" s="398" t="n">
        <v>233.8</v>
      </c>
      <c r="I6" s="398" t="n">
        <v>233.8</v>
      </c>
      <c r="J6" s="398" t="n">
        <v>233.8</v>
      </c>
      <c r="K6" s="398" t="n">
        <v>233.8</v>
      </c>
      <c r="L6" s="398"/>
      <c r="M6" s="398"/>
      <c r="N6" s="399"/>
      <c r="O6" s="400" t="n">
        <f aca="false">SUM(C6:N6)</f>
        <v>1169</v>
      </c>
      <c r="P6" s="113"/>
    </row>
    <row r="7" customFormat="false" ht="15" hidden="false" customHeight="false" outlineLevel="0" collapsed="false">
      <c r="A7" s="397" t="n">
        <v>3</v>
      </c>
      <c r="B7" s="131" t="s">
        <v>54</v>
      </c>
      <c r="C7" s="398"/>
      <c r="D7" s="398"/>
      <c r="E7" s="398"/>
      <c r="F7" s="398"/>
      <c r="G7" s="398" t="n">
        <v>233.8</v>
      </c>
      <c r="H7" s="398" t="n">
        <v>233.8</v>
      </c>
      <c r="I7" s="398" t="n">
        <v>233.8</v>
      </c>
      <c r="J7" s="398" t="n">
        <v>233.8</v>
      </c>
      <c r="K7" s="398" t="n">
        <v>233.8</v>
      </c>
      <c r="L7" s="398"/>
      <c r="M7" s="398"/>
      <c r="N7" s="399"/>
      <c r="O7" s="400" t="n">
        <f aca="false">SUM(C7:N7)</f>
        <v>1169</v>
      </c>
      <c r="P7" s="113"/>
    </row>
    <row r="8" customFormat="false" ht="15" hidden="false" customHeight="false" outlineLevel="0" collapsed="false">
      <c r="A8" s="397" t="n">
        <v>4</v>
      </c>
      <c r="B8" s="131" t="s">
        <v>55</v>
      </c>
      <c r="C8" s="398"/>
      <c r="D8" s="398"/>
      <c r="E8" s="398"/>
      <c r="F8" s="398"/>
      <c r="G8" s="398" t="n">
        <v>233.8</v>
      </c>
      <c r="H8" s="398" t="n">
        <v>233.8</v>
      </c>
      <c r="I8" s="398" t="n">
        <v>233.8</v>
      </c>
      <c r="J8" s="398" t="n">
        <v>233.8</v>
      </c>
      <c r="K8" s="398" t="n">
        <v>233.8</v>
      </c>
      <c r="L8" s="398"/>
      <c r="M8" s="398"/>
      <c r="N8" s="399"/>
      <c r="O8" s="400" t="n">
        <f aca="false">SUM(C8:N8)</f>
        <v>1169</v>
      </c>
      <c r="P8" s="113"/>
    </row>
    <row r="9" customFormat="false" ht="15" hidden="false" customHeight="false" outlineLevel="0" collapsed="false">
      <c r="A9" s="397" t="n">
        <v>5</v>
      </c>
      <c r="B9" s="131" t="s">
        <v>57</v>
      </c>
      <c r="C9" s="398"/>
      <c r="D9" s="398"/>
      <c r="E9" s="398"/>
      <c r="F9" s="398"/>
      <c r="G9" s="398" t="n">
        <v>1169</v>
      </c>
      <c r="H9" s="398" t="n">
        <v>1169</v>
      </c>
      <c r="I9" s="398" t="n">
        <v>1169</v>
      </c>
      <c r="J9" s="398" t="n">
        <v>1169</v>
      </c>
      <c r="K9" s="398" t="n">
        <v>1169</v>
      </c>
      <c r="L9" s="398"/>
      <c r="M9" s="398"/>
      <c r="N9" s="399"/>
      <c r="O9" s="400" t="n">
        <f aca="false">SUM(C9:N9)</f>
        <v>5845</v>
      </c>
      <c r="P9" s="113"/>
    </row>
    <row r="10" customFormat="false" ht="15" hidden="false" customHeight="false" outlineLevel="0" collapsed="false">
      <c r="A10" s="397" t="n">
        <v>6</v>
      </c>
      <c r="B10" s="131" t="s">
        <v>166</v>
      </c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9"/>
      <c r="O10" s="400" t="n">
        <f aca="false">SUM(C10:N10)</f>
        <v>0</v>
      </c>
      <c r="P10" s="113"/>
    </row>
    <row r="11" customFormat="false" ht="15" hidden="false" customHeight="false" outlineLevel="0" collapsed="false">
      <c r="A11" s="397" t="n">
        <v>7</v>
      </c>
      <c r="B11" s="131" t="s">
        <v>171</v>
      </c>
      <c r="C11" s="401" t="n">
        <v>57635</v>
      </c>
      <c r="D11" s="401" t="n">
        <v>57635</v>
      </c>
      <c r="E11" s="398"/>
      <c r="F11" s="398"/>
      <c r="G11" s="401" t="n">
        <v>57635</v>
      </c>
      <c r="H11" s="401" t="n">
        <v>57635</v>
      </c>
      <c r="I11" s="398"/>
      <c r="J11" s="398"/>
      <c r="K11" s="401" t="n">
        <v>57635</v>
      </c>
      <c r="L11" s="401" t="n">
        <v>57635</v>
      </c>
      <c r="M11" s="398"/>
      <c r="N11" s="399"/>
      <c r="O11" s="400" t="n">
        <f aca="false">SUM(C11:N11)</f>
        <v>345810</v>
      </c>
      <c r="P11" s="113"/>
    </row>
    <row r="12" customFormat="false" ht="15" hidden="false" customHeight="false" outlineLevel="0" collapsed="false">
      <c r="A12" s="397" t="n">
        <v>8</v>
      </c>
      <c r="B12" s="131" t="s">
        <v>59</v>
      </c>
      <c r="C12" s="398" t="n">
        <v>120</v>
      </c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399"/>
      <c r="O12" s="402" t="n">
        <f aca="false">SUM(C12:N12)</f>
        <v>120</v>
      </c>
      <c r="P12" s="113"/>
    </row>
    <row r="13" customFormat="false" ht="15" hidden="false" customHeight="false" outlineLevel="0" collapsed="false">
      <c r="A13" s="397" t="n">
        <v>9</v>
      </c>
      <c r="B13" s="131" t="s">
        <v>355</v>
      </c>
      <c r="C13" s="398" t="n">
        <v>2.59</v>
      </c>
      <c r="D13" s="398"/>
      <c r="E13" s="398"/>
      <c r="F13" s="398" t="n">
        <v>2.59</v>
      </c>
      <c r="G13" s="398"/>
      <c r="H13" s="398"/>
      <c r="I13" s="398" t="n">
        <v>2.59</v>
      </c>
      <c r="J13" s="398"/>
      <c r="K13" s="398"/>
      <c r="L13" s="398" t="n">
        <v>2.59</v>
      </c>
      <c r="M13" s="398"/>
      <c r="N13" s="399"/>
      <c r="O13" s="402" t="n">
        <f aca="false">SUM(C13:N13)</f>
        <v>10.36</v>
      </c>
      <c r="P13" s="113"/>
    </row>
    <row r="14" customFormat="false" ht="15" hidden="false" customHeight="false" outlineLevel="0" collapsed="false">
      <c r="A14" s="397" t="n">
        <v>10</v>
      </c>
      <c r="B14" s="155" t="s">
        <v>356</v>
      </c>
      <c r="C14" s="398"/>
      <c r="D14" s="398" t="n">
        <v>2.59</v>
      </c>
      <c r="E14" s="398"/>
      <c r="F14" s="398"/>
      <c r="G14" s="398" t="n">
        <v>2.59</v>
      </c>
      <c r="H14" s="398"/>
      <c r="I14" s="398"/>
      <c r="J14" s="398" t="n">
        <v>2.59</v>
      </c>
      <c r="K14" s="398"/>
      <c r="L14" s="398"/>
      <c r="M14" s="398" t="n">
        <v>2.59</v>
      </c>
      <c r="N14" s="399"/>
      <c r="O14" s="402" t="n">
        <f aca="false">SUM(C14:N14)</f>
        <v>10.36</v>
      </c>
      <c r="P14" s="113"/>
    </row>
    <row r="15" customFormat="false" ht="15" hidden="false" customHeight="false" outlineLevel="0" collapsed="false">
      <c r="A15" s="397" t="n">
        <v>11</v>
      </c>
      <c r="B15" s="155" t="s">
        <v>62</v>
      </c>
      <c r="C15" s="398"/>
      <c r="D15" s="398"/>
      <c r="E15" s="398" t="n">
        <v>2.59</v>
      </c>
      <c r="F15" s="398"/>
      <c r="G15" s="398"/>
      <c r="H15" s="398" t="n">
        <v>2.59</v>
      </c>
      <c r="I15" s="398"/>
      <c r="J15" s="398"/>
      <c r="K15" s="398" t="n">
        <v>2.59</v>
      </c>
      <c r="L15" s="398"/>
      <c r="M15" s="398"/>
      <c r="N15" s="398" t="n">
        <v>2.59</v>
      </c>
      <c r="O15" s="402" t="n">
        <f aca="false">SUM(C15:N15)</f>
        <v>10.36</v>
      </c>
      <c r="P15" s="113"/>
    </row>
    <row r="16" customFormat="false" ht="15" hidden="false" customHeight="false" outlineLevel="0" collapsed="false">
      <c r="A16" s="397" t="n">
        <v>12</v>
      </c>
      <c r="B16" s="155" t="s">
        <v>63</v>
      </c>
      <c r="C16" s="398" t="n">
        <v>2.92</v>
      </c>
      <c r="D16" s="398"/>
      <c r="E16" s="398"/>
      <c r="F16" s="398" t="n">
        <v>2.92</v>
      </c>
      <c r="G16" s="398"/>
      <c r="H16" s="398"/>
      <c r="I16" s="398" t="n">
        <v>2.92</v>
      </c>
      <c r="J16" s="398"/>
      <c r="K16" s="398"/>
      <c r="L16" s="398" t="n">
        <v>2.92</v>
      </c>
      <c r="M16" s="398"/>
      <c r="N16" s="399"/>
      <c r="O16" s="402" t="n">
        <f aca="false">SUM(C16:N16)</f>
        <v>11.68</v>
      </c>
      <c r="P16" s="113"/>
    </row>
    <row r="17" customFormat="false" ht="15" hidden="false" customHeight="false" outlineLevel="0" collapsed="false">
      <c r="A17" s="397" t="n">
        <v>13</v>
      </c>
      <c r="B17" s="155" t="s">
        <v>64</v>
      </c>
      <c r="C17" s="398"/>
      <c r="D17" s="398" t="n">
        <v>2.92</v>
      </c>
      <c r="E17" s="398"/>
      <c r="F17" s="398"/>
      <c r="G17" s="398" t="n">
        <v>2.92</v>
      </c>
      <c r="H17" s="398"/>
      <c r="I17" s="398"/>
      <c r="J17" s="398" t="n">
        <v>2.92</v>
      </c>
      <c r="K17" s="398"/>
      <c r="L17" s="398"/>
      <c r="M17" s="398" t="n">
        <v>2.92</v>
      </c>
      <c r="N17" s="399"/>
      <c r="O17" s="402" t="n">
        <f aca="false">SUM(C17:N17)</f>
        <v>11.68</v>
      </c>
      <c r="P17" s="113"/>
    </row>
    <row r="18" customFormat="false" ht="15" hidden="false" customHeight="false" outlineLevel="0" collapsed="false">
      <c r="A18" s="397" t="n">
        <v>14</v>
      </c>
      <c r="B18" s="155" t="s">
        <v>65</v>
      </c>
      <c r="C18" s="398"/>
      <c r="D18" s="398"/>
      <c r="E18" s="398" t="n">
        <v>2.92</v>
      </c>
      <c r="F18" s="398"/>
      <c r="G18" s="398"/>
      <c r="H18" s="398" t="n">
        <v>2.92</v>
      </c>
      <c r="I18" s="398"/>
      <c r="J18" s="398"/>
      <c r="K18" s="398" t="n">
        <v>2.92</v>
      </c>
      <c r="L18" s="398"/>
      <c r="M18" s="398"/>
      <c r="N18" s="398" t="n">
        <v>2.92</v>
      </c>
      <c r="O18" s="402" t="n">
        <f aca="false">SUM(C18:N18)</f>
        <v>11.68</v>
      </c>
      <c r="P18" s="113"/>
    </row>
    <row r="19" customFormat="false" ht="15" hidden="false" customHeight="false" outlineLevel="0" collapsed="false">
      <c r="A19" s="397" t="n">
        <v>15</v>
      </c>
      <c r="B19" s="155" t="s">
        <v>357</v>
      </c>
      <c r="C19" s="398" t="n">
        <v>14.03</v>
      </c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9"/>
      <c r="O19" s="402" t="n">
        <f aca="false">SUM(C19:N19)</f>
        <v>14.03</v>
      </c>
      <c r="P19" s="113"/>
    </row>
    <row r="20" customFormat="false" ht="15" hidden="false" customHeight="false" outlineLevel="0" collapsed="false">
      <c r="A20" s="397" t="n">
        <v>16</v>
      </c>
      <c r="B20" s="155" t="s">
        <v>358</v>
      </c>
      <c r="C20" s="398" t="n">
        <v>25</v>
      </c>
      <c r="D20" s="398" t="n">
        <v>25</v>
      </c>
      <c r="E20" s="398" t="n">
        <v>25</v>
      </c>
      <c r="F20" s="398" t="n">
        <v>25</v>
      </c>
      <c r="G20" s="398" t="n">
        <v>25</v>
      </c>
      <c r="H20" s="398" t="n">
        <v>25</v>
      </c>
      <c r="I20" s="398" t="n">
        <v>25</v>
      </c>
      <c r="J20" s="398" t="n">
        <v>25</v>
      </c>
      <c r="K20" s="398" t="n">
        <v>25</v>
      </c>
      <c r="L20" s="398" t="n">
        <v>25</v>
      </c>
      <c r="M20" s="398" t="n">
        <v>25</v>
      </c>
      <c r="N20" s="398" t="n">
        <v>25</v>
      </c>
      <c r="O20" s="402" t="n">
        <f aca="false">SUM(C20:N20)</f>
        <v>300</v>
      </c>
      <c r="P20" s="113"/>
    </row>
    <row r="21" customFormat="false" ht="15" hidden="false" customHeight="false" outlineLevel="0" collapsed="false">
      <c r="A21" s="403" t="s">
        <v>367</v>
      </c>
      <c r="B21" s="394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9"/>
      <c r="O21" s="402" t="n">
        <f aca="false">SUM(C21:N21)</f>
        <v>0</v>
      </c>
      <c r="P21" s="113"/>
    </row>
    <row r="22" customFormat="false" ht="15" hidden="false" customHeight="false" outlineLevel="0" collapsed="false">
      <c r="A22" s="397" t="n">
        <v>1</v>
      </c>
      <c r="B22" s="404" t="s">
        <v>368</v>
      </c>
      <c r="C22" s="405" t="n">
        <v>952</v>
      </c>
      <c r="D22" s="405" t="n">
        <v>241</v>
      </c>
      <c r="E22" s="405" t="n">
        <v>211</v>
      </c>
      <c r="F22" s="405" t="n">
        <v>639</v>
      </c>
      <c r="G22" s="405" t="n">
        <v>392</v>
      </c>
      <c r="H22" s="405" t="n">
        <v>148</v>
      </c>
      <c r="I22" s="405" t="n">
        <v>6</v>
      </c>
      <c r="J22" s="405" t="n">
        <v>540</v>
      </c>
      <c r="K22" s="405" t="n">
        <v>6</v>
      </c>
      <c r="L22" s="405" t="n">
        <v>6</v>
      </c>
      <c r="M22" s="405" t="n">
        <v>6</v>
      </c>
      <c r="N22" s="406" t="n">
        <v>6</v>
      </c>
      <c r="O22" s="402" t="n">
        <f aca="false">SUM(C22:N22)</f>
        <v>3153</v>
      </c>
      <c r="P22" s="113"/>
    </row>
    <row r="23" customFormat="false" ht="15" hidden="false" customHeight="false" outlineLevel="0" collapsed="false">
      <c r="A23" s="397" t="n">
        <v>2</v>
      </c>
      <c r="B23" s="284" t="s">
        <v>369</v>
      </c>
      <c r="C23" s="407" t="n">
        <v>100</v>
      </c>
      <c r="D23" s="407" t="n">
        <v>100</v>
      </c>
      <c r="E23" s="407" t="n">
        <v>100</v>
      </c>
      <c r="F23" s="407" t="n">
        <v>100</v>
      </c>
      <c r="G23" s="407" t="n">
        <v>100</v>
      </c>
      <c r="H23" s="407" t="n">
        <v>100</v>
      </c>
      <c r="I23" s="407" t="n">
        <v>100</v>
      </c>
      <c r="J23" s="407" t="n">
        <v>100</v>
      </c>
      <c r="K23" s="407" t="n">
        <v>100</v>
      </c>
      <c r="L23" s="407" t="n">
        <v>100</v>
      </c>
      <c r="M23" s="407" t="n">
        <v>100</v>
      </c>
      <c r="N23" s="408" t="n">
        <v>100</v>
      </c>
      <c r="O23" s="402" t="n">
        <f aca="false">SUM(C23:N23)</f>
        <v>1200</v>
      </c>
      <c r="P23" s="113"/>
    </row>
    <row r="24" customFormat="false" ht="15" hidden="false" customHeight="false" outlineLevel="0" collapsed="false">
      <c r="A24" s="397" t="n">
        <v>3</v>
      </c>
      <c r="B24" s="284" t="s">
        <v>370</v>
      </c>
      <c r="C24" s="407" t="n">
        <v>15</v>
      </c>
      <c r="D24" s="407"/>
      <c r="E24" s="407"/>
      <c r="F24" s="407"/>
      <c r="G24" s="407"/>
      <c r="H24" s="407" t="n">
        <v>15</v>
      </c>
      <c r="I24" s="407"/>
      <c r="J24" s="407"/>
      <c r="K24" s="407"/>
      <c r="L24" s="407"/>
      <c r="M24" s="407"/>
      <c r="N24" s="408"/>
      <c r="O24" s="402" t="n">
        <f aca="false">SUM(C24:N24)</f>
        <v>30</v>
      </c>
      <c r="P24" s="113"/>
    </row>
    <row r="25" customFormat="false" ht="15" hidden="false" customHeight="false" outlineLevel="0" collapsed="false">
      <c r="A25" s="397" t="n">
        <v>4</v>
      </c>
      <c r="B25" s="284" t="s">
        <v>371</v>
      </c>
      <c r="C25" s="407" t="n">
        <v>20</v>
      </c>
      <c r="D25" s="407"/>
      <c r="E25" s="407"/>
      <c r="F25" s="407"/>
      <c r="G25" s="407"/>
      <c r="H25" s="407" t="n">
        <v>20</v>
      </c>
      <c r="I25" s="407"/>
      <c r="J25" s="407"/>
      <c r="K25" s="407"/>
      <c r="L25" s="407"/>
      <c r="M25" s="407"/>
      <c r="N25" s="408"/>
      <c r="O25" s="402" t="n">
        <f aca="false">SUM(C25:N25)</f>
        <v>40</v>
      </c>
      <c r="P25" s="113"/>
    </row>
    <row r="26" customFormat="false" ht="15" hidden="false" customHeight="false" outlineLevel="0" collapsed="false">
      <c r="A26" s="397" t="n">
        <v>5</v>
      </c>
      <c r="B26" s="284" t="s">
        <v>70</v>
      </c>
      <c r="C26" s="407" t="n">
        <v>4</v>
      </c>
      <c r="D26" s="407" t="n">
        <v>4</v>
      </c>
      <c r="E26" s="407" t="n">
        <v>4</v>
      </c>
      <c r="F26" s="407" t="n">
        <v>4</v>
      </c>
      <c r="G26" s="407" t="n">
        <v>4</v>
      </c>
      <c r="H26" s="407" t="n">
        <v>4</v>
      </c>
      <c r="I26" s="407" t="n">
        <v>4</v>
      </c>
      <c r="J26" s="407" t="n">
        <v>4</v>
      </c>
      <c r="K26" s="407" t="n">
        <v>4</v>
      </c>
      <c r="L26" s="407" t="n">
        <v>4</v>
      </c>
      <c r="M26" s="407" t="n">
        <v>5</v>
      </c>
      <c r="N26" s="408" t="n">
        <v>5</v>
      </c>
      <c r="O26" s="402" t="n">
        <f aca="false">SUM(C26:N26)</f>
        <v>50</v>
      </c>
      <c r="P26" s="113"/>
    </row>
    <row r="27" customFormat="false" ht="15.75" hidden="false" customHeight="false" outlineLevel="0" collapsed="false">
      <c r="A27" s="409" t="n">
        <v>6</v>
      </c>
      <c r="B27" s="245" t="s">
        <v>372</v>
      </c>
      <c r="C27" s="410" t="n">
        <v>17</v>
      </c>
      <c r="D27" s="410" t="n">
        <v>17</v>
      </c>
      <c r="E27" s="410" t="n">
        <v>17</v>
      </c>
      <c r="F27" s="410" t="n">
        <v>17</v>
      </c>
      <c r="G27" s="410" t="n">
        <v>17</v>
      </c>
      <c r="H27" s="410" t="n">
        <v>17</v>
      </c>
      <c r="I27" s="410" t="n">
        <v>17</v>
      </c>
      <c r="J27" s="410" t="n">
        <v>17</v>
      </c>
      <c r="K27" s="410" t="n">
        <v>17</v>
      </c>
      <c r="L27" s="410" t="n">
        <v>17</v>
      </c>
      <c r="M27" s="410" t="n">
        <v>17</v>
      </c>
      <c r="N27" s="411" t="n">
        <v>17</v>
      </c>
      <c r="O27" s="412"/>
      <c r="P27" s="113"/>
    </row>
    <row r="28" customFormat="false" ht="15" hidden="false" customHeight="false" outlineLevel="0" collapsed="false">
      <c r="A28" s="413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</row>
    <row r="29" customFormat="false" ht="15" hidden="false" customHeight="false" outlineLevel="0" collapsed="false">
      <c r="O29" s="0"/>
    </row>
    <row r="30" customFormat="false" ht="15" hidden="false" customHeight="false" outlineLevel="0" collapsed="false">
      <c r="O30" s="0"/>
    </row>
    <row r="31" customFormat="false" ht="15" hidden="false" customHeight="false" outlineLevel="0" collapsed="false">
      <c r="O31" s="0"/>
    </row>
    <row r="32" customFormat="false" ht="15" hidden="false" customHeight="false" outlineLevel="0" collapsed="false">
      <c r="O32" s="414" t="s">
        <v>373</v>
      </c>
    </row>
  </sheetData>
  <mergeCells count="1">
    <mergeCell ref="A3:B3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1:106"/>
  <sheetViews>
    <sheetView windowProtection="true" showFormulas="false" showGridLines="true" showRowColHeaders="true" showZeros="true" rightToLeft="false" tabSelected="false" showOutlineSymbols="true" defaultGridColor="true" view="normal" topLeftCell="E1" colorId="64" zoomScale="145" zoomScaleNormal="145" zoomScalePageLayoutView="100" workbookViewId="0">
      <pane xSplit="0" ySplit="3" topLeftCell="A4" activePane="bottomLeft" state="frozen"/>
      <selection pane="topLeft" activeCell="E1" activeCellId="0" sqref="E1"/>
      <selection pane="bottomLeft" activeCell="N19" activeCellId="0" sqref="N19"/>
    </sheetView>
  </sheetViews>
  <sheetFormatPr defaultRowHeight="15"/>
  <cols>
    <col collapsed="false" hidden="false" max="1" min="1" style="99" width="5.42914979757085"/>
    <col collapsed="false" hidden="false" max="2" min="2" style="99" width="22.2793522267206"/>
    <col collapsed="false" hidden="false" max="3" min="3" style="100" width="5.85425101214575"/>
    <col collapsed="false" hidden="false" max="4" min="4" style="415" width="19.8542510121458"/>
    <col collapsed="false" hidden="false" max="5" min="5" style="415" width="23.4251012145749"/>
    <col collapsed="false" hidden="false" max="6" min="6" style="102" width="4.42914979757085"/>
    <col collapsed="false" hidden="false" max="7" min="7" style="102" width="3.1417004048583"/>
    <col collapsed="false" hidden="false" max="9" min="8" style="102" width="4.1417004048583"/>
    <col collapsed="false" hidden="false" max="10" min="10" style="102" width="5.71255060728745"/>
    <col collapsed="false" hidden="false" max="11" min="11" style="102" width="4.42914979757085"/>
    <col collapsed="false" hidden="false" max="14" min="12" style="102" width="6.1417004048583"/>
    <col collapsed="false" hidden="false" max="15" min="15" style="102" width="5.1417004048583"/>
    <col collapsed="false" hidden="false" max="16" min="16" style="102" width="5.71255060728745"/>
    <col collapsed="false" hidden="false" max="19" min="17" style="102" width="4.85425101214575"/>
    <col collapsed="false" hidden="false" max="20" min="20" style="102" width="5.1417004048583"/>
    <col collapsed="false" hidden="false" max="21" min="21" style="102" width="9.57085020242915"/>
    <col collapsed="false" hidden="false" max="1025" min="22" style="102" width="9.1417004048583"/>
  </cols>
  <sheetData>
    <row r="1" customFormat="false" ht="15" hidden="false" customHeight="false" outlineLevel="0" collapsed="false">
      <c r="A1" s="416" t="s">
        <v>374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6.75" hidden="false" customHeight="true" outlineLevel="0" collapsed="false">
      <c r="A2" s="250"/>
      <c r="B2" s="250"/>
      <c r="C2" s="251"/>
      <c r="D2" s="252"/>
      <c r="E2" s="252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23" customFormat="true" ht="16.5" hidden="false" customHeight="true" outlineLevel="0" collapsed="false">
      <c r="A3" s="417" t="s">
        <v>145</v>
      </c>
      <c r="B3" s="418" t="s">
        <v>42</v>
      </c>
      <c r="C3" s="418" t="s">
        <v>8</v>
      </c>
      <c r="D3" s="419" t="s">
        <v>375</v>
      </c>
      <c r="E3" s="419"/>
      <c r="F3" s="420" t="s">
        <v>94</v>
      </c>
      <c r="G3" s="420" t="s">
        <v>98</v>
      </c>
      <c r="H3" s="420" t="s">
        <v>101</v>
      </c>
      <c r="I3" s="420" t="s">
        <v>104</v>
      </c>
      <c r="J3" s="420" t="s">
        <v>107</v>
      </c>
      <c r="K3" s="420" t="s">
        <v>110</v>
      </c>
      <c r="L3" s="420" t="s">
        <v>113</v>
      </c>
      <c r="M3" s="420" t="s">
        <v>116</v>
      </c>
      <c r="N3" s="420" t="s">
        <v>118</v>
      </c>
      <c r="O3" s="420" t="s">
        <v>120</v>
      </c>
      <c r="P3" s="420" t="s">
        <v>123</v>
      </c>
      <c r="Q3" s="420" t="s">
        <v>125</v>
      </c>
      <c r="R3" s="420" t="s">
        <v>128</v>
      </c>
      <c r="S3" s="420" t="s">
        <v>131</v>
      </c>
      <c r="T3" s="420" t="s">
        <v>133</v>
      </c>
      <c r="U3" s="421" t="s">
        <v>10</v>
      </c>
      <c r="V3" s="422"/>
    </row>
    <row r="4" customFormat="false" ht="13.5" hidden="false" customHeight="true" outlineLevel="0" collapsed="false">
      <c r="A4" s="424" t="s">
        <v>376</v>
      </c>
      <c r="B4" s="425"/>
      <c r="C4" s="426"/>
      <c r="D4" s="427"/>
      <c r="E4" s="427"/>
      <c r="F4" s="428"/>
      <c r="G4" s="428"/>
      <c r="H4" s="428"/>
      <c r="I4" s="428"/>
      <c r="J4" s="429"/>
      <c r="K4" s="428"/>
      <c r="L4" s="428"/>
      <c r="M4" s="428"/>
      <c r="N4" s="428"/>
      <c r="O4" s="428"/>
      <c r="P4" s="428"/>
      <c r="Q4" s="428"/>
      <c r="R4" s="428"/>
      <c r="S4" s="430"/>
      <c r="T4" s="430"/>
      <c r="U4" s="431" t="n">
        <f aca="false">SUM(F4:T4)</f>
        <v>0</v>
      </c>
      <c r="V4" s="113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5" hidden="false" customHeight="true" outlineLevel="0" collapsed="false">
      <c r="A5" s="126" t="n">
        <v>1</v>
      </c>
      <c r="B5" s="127" t="s">
        <v>377</v>
      </c>
      <c r="C5" s="126" t="s">
        <v>25</v>
      </c>
      <c r="D5" s="432" t="s">
        <v>378</v>
      </c>
      <c r="E5" s="432"/>
      <c r="F5" s="433"/>
      <c r="G5" s="433"/>
      <c r="H5" s="433"/>
      <c r="I5" s="433"/>
      <c r="J5" s="434"/>
      <c r="K5" s="433"/>
      <c r="L5" s="433"/>
      <c r="M5" s="433"/>
      <c r="N5" s="433"/>
      <c r="O5" s="433"/>
      <c r="P5" s="433"/>
      <c r="Q5" s="433"/>
      <c r="R5" s="433"/>
      <c r="S5" s="435"/>
      <c r="T5" s="435"/>
      <c r="U5" s="436" t="n">
        <f aca="false">SUM(F5:T5)</f>
        <v>0</v>
      </c>
      <c r="V5" s="113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5" hidden="false" customHeight="true" outlineLevel="0" collapsed="false">
      <c r="A6" s="128" t="s">
        <v>153</v>
      </c>
      <c r="B6" s="129"/>
      <c r="C6" s="437"/>
      <c r="D6" s="438"/>
      <c r="E6" s="438"/>
      <c r="F6" s="433"/>
      <c r="G6" s="433"/>
      <c r="H6" s="433"/>
      <c r="I6" s="433"/>
      <c r="J6" s="434"/>
      <c r="K6" s="433"/>
      <c r="L6" s="433"/>
      <c r="M6" s="433"/>
      <c r="N6" s="433"/>
      <c r="O6" s="433"/>
      <c r="P6" s="433"/>
      <c r="Q6" s="433"/>
      <c r="R6" s="433"/>
      <c r="S6" s="435"/>
      <c r="T6" s="435"/>
      <c r="U6" s="436" t="n">
        <f aca="false">SUM(F6:T6)</f>
        <v>0</v>
      </c>
      <c r="V6" s="113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true" outlineLevel="0" collapsed="false">
      <c r="A7" s="124" t="s">
        <v>154</v>
      </c>
      <c r="B7" s="125"/>
      <c r="C7" s="439"/>
      <c r="D7" s="440"/>
      <c r="E7" s="440"/>
      <c r="F7" s="433"/>
      <c r="G7" s="433"/>
      <c r="H7" s="433"/>
      <c r="I7" s="433"/>
      <c r="J7" s="434"/>
      <c r="K7" s="433"/>
      <c r="L7" s="433"/>
      <c r="M7" s="433"/>
      <c r="N7" s="433"/>
      <c r="O7" s="433"/>
      <c r="P7" s="433"/>
      <c r="Q7" s="433"/>
      <c r="R7" s="433"/>
      <c r="S7" s="435"/>
      <c r="T7" s="435"/>
      <c r="U7" s="436" t="n">
        <f aca="false">SUM(F7:T7)</f>
        <v>0</v>
      </c>
      <c r="V7" s="113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130" t="n">
        <v>1</v>
      </c>
      <c r="B8" s="131" t="s">
        <v>354</v>
      </c>
      <c r="C8" s="130" t="s">
        <v>155</v>
      </c>
      <c r="D8" s="441" t="s">
        <v>237</v>
      </c>
      <c r="E8" s="441"/>
      <c r="F8" s="433"/>
      <c r="G8" s="433"/>
      <c r="H8" s="433"/>
      <c r="I8" s="433"/>
      <c r="J8" s="434"/>
      <c r="K8" s="433"/>
      <c r="L8" s="433"/>
      <c r="M8" s="433"/>
      <c r="N8" s="433"/>
      <c r="O8" s="433" t="n">
        <f aca="false">2841*0.5*1+1169*1*1</f>
        <v>2589.5</v>
      </c>
      <c r="P8" s="433" t="n">
        <f aca="false">2841*0.5*1+1169*1*1</f>
        <v>2589.5</v>
      </c>
      <c r="Q8" s="433"/>
      <c r="R8" s="433"/>
      <c r="S8" s="435"/>
      <c r="T8" s="435"/>
      <c r="U8" s="436" t="n">
        <f aca="false">SUM(F8:T8)</f>
        <v>5179</v>
      </c>
      <c r="V8" s="113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5" hidden="false" customHeight="true" outlineLevel="0" collapsed="false">
      <c r="A9" s="130" t="n">
        <v>2</v>
      </c>
      <c r="B9" s="131" t="s">
        <v>53</v>
      </c>
      <c r="C9" s="130" t="s">
        <v>155</v>
      </c>
      <c r="D9" s="442" t="s">
        <v>379</v>
      </c>
      <c r="E9" s="442"/>
      <c r="F9" s="433"/>
      <c r="G9" s="433"/>
      <c r="H9" s="433"/>
      <c r="I9" s="433"/>
      <c r="J9" s="434"/>
      <c r="K9" s="433"/>
      <c r="L9" s="433"/>
      <c r="M9" s="433"/>
      <c r="N9" s="433"/>
      <c r="O9" s="433" t="n">
        <f aca="false">1169*1</f>
        <v>1169</v>
      </c>
      <c r="P9" s="433"/>
      <c r="Q9" s="433"/>
      <c r="R9" s="433"/>
      <c r="S9" s="435"/>
      <c r="T9" s="435"/>
      <c r="U9" s="436" t="n">
        <f aca="false">SUM(F9:T9)</f>
        <v>1169</v>
      </c>
      <c r="V9" s="113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5" hidden="false" customHeight="true" outlineLevel="0" collapsed="false">
      <c r="A10" s="130" t="n">
        <v>3</v>
      </c>
      <c r="B10" s="131" t="s">
        <v>54</v>
      </c>
      <c r="C10" s="130" t="s">
        <v>155</v>
      </c>
      <c r="D10" s="442" t="s">
        <v>379</v>
      </c>
      <c r="E10" s="442"/>
      <c r="F10" s="433"/>
      <c r="G10" s="433"/>
      <c r="H10" s="433"/>
      <c r="I10" s="433"/>
      <c r="J10" s="434"/>
      <c r="K10" s="433"/>
      <c r="L10" s="433"/>
      <c r="M10" s="433"/>
      <c r="N10" s="433"/>
      <c r="O10" s="433" t="n">
        <f aca="false">1169*1</f>
        <v>1169</v>
      </c>
      <c r="P10" s="433"/>
      <c r="Q10" s="433"/>
      <c r="R10" s="433"/>
      <c r="S10" s="435"/>
      <c r="T10" s="435"/>
      <c r="U10" s="436" t="n">
        <f aca="false">SUM(F10:T10)</f>
        <v>1169</v>
      </c>
      <c r="V10" s="113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5" hidden="false" customHeight="true" outlineLevel="0" collapsed="false">
      <c r="A11" s="130" t="n">
        <v>4</v>
      </c>
      <c r="B11" s="131" t="s">
        <v>55</v>
      </c>
      <c r="C11" s="130" t="s">
        <v>155</v>
      </c>
      <c r="D11" s="442" t="s">
        <v>379</v>
      </c>
      <c r="E11" s="442"/>
      <c r="F11" s="433"/>
      <c r="G11" s="433"/>
      <c r="H11" s="433"/>
      <c r="I11" s="433"/>
      <c r="J11" s="434"/>
      <c r="K11" s="433"/>
      <c r="L11" s="433"/>
      <c r="M11" s="433"/>
      <c r="N11" s="433"/>
      <c r="O11" s="433" t="n">
        <f aca="false">1169*1</f>
        <v>1169</v>
      </c>
      <c r="P11" s="433"/>
      <c r="Q11" s="433"/>
      <c r="R11" s="433"/>
      <c r="S11" s="435"/>
      <c r="T11" s="435"/>
      <c r="U11" s="436" t="n">
        <f aca="false">SUM(F11:T11)</f>
        <v>1169</v>
      </c>
      <c r="V11" s="113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5" hidden="false" customHeight="true" outlineLevel="0" collapsed="false">
      <c r="A12" s="130" t="n">
        <v>5</v>
      </c>
      <c r="B12" s="131" t="s">
        <v>57</v>
      </c>
      <c r="C12" s="130" t="s">
        <v>155</v>
      </c>
      <c r="D12" s="442" t="s">
        <v>239</v>
      </c>
      <c r="E12" s="442"/>
      <c r="F12" s="433"/>
      <c r="G12" s="433"/>
      <c r="H12" s="433"/>
      <c r="I12" s="433"/>
      <c r="J12" s="434"/>
      <c r="K12" s="433"/>
      <c r="L12" s="433"/>
      <c r="M12" s="433"/>
      <c r="N12" s="433"/>
      <c r="O12" s="433" t="n">
        <f aca="false">1169*5</f>
        <v>5845</v>
      </c>
      <c r="P12" s="433"/>
      <c r="Q12" s="433"/>
      <c r="R12" s="433"/>
      <c r="S12" s="435"/>
      <c r="T12" s="435"/>
      <c r="U12" s="436" t="n">
        <f aca="false">SUM(F12:T12)</f>
        <v>5845</v>
      </c>
      <c r="V12" s="113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5" hidden="false" customHeight="true" outlineLevel="0" collapsed="false">
      <c r="A13" s="130" t="n">
        <v>6</v>
      </c>
      <c r="B13" s="131" t="s">
        <v>166</v>
      </c>
      <c r="C13" s="130" t="s">
        <v>155</v>
      </c>
      <c r="D13" s="442" t="s">
        <v>380</v>
      </c>
      <c r="E13" s="442"/>
      <c r="F13" s="433"/>
      <c r="G13" s="433"/>
      <c r="H13" s="433"/>
      <c r="I13" s="433"/>
      <c r="J13" s="434"/>
      <c r="K13" s="433"/>
      <c r="L13" s="433"/>
      <c r="M13" s="433"/>
      <c r="N13" s="433"/>
      <c r="O13" s="433"/>
      <c r="P13" s="433"/>
      <c r="Q13" s="433"/>
      <c r="R13" s="433"/>
      <c r="S13" s="435"/>
      <c r="T13" s="435"/>
      <c r="U13" s="436"/>
      <c r="V13" s="113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true" outlineLevel="0" collapsed="false">
      <c r="A14" s="443" t="s">
        <v>170</v>
      </c>
      <c r="B14" s="145"/>
      <c r="C14" s="444"/>
      <c r="D14" s="445"/>
      <c r="E14" s="445"/>
      <c r="F14" s="433"/>
      <c r="G14" s="433"/>
      <c r="H14" s="433"/>
      <c r="I14" s="433"/>
      <c r="J14" s="434"/>
      <c r="K14" s="433"/>
      <c r="L14" s="433"/>
      <c r="M14" s="433"/>
      <c r="N14" s="433"/>
      <c r="O14" s="433"/>
      <c r="P14" s="433"/>
      <c r="Q14" s="433"/>
      <c r="R14" s="433"/>
      <c r="S14" s="435"/>
      <c r="T14" s="435"/>
      <c r="U14" s="436" t="n">
        <f aca="false">SUM(F14:T14)</f>
        <v>0</v>
      </c>
      <c r="V14" s="113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30" t="n">
        <v>1</v>
      </c>
      <c r="B15" s="131" t="s">
        <v>171</v>
      </c>
      <c r="C15" s="130" t="s">
        <v>155</v>
      </c>
      <c r="D15" s="432" t="s">
        <v>235</v>
      </c>
      <c r="E15" s="432"/>
      <c r="F15" s="433"/>
      <c r="G15" s="433"/>
      <c r="H15" s="433"/>
      <c r="I15" s="433"/>
      <c r="J15" s="434"/>
      <c r="K15" s="433"/>
      <c r="L15" s="433" t="n">
        <f aca="false">2841*20*1+1169*50*1</f>
        <v>115270</v>
      </c>
      <c r="M15" s="433" t="n">
        <f aca="false">2841*20*1+1169*50*1</f>
        <v>115270</v>
      </c>
      <c r="N15" s="433" t="n">
        <f aca="false">2841*20*1+1169*50*1</f>
        <v>115270</v>
      </c>
      <c r="O15" s="433"/>
      <c r="P15" s="433"/>
      <c r="Q15" s="433"/>
      <c r="R15" s="433"/>
      <c r="S15" s="435"/>
      <c r="T15" s="435"/>
      <c r="U15" s="436" t="n">
        <f aca="false">SUM(F15:T15)</f>
        <v>345810</v>
      </c>
      <c r="V15" s="113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5" hidden="false" customHeight="true" outlineLevel="0" collapsed="false">
      <c r="A16" s="130" t="n">
        <v>2</v>
      </c>
      <c r="B16" s="131" t="s">
        <v>59</v>
      </c>
      <c r="C16" s="130" t="s">
        <v>155</v>
      </c>
      <c r="D16" s="432" t="s">
        <v>381</v>
      </c>
      <c r="E16" s="432"/>
      <c r="F16" s="433" t="n">
        <f aca="false">400*0.3</f>
        <v>120</v>
      </c>
      <c r="G16" s="433"/>
      <c r="H16" s="433"/>
      <c r="I16" s="433"/>
      <c r="J16" s="434"/>
      <c r="K16" s="433"/>
      <c r="L16" s="433"/>
      <c r="M16" s="433"/>
      <c r="N16" s="433"/>
      <c r="O16" s="433"/>
      <c r="P16" s="433"/>
      <c r="Q16" s="433"/>
      <c r="R16" s="433"/>
      <c r="S16" s="435"/>
      <c r="T16" s="435"/>
      <c r="U16" s="436"/>
      <c r="V16" s="113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446" t="s">
        <v>175</v>
      </c>
      <c r="B17" s="447"/>
      <c r="C17" s="448"/>
      <c r="D17" s="449"/>
      <c r="E17" s="449"/>
      <c r="F17" s="433"/>
      <c r="G17" s="433"/>
      <c r="H17" s="433"/>
      <c r="I17" s="433"/>
      <c r="J17" s="434"/>
      <c r="K17" s="433"/>
      <c r="L17" s="433"/>
      <c r="M17" s="433"/>
      <c r="N17" s="433"/>
      <c r="O17" s="433"/>
      <c r="P17" s="433"/>
      <c r="Q17" s="433"/>
      <c r="R17" s="433"/>
      <c r="S17" s="435"/>
      <c r="T17" s="435"/>
      <c r="U17" s="436" t="n">
        <f aca="false">SUM(F17:T17)</f>
        <v>0</v>
      </c>
      <c r="V17" s="113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30" t="n">
        <v>1</v>
      </c>
      <c r="B18" s="131" t="s">
        <v>355</v>
      </c>
      <c r="C18" s="130" t="s">
        <v>176</v>
      </c>
      <c r="D18" s="432" t="s">
        <v>207</v>
      </c>
      <c r="E18" s="432"/>
      <c r="F18" s="433"/>
      <c r="G18" s="433"/>
      <c r="H18" s="433"/>
      <c r="I18" s="433"/>
      <c r="J18" s="434" t="n">
        <f aca="false">2841*0.0005*4+1169*0.001*4</f>
        <v>10.358</v>
      </c>
      <c r="K18" s="433"/>
      <c r="L18" s="433"/>
      <c r="M18" s="433"/>
      <c r="N18" s="433"/>
      <c r="O18" s="433"/>
      <c r="P18" s="433"/>
      <c r="Q18" s="433"/>
      <c r="R18" s="433"/>
      <c r="S18" s="435"/>
      <c r="T18" s="435"/>
      <c r="U18" s="436" t="n">
        <f aca="false">SUM(F18:T18)</f>
        <v>10.358</v>
      </c>
      <c r="V18" s="113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30" t="n">
        <v>2</v>
      </c>
      <c r="B19" s="155" t="s">
        <v>356</v>
      </c>
      <c r="C19" s="130" t="s">
        <v>176</v>
      </c>
      <c r="D19" s="432" t="s">
        <v>207</v>
      </c>
      <c r="E19" s="432"/>
      <c r="F19" s="433"/>
      <c r="G19" s="433"/>
      <c r="H19" s="433"/>
      <c r="I19" s="433"/>
      <c r="J19" s="434" t="n">
        <f aca="false">2841*0.0005*4+1169*0.001*4</f>
        <v>10.358</v>
      </c>
      <c r="K19" s="433"/>
      <c r="L19" s="433"/>
      <c r="M19" s="433"/>
      <c r="N19" s="433"/>
      <c r="O19" s="433"/>
      <c r="P19" s="433"/>
      <c r="Q19" s="433"/>
      <c r="R19" s="433"/>
      <c r="S19" s="435"/>
      <c r="T19" s="435"/>
      <c r="U19" s="436" t="n">
        <f aca="false">SUM(F19:T19)</f>
        <v>10.358</v>
      </c>
      <c r="V19" s="113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30" t="n">
        <v>3</v>
      </c>
      <c r="B20" s="155" t="s">
        <v>62</v>
      </c>
      <c r="C20" s="130" t="s">
        <v>176</v>
      </c>
      <c r="D20" s="432" t="s">
        <v>207</v>
      </c>
      <c r="E20" s="432"/>
      <c r="F20" s="433"/>
      <c r="G20" s="433"/>
      <c r="H20" s="433"/>
      <c r="I20" s="433"/>
      <c r="J20" s="434" t="n">
        <f aca="false">2841*0.0005*4+1169*0.001*4</f>
        <v>10.358</v>
      </c>
      <c r="K20" s="433"/>
      <c r="L20" s="433"/>
      <c r="M20" s="433"/>
      <c r="N20" s="433"/>
      <c r="O20" s="433"/>
      <c r="P20" s="433"/>
      <c r="Q20" s="433"/>
      <c r="R20" s="433"/>
      <c r="S20" s="435"/>
      <c r="T20" s="435"/>
      <c r="U20" s="436" t="n">
        <f aca="false">SUM(F20:T20)</f>
        <v>10.358</v>
      </c>
      <c r="V20" s="113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5" hidden="false" customHeight="true" outlineLevel="0" collapsed="false">
      <c r="A21" s="144" t="s">
        <v>178</v>
      </c>
      <c r="B21" s="450"/>
      <c r="C21" s="444"/>
      <c r="D21" s="451"/>
      <c r="E21" s="451"/>
      <c r="F21" s="433"/>
      <c r="G21" s="433"/>
      <c r="H21" s="433"/>
      <c r="I21" s="433"/>
      <c r="J21" s="434"/>
      <c r="K21" s="433"/>
      <c r="L21" s="433"/>
      <c r="M21" s="433"/>
      <c r="N21" s="433"/>
      <c r="O21" s="433"/>
      <c r="P21" s="433"/>
      <c r="Q21" s="433"/>
      <c r="R21" s="433"/>
      <c r="S21" s="435"/>
      <c r="T21" s="435"/>
      <c r="U21" s="436" t="n">
        <f aca="false">SUM(F21:T21)</f>
        <v>0</v>
      </c>
      <c r="V21" s="113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5" hidden="false" customHeight="true" outlineLevel="0" collapsed="false">
      <c r="A22" s="130" t="n">
        <v>1</v>
      </c>
      <c r="B22" s="155" t="s">
        <v>63</v>
      </c>
      <c r="C22" s="130" t="s">
        <v>155</v>
      </c>
      <c r="D22" s="432" t="s">
        <v>382</v>
      </c>
      <c r="E22" s="432"/>
      <c r="F22" s="433"/>
      <c r="G22" s="433"/>
      <c r="H22" s="433"/>
      <c r="I22" s="433"/>
      <c r="J22" s="434" t="n">
        <f aca="false">1169*0.0025*4</f>
        <v>11.69</v>
      </c>
      <c r="K22" s="433"/>
      <c r="L22" s="433"/>
      <c r="M22" s="433"/>
      <c r="N22" s="433"/>
      <c r="O22" s="433"/>
      <c r="P22" s="433"/>
      <c r="Q22" s="433"/>
      <c r="R22" s="433"/>
      <c r="S22" s="435"/>
      <c r="T22" s="435"/>
      <c r="U22" s="436" t="n">
        <f aca="false">SUM(F22:T22)</f>
        <v>11.69</v>
      </c>
      <c r="V22" s="113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5" hidden="false" customHeight="true" outlineLevel="0" collapsed="false">
      <c r="A23" s="130" t="n">
        <v>2</v>
      </c>
      <c r="B23" s="155" t="s">
        <v>64</v>
      </c>
      <c r="C23" s="130" t="s">
        <v>155</v>
      </c>
      <c r="D23" s="432" t="s">
        <v>382</v>
      </c>
      <c r="E23" s="432"/>
      <c r="F23" s="433"/>
      <c r="G23" s="433"/>
      <c r="H23" s="433"/>
      <c r="I23" s="433"/>
      <c r="J23" s="434" t="n">
        <f aca="false">1169*0.0025*4</f>
        <v>11.69</v>
      </c>
      <c r="K23" s="433"/>
      <c r="L23" s="433"/>
      <c r="M23" s="433"/>
      <c r="N23" s="433"/>
      <c r="O23" s="433"/>
      <c r="P23" s="433"/>
      <c r="Q23" s="433"/>
      <c r="R23" s="433"/>
      <c r="S23" s="435"/>
      <c r="T23" s="435"/>
      <c r="U23" s="436" t="n">
        <f aca="false">SUM(F23:T23)</f>
        <v>11.69</v>
      </c>
      <c r="V23" s="113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true" outlineLevel="0" collapsed="false">
      <c r="A24" s="130" t="n">
        <v>3</v>
      </c>
      <c r="B24" s="155" t="s">
        <v>65</v>
      </c>
      <c r="C24" s="130" t="s">
        <v>155</v>
      </c>
      <c r="D24" s="432" t="s">
        <v>382</v>
      </c>
      <c r="E24" s="432"/>
      <c r="F24" s="433"/>
      <c r="G24" s="433"/>
      <c r="H24" s="433"/>
      <c r="I24" s="433"/>
      <c r="J24" s="434" t="n">
        <f aca="false">1169*0.0025*4</f>
        <v>11.69</v>
      </c>
      <c r="K24" s="433"/>
      <c r="L24" s="433"/>
      <c r="M24" s="433"/>
      <c r="N24" s="433"/>
      <c r="O24" s="433"/>
      <c r="P24" s="433"/>
      <c r="Q24" s="433"/>
      <c r="R24" s="433"/>
      <c r="S24" s="435"/>
      <c r="T24" s="435"/>
      <c r="U24" s="436" t="n">
        <f aca="false">SUM(F24:T24)</f>
        <v>11.69</v>
      </c>
      <c r="V24" s="113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true" outlineLevel="0" collapsed="false">
      <c r="A25" s="130" t="n">
        <v>4</v>
      </c>
      <c r="B25" s="155" t="s">
        <v>357</v>
      </c>
      <c r="C25" s="130" t="s">
        <v>155</v>
      </c>
      <c r="D25" s="432" t="s">
        <v>383</v>
      </c>
      <c r="E25" s="432"/>
      <c r="F25" s="433"/>
      <c r="G25" s="433"/>
      <c r="H25" s="433"/>
      <c r="I25" s="433"/>
      <c r="J25" s="434" t="n">
        <f aca="false">1169*0.012*1</f>
        <v>14.028</v>
      </c>
      <c r="K25" s="433"/>
      <c r="L25" s="433"/>
      <c r="M25" s="433"/>
      <c r="N25" s="433"/>
      <c r="O25" s="433"/>
      <c r="P25" s="433"/>
      <c r="Q25" s="433"/>
      <c r="R25" s="433"/>
      <c r="S25" s="435"/>
      <c r="T25" s="435"/>
      <c r="U25" s="436" t="n">
        <f aca="false">SUM(F25:T25)</f>
        <v>14.028</v>
      </c>
      <c r="V25" s="113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5" hidden="false" customHeight="true" outlineLevel="0" collapsed="false">
      <c r="A26" s="144" t="s">
        <v>180</v>
      </c>
      <c r="B26" s="450"/>
      <c r="C26" s="452"/>
      <c r="D26" s="451"/>
      <c r="E26" s="451"/>
      <c r="F26" s="433"/>
      <c r="G26" s="433"/>
      <c r="H26" s="433"/>
      <c r="I26" s="433"/>
      <c r="J26" s="434"/>
      <c r="K26" s="433"/>
      <c r="L26" s="433"/>
      <c r="M26" s="433"/>
      <c r="N26" s="433"/>
      <c r="O26" s="433"/>
      <c r="P26" s="433"/>
      <c r="Q26" s="433"/>
      <c r="R26" s="433"/>
      <c r="S26" s="435"/>
      <c r="T26" s="435"/>
      <c r="U26" s="436" t="n">
        <f aca="false">SUM(F26:T26)</f>
        <v>0</v>
      </c>
      <c r="V26" s="113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true" outlineLevel="0" collapsed="false">
      <c r="A27" s="130" t="n">
        <v>1</v>
      </c>
      <c r="B27" s="155" t="s">
        <v>358</v>
      </c>
      <c r="C27" s="63" t="s">
        <v>176</v>
      </c>
      <c r="D27" s="442" t="s">
        <v>384</v>
      </c>
      <c r="E27" s="442"/>
      <c r="F27" s="433"/>
      <c r="G27" s="433"/>
      <c r="H27" s="433"/>
      <c r="I27" s="433"/>
      <c r="J27" s="434"/>
      <c r="K27" s="433" t="n">
        <f aca="false">15*20</f>
        <v>300</v>
      </c>
      <c r="L27" s="433"/>
      <c r="M27" s="433"/>
      <c r="N27" s="433"/>
      <c r="O27" s="433"/>
      <c r="P27" s="433"/>
      <c r="Q27" s="433"/>
      <c r="R27" s="433"/>
      <c r="S27" s="435"/>
      <c r="T27" s="435"/>
      <c r="U27" s="436" t="n">
        <f aca="false">SUM(F27:T27)</f>
        <v>300</v>
      </c>
      <c r="V27" s="113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5" hidden="false" customHeight="true" outlineLevel="0" collapsed="false">
      <c r="A28" s="453" t="s">
        <v>184</v>
      </c>
      <c r="B28" s="454"/>
      <c r="C28" s="455"/>
      <c r="D28" s="456"/>
      <c r="E28" s="456"/>
      <c r="F28" s="433"/>
      <c r="G28" s="433"/>
      <c r="H28" s="433"/>
      <c r="I28" s="433"/>
      <c r="J28" s="434"/>
      <c r="K28" s="433"/>
      <c r="L28" s="433"/>
      <c r="M28" s="433"/>
      <c r="N28" s="433"/>
      <c r="O28" s="433"/>
      <c r="P28" s="433"/>
      <c r="Q28" s="433"/>
      <c r="R28" s="433"/>
      <c r="S28" s="435"/>
      <c r="T28" s="435"/>
      <c r="U28" s="436" t="n">
        <f aca="false">SUM(F28:T28)</f>
        <v>0</v>
      </c>
      <c r="V28" s="113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5" hidden="false" customHeight="true" outlineLevel="0" collapsed="false">
      <c r="A29" s="63" t="n">
        <v>1</v>
      </c>
      <c r="B29" s="155" t="s">
        <v>68</v>
      </c>
      <c r="C29" s="63" t="s">
        <v>182</v>
      </c>
      <c r="D29" s="432" t="s">
        <v>385</v>
      </c>
      <c r="E29" s="432"/>
      <c r="F29" s="433"/>
      <c r="G29" s="433"/>
      <c r="H29" s="457" t="n">
        <v>160</v>
      </c>
      <c r="I29" s="457" t="n">
        <v>100</v>
      </c>
      <c r="J29" s="457" t="n">
        <v>480</v>
      </c>
      <c r="K29" s="457" t="n">
        <v>160</v>
      </c>
      <c r="L29" s="457" t="n">
        <v>40</v>
      </c>
      <c r="M29" s="457" t="n">
        <v>40</v>
      </c>
      <c r="N29" s="457" t="n">
        <v>40</v>
      </c>
      <c r="O29" s="457" t="n">
        <v>40</v>
      </c>
      <c r="P29" s="457" t="n">
        <v>40</v>
      </c>
      <c r="Q29" s="458"/>
      <c r="R29" s="459"/>
      <c r="S29" s="460"/>
      <c r="T29" s="460" t="n">
        <v>100</v>
      </c>
      <c r="U29" s="436" t="n">
        <f aca="false">SUM(F29:T29)</f>
        <v>1200</v>
      </c>
      <c r="V29" s="113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5" hidden="false" customHeight="true" outlineLevel="0" collapsed="false">
      <c r="A30" s="63" t="n">
        <v>2</v>
      </c>
      <c r="B30" s="461" t="s">
        <v>200</v>
      </c>
      <c r="C30" s="63" t="s">
        <v>182</v>
      </c>
      <c r="D30" s="432" t="s">
        <v>386</v>
      </c>
      <c r="E30" s="432"/>
      <c r="F30" s="433"/>
      <c r="G30" s="433"/>
      <c r="H30" s="457" t="n">
        <v>15</v>
      </c>
      <c r="I30" s="457"/>
      <c r="J30" s="457"/>
      <c r="K30" s="457" t="n">
        <v>15</v>
      </c>
      <c r="L30" s="457"/>
      <c r="M30" s="457"/>
      <c r="N30" s="457"/>
      <c r="O30" s="457"/>
      <c r="P30" s="457"/>
      <c r="Q30" s="458"/>
      <c r="R30" s="459"/>
      <c r="S30" s="460"/>
      <c r="T30" s="460"/>
      <c r="U30" s="436" t="n">
        <f aca="false">SUM(F30:T30)</f>
        <v>30</v>
      </c>
      <c r="V30" s="113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5" hidden="false" customHeight="true" outlineLevel="0" collapsed="false">
      <c r="A31" s="63" t="n">
        <v>3</v>
      </c>
      <c r="B31" s="461" t="s">
        <v>201</v>
      </c>
      <c r="C31" s="63" t="s">
        <v>182</v>
      </c>
      <c r="D31" s="432" t="s">
        <v>387</v>
      </c>
      <c r="E31" s="432"/>
      <c r="F31" s="433"/>
      <c r="G31" s="433"/>
      <c r="H31" s="457" t="n">
        <v>20</v>
      </c>
      <c r="I31" s="457"/>
      <c r="J31" s="457"/>
      <c r="K31" s="457"/>
      <c r="L31" s="457"/>
      <c r="M31" s="457"/>
      <c r="N31" s="457"/>
      <c r="O31" s="457"/>
      <c r="P31" s="457"/>
      <c r="Q31" s="458"/>
      <c r="R31" s="459"/>
      <c r="S31" s="460"/>
      <c r="T31" s="460"/>
      <c r="U31" s="436" t="n">
        <f aca="false">SUM(F31:T31)</f>
        <v>20</v>
      </c>
      <c r="V31" s="113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true" outlineLevel="0" collapsed="false">
      <c r="A32" s="63" t="n">
        <v>3</v>
      </c>
      <c r="B32" s="155" t="s">
        <v>70</v>
      </c>
      <c r="C32" s="63" t="s">
        <v>182</v>
      </c>
      <c r="D32" s="432" t="s">
        <v>388</v>
      </c>
      <c r="E32" s="432"/>
      <c r="F32" s="433"/>
      <c r="G32" s="433"/>
      <c r="H32" s="459"/>
      <c r="I32" s="459"/>
      <c r="J32" s="457" t="n">
        <v>30</v>
      </c>
      <c r="K32" s="462" t="n">
        <v>20</v>
      </c>
      <c r="L32" s="459"/>
      <c r="M32" s="459"/>
      <c r="N32" s="459"/>
      <c r="O32" s="459"/>
      <c r="P32" s="459"/>
      <c r="Q32" s="459"/>
      <c r="R32" s="459"/>
      <c r="S32" s="460"/>
      <c r="T32" s="460"/>
      <c r="U32" s="436" t="n">
        <f aca="false">SUM(F32:T32)</f>
        <v>50</v>
      </c>
      <c r="V32" s="113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" hidden="false" customHeight="true" outlineLevel="0" collapsed="false">
      <c r="A33" s="63" t="n">
        <v>4</v>
      </c>
      <c r="B33" s="463" t="s">
        <v>389</v>
      </c>
      <c r="C33" s="464" t="s">
        <v>191</v>
      </c>
      <c r="D33" s="465" t="s">
        <v>390</v>
      </c>
      <c r="E33" s="465"/>
      <c r="F33" s="466" t="n">
        <v>400</v>
      </c>
      <c r="G33" s="466"/>
      <c r="H33" s="466"/>
      <c r="I33" s="466"/>
      <c r="J33" s="467"/>
      <c r="K33" s="466"/>
      <c r="L33" s="466"/>
      <c r="M33" s="466"/>
      <c r="N33" s="466"/>
      <c r="O33" s="466"/>
      <c r="P33" s="466"/>
      <c r="Q33" s="466"/>
      <c r="R33" s="466"/>
      <c r="S33" s="468"/>
      <c r="T33" s="468"/>
      <c r="U33" s="469" t="n">
        <f aca="false">SUM(F33:T33)</f>
        <v>400</v>
      </c>
      <c r="V33" s="113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75" hidden="false" customHeight="false" outlineLevel="0" collapsed="false">
      <c r="A34" s="249" t="s">
        <v>268</v>
      </c>
      <c r="B34" s="250"/>
      <c r="C34" s="251"/>
      <c r="D34" s="252"/>
      <c r="E34" s="252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47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54" t="s">
        <v>269</v>
      </c>
      <c r="B35" s="255" t="s">
        <v>391</v>
      </c>
      <c r="C35" s="255" t="s">
        <v>271</v>
      </c>
      <c r="D35" s="256" t="s">
        <v>272</v>
      </c>
      <c r="E35" s="256" t="s">
        <v>273</v>
      </c>
      <c r="F35" s="471" t="s">
        <v>274</v>
      </c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71"/>
      <c r="R35" s="471"/>
      <c r="S35" s="471"/>
      <c r="T35" s="471"/>
      <c r="U35" s="472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79" customFormat="true" ht="10.5" hidden="false" customHeight="true" outlineLevel="0" collapsed="false">
      <c r="A36" s="473" t="s">
        <v>82</v>
      </c>
      <c r="B36" s="474" t="s">
        <v>392</v>
      </c>
      <c r="C36" s="475" t="n">
        <v>30</v>
      </c>
      <c r="D36" s="476" t="n">
        <v>42005</v>
      </c>
      <c r="E36" s="476" t="n">
        <v>42034</v>
      </c>
      <c r="F36" s="460" t="s">
        <v>97</v>
      </c>
      <c r="G36" s="460" t="s">
        <v>97</v>
      </c>
      <c r="H36" s="460"/>
      <c r="I36" s="460" t="s">
        <v>97</v>
      </c>
      <c r="J36" s="460" t="s">
        <v>97</v>
      </c>
      <c r="K36" s="460"/>
      <c r="L36" s="460"/>
      <c r="M36" s="460"/>
      <c r="N36" s="460" t="s">
        <v>97</v>
      </c>
      <c r="O36" s="460" t="s">
        <v>97</v>
      </c>
      <c r="P36" s="460"/>
      <c r="Q36" s="460"/>
      <c r="R36" s="460"/>
      <c r="S36" s="460"/>
      <c r="T36" s="477" t="s">
        <v>97</v>
      </c>
      <c r="U36" s="478"/>
    </row>
    <row r="37" s="479" customFormat="true" ht="10.5" hidden="false" customHeight="true" outlineLevel="0" collapsed="false">
      <c r="A37" s="473"/>
      <c r="B37" s="474" t="s">
        <v>393</v>
      </c>
      <c r="C37" s="475"/>
      <c r="D37" s="474"/>
      <c r="E37" s="474"/>
      <c r="F37" s="460" t="s">
        <v>97</v>
      </c>
      <c r="G37" s="460"/>
      <c r="H37" s="460" t="s">
        <v>97</v>
      </c>
      <c r="I37" s="460"/>
      <c r="J37" s="460"/>
      <c r="K37" s="460"/>
      <c r="L37" s="460" t="s">
        <v>97</v>
      </c>
      <c r="M37" s="460"/>
      <c r="N37" s="460"/>
      <c r="O37" s="460" t="s">
        <v>97</v>
      </c>
      <c r="P37" s="460"/>
      <c r="Q37" s="460" t="s">
        <v>97</v>
      </c>
      <c r="R37" s="460"/>
      <c r="S37" s="460"/>
      <c r="T37" s="477" t="s">
        <v>97</v>
      </c>
      <c r="U37" s="478"/>
    </row>
    <row r="38" s="479" customFormat="true" ht="10.5" hidden="false" customHeight="true" outlineLevel="0" collapsed="false">
      <c r="A38" s="473"/>
      <c r="B38" s="474" t="s">
        <v>394</v>
      </c>
      <c r="C38" s="475" t="n">
        <v>7</v>
      </c>
      <c r="D38" s="474" t="n">
        <v>15</v>
      </c>
      <c r="E38" s="474" t="n">
        <v>21</v>
      </c>
      <c r="F38" s="460" t="s">
        <v>97</v>
      </c>
      <c r="G38" s="460"/>
      <c r="H38" s="460" t="s">
        <v>97</v>
      </c>
      <c r="I38" s="460" t="s">
        <v>97</v>
      </c>
      <c r="J38" s="460" t="s">
        <v>97</v>
      </c>
      <c r="K38" s="460" t="s">
        <v>97</v>
      </c>
      <c r="L38" s="460"/>
      <c r="M38" s="460" t="s">
        <v>97</v>
      </c>
      <c r="N38" s="460"/>
      <c r="O38" s="460" t="s">
        <v>97</v>
      </c>
      <c r="P38" s="460"/>
      <c r="Q38" s="460"/>
      <c r="R38" s="460"/>
      <c r="S38" s="460"/>
      <c r="T38" s="477" t="s">
        <v>97</v>
      </c>
      <c r="U38" s="478"/>
    </row>
    <row r="39" s="479" customFormat="true" ht="10.5" hidden="false" customHeight="true" outlineLevel="0" collapsed="false">
      <c r="A39" s="473"/>
      <c r="B39" s="474" t="s">
        <v>395</v>
      </c>
      <c r="C39" s="475"/>
      <c r="D39" s="474"/>
      <c r="E39" s="474"/>
      <c r="F39" s="460" t="s">
        <v>97</v>
      </c>
      <c r="G39" s="460"/>
      <c r="H39" s="460"/>
      <c r="I39" s="460"/>
      <c r="J39" s="460"/>
      <c r="K39" s="460"/>
      <c r="L39" s="460" t="s">
        <v>97</v>
      </c>
      <c r="M39" s="460"/>
      <c r="N39" s="460"/>
      <c r="O39" s="460" t="s">
        <v>97</v>
      </c>
      <c r="P39" s="460"/>
      <c r="Q39" s="460"/>
      <c r="R39" s="460"/>
      <c r="S39" s="460"/>
      <c r="T39" s="477" t="s">
        <v>97</v>
      </c>
      <c r="U39" s="478"/>
    </row>
    <row r="40" s="479" customFormat="true" ht="10.5" hidden="false" customHeight="true" outlineLevel="0" collapsed="false">
      <c r="A40" s="473"/>
      <c r="B40" s="474" t="s">
        <v>396</v>
      </c>
      <c r="C40" s="475"/>
      <c r="D40" s="474"/>
      <c r="E40" s="476"/>
      <c r="F40" s="460" t="s">
        <v>97</v>
      </c>
      <c r="G40" s="460"/>
      <c r="H40" s="460"/>
      <c r="I40" s="460" t="s">
        <v>97</v>
      </c>
      <c r="J40" s="460" t="s">
        <v>97</v>
      </c>
      <c r="K40" s="460"/>
      <c r="L40" s="460"/>
      <c r="M40" s="460" t="s">
        <v>97</v>
      </c>
      <c r="N40" s="460"/>
      <c r="O40" s="460" t="s">
        <v>97</v>
      </c>
      <c r="P40" s="460"/>
      <c r="Q40" s="460"/>
      <c r="R40" s="460"/>
      <c r="S40" s="460"/>
      <c r="T40" s="477" t="s">
        <v>97</v>
      </c>
      <c r="U40" s="478"/>
    </row>
    <row r="41" s="479" customFormat="true" ht="10.5" hidden="false" customHeight="true" outlineLevel="0" collapsed="false">
      <c r="A41" s="473" t="s">
        <v>83</v>
      </c>
      <c r="B41" s="474" t="s">
        <v>392</v>
      </c>
      <c r="C41" s="475" t="n">
        <v>28</v>
      </c>
      <c r="D41" s="476" t="n">
        <v>42036</v>
      </c>
      <c r="E41" s="476" t="n">
        <v>42063</v>
      </c>
      <c r="F41" s="460" t="s">
        <v>97</v>
      </c>
      <c r="G41" s="460" t="s">
        <v>97</v>
      </c>
      <c r="H41" s="460"/>
      <c r="I41" s="460" t="s">
        <v>97</v>
      </c>
      <c r="J41" s="460" t="s">
        <v>97</v>
      </c>
      <c r="K41" s="460"/>
      <c r="L41" s="460"/>
      <c r="M41" s="460"/>
      <c r="N41" s="460" t="s">
        <v>97</v>
      </c>
      <c r="O41" s="460" t="s">
        <v>97</v>
      </c>
      <c r="P41" s="460"/>
      <c r="Q41" s="460"/>
      <c r="R41" s="460"/>
      <c r="S41" s="460"/>
      <c r="T41" s="477" t="s">
        <v>97</v>
      </c>
      <c r="U41" s="478"/>
    </row>
    <row r="42" s="479" customFormat="true" ht="10.5" hidden="false" customHeight="true" outlineLevel="0" collapsed="false">
      <c r="A42" s="473"/>
      <c r="B42" s="474" t="s">
        <v>393</v>
      </c>
      <c r="C42" s="475"/>
      <c r="D42" s="474"/>
      <c r="E42" s="474"/>
      <c r="F42" s="460" t="s">
        <v>97</v>
      </c>
      <c r="G42" s="460"/>
      <c r="H42" s="460" t="s">
        <v>97</v>
      </c>
      <c r="I42" s="460"/>
      <c r="J42" s="460"/>
      <c r="K42" s="460"/>
      <c r="L42" s="460" t="s">
        <v>97</v>
      </c>
      <c r="M42" s="460"/>
      <c r="N42" s="460"/>
      <c r="O42" s="460" t="s">
        <v>97</v>
      </c>
      <c r="P42" s="460"/>
      <c r="Q42" s="460" t="s">
        <v>97</v>
      </c>
      <c r="R42" s="460"/>
      <c r="S42" s="460"/>
      <c r="T42" s="477" t="s">
        <v>97</v>
      </c>
      <c r="U42" s="478"/>
    </row>
    <row r="43" s="479" customFormat="true" ht="10.5" hidden="false" customHeight="true" outlineLevel="0" collapsed="false">
      <c r="A43" s="473"/>
      <c r="B43" s="474" t="s">
        <v>394</v>
      </c>
      <c r="C43" s="475" t="n">
        <v>7</v>
      </c>
      <c r="D43" s="474" t="n">
        <v>15</v>
      </c>
      <c r="E43" s="474" t="n">
        <v>21</v>
      </c>
      <c r="F43" s="460" t="s">
        <v>97</v>
      </c>
      <c r="G43" s="460"/>
      <c r="H43" s="460" t="s">
        <v>97</v>
      </c>
      <c r="I43" s="460" t="s">
        <v>97</v>
      </c>
      <c r="J43" s="460" t="s">
        <v>97</v>
      </c>
      <c r="K43" s="460" t="s">
        <v>97</v>
      </c>
      <c r="L43" s="460"/>
      <c r="M43" s="460" t="s">
        <v>97</v>
      </c>
      <c r="N43" s="460"/>
      <c r="O43" s="460" t="s">
        <v>97</v>
      </c>
      <c r="P43" s="460"/>
      <c r="Q43" s="460"/>
      <c r="R43" s="460"/>
      <c r="S43" s="460"/>
      <c r="T43" s="477" t="s">
        <v>97</v>
      </c>
      <c r="U43" s="478"/>
    </row>
    <row r="44" s="479" customFormat="true" ht="10.5" hidden="false" customHeight="true" outlineLevel="0" collapsed="false">
      <c r="A44" s="473"/>
      <c r="B44" s="474" t="s">
        <v>395</v>
      </c>
      <c r="C44" s="475"/>
      <c r="D44" s="474"/>
      <c r="E44" s="474"/>
      <c r="F44" s="460" t="s">
        <v>97</v>
      </c>
      <c r="G44" s="460"/>
      <c r="H44" s="460"/>
      <c r="I44" s="460"/>
      <c r="J44" s="460"/>
      <c r="K44" s="460"/>
      <c r="L44" s="460" t="s">
        <v>97</v>
      </c>
      <c r="M44" s="460"/>
      <c r="N44" s="460"/>
      <c r="O44" s="460" t="s">
        <v>97</v>
      </c>
      <c r="P44" s="460"/>
      <c r="Q44" s="460"/>
      <c r="R44" s="460"/>
      <c r="S44" s="460"/>
      <c r="T44" s="477" t="s">
        <v>97</v>
      </c>
      <c r="U44" s="478"/>
    </row>
    <row r="45" s="479" customFormat="true" ht="10.5" hidden="false" customHeight="true" outlineLevel="0" collapsed="false">
      <c r="A45" s="473"/>
      <c r="B45" s="474" t="s">
        <v>396</v>
      </c>
      <c r="C45" s="475"/>
      <c r="D45" s="474"/>
      <c r="E45" s="476"/>
      <c r="F45" s="460" t="s">
        <v>97</v>
      </c>
      <c r="G45" s="460"/>
      <c r="H45" s="460"/>
      <c r="I45" s="460" t="s">
        <v>97</v>
      </c>
      <c r="J45" s="460" t="s">
        <v>97</v>
      </c>
      <c r="K45" s="460"/>
      <c r="L45" s="460"/>
      <c r="M45" s="460" t="s">
        <v>97</v>
      </c>
      <c r="N45" s="460"/>
      <c r="O45" s="460" t="s">
        <v>97</v>
      </c>
      <c r="P45" s="460"/>
      <c r="Q45" s="460"/>
      <c r="R45" s="460"/>
      <c r="S45" s="460"/>
      <c r="T45" s="477" t="s">
        <v>97</v>
      </c>
      <c r="U45" s="478"/>
    </row>
    <row r="46" s="479" customFormat="true" ht="10.5" hidden="false" customHeight="true" outlineLevel="0" collapsed="false">
      <c r="A46" s="473" t="s">
        <v>84</v>
      </c>
      <c r="B46" s="474" t="s">
        <v>392</v>
      </c>
      <c r="C46" s="475"/>
      <c r="D46" s="474"/>
      <c r="E46" s="474"/>
      <c r="F46" s="460"/>
      <c r="G46" s="460" t="s">
        <v>97</v>
      </c>
      <c r="H46" s="460"/>
      <c r="I46" s="460" t="s">
        <v>97</v>
      </c>
      <c r="J46" s="460" t="s">
        <v>97</v>
      </c>
      <c r="K46" s="460"/>
      <c r="L46" s="460"/>
      <c r="M46" s="460"/>
      <c r="N46" s="460" t="s">
        <v>97</v>
      </c>
      <c r="O46" s="460"/>
      <c r="P46" s="460"/>
      <c r="Q46" s="460"/>
      <c r="R46" s="460"/>
      <c r="S46" s="460"/>
      <c r="T46" s="477" t="s">
        <v>97</v>
      </c>
      <c r="U46" s="478"/>
    </row>
    <row r="47" s="479" customFormat="true" ht="10.5" hidden="false" customHeight="true" outlineLevel="0" collapsed="false">
      <c r="A47" s="473"/>
      <c r="B47" s="474" t="s">
        <v>393</v>
      </c>
      <c r="C47" s="475"/>
      <c r="D47" s="474"/>
      <c r="E47" s="474"/>
      <c r="F47" s="460"/>
      <c r="G47" s="460"/>
      <c r="H47" s="460" t="s">
        <v>97</v>
      </c>
      <c r="I47" s="460"/>
      <c r="J47" s="460"/>
      <c r="K47" s="460"/>
      <c r="L47" s="460" t="s">
        <v>97</v>
      </c>
      <c r="M47" s="460"/>
      <c r="N47" s="460"/>
      <c r="O47" s="460"/>
      <c r="P47" s="460"/>
      <c r="Q47" s="460" t="s">
        <v>97</v>
      </c>
      <c r="R47" s="460"/>
      <c r="S47" s="460"/>
      <c r="T47" s="477" t="s">
        <v>97</v>
      </c>
      <c r="U47" s="478"/>
    </row>
    <row r="48" s="479" customFormat="true" ht="10.5" hidden="false" customHeight="true" outlineLevel="0" collapsed="false">
      <c r="A48" s="473"/>
      <c r="B48" s="474" t="s">
        <v>394</v>
      </c>
      <c r="C48" s="475" t="n">
        <v>7</v>
      </c>
      <c r="D48" s="474" t="n">
        <v>15</v>
      </c>
      <c r="E48" s="474" t="n">
        <v>21</v>
      </c>
      <c r="F48" s="460"/>
      <c r="G48" s="460"/>
      <c r="H48" s="460" t="s">
        <v>97</v>
      </c>
      <c r="I48" s="460" t="s">
        <v>97</v>
      </c>
      <c r="J48" s="460" t="s">
        <v>97</v>
      </c>
      <c r="K48" s="460" t="s">
        <v>97</v>
      </c>
      <c r="L48" s="460"/>
      <c r="M48" s="460" t="s">
        <v>97</v>
      </c>
      <c r="N48" s="460"/>
      <c r="O48" s="460"/>
      <c r="P48" s="460"/>
      <c r="Q48" s="460"/>
      <c r="R48" s="460"/>
      <c r="S48" s="460"/>
      <c r="T48" s="477" t="s">
        <v>97</v>
      </c>
      <c r="U48" s="478"/>
    </row>
    <row r="49" s="479" customFormat="true" ht="10.5" hidden="false" customHeight="true" outlineLevel="0" collapsed="false">
      <c r="A49" s="473"/>
      <c r="B49" s="474" t="s">
        <v>395</v>
      </c>
      <c r="C49" s="475"/>
      <c r="D49" s="474"/>
      <c r="E49" s="474"/>
      <c r="F49" s="460"/>
      <c r="G49" s="460"/>
      <c r="H49" s="460"/>
      <c r="I49" s="460"/>
      <c r="J49" s="460"/>
      <c r="K49" s="460"/>
      <c r="L49" s="460" t="s">
        <v>97</v>
      </c>
      <c r="M49" s="460"/>
      <c r="N49" s="460"/>
      <c r="O49" s="460"/>
      <c r="P49" s="460"/>
      <c r="Q49" s="460"/>
      <c r="R49" s="460"/>
      <c r="S49" s="460"/>
      <c r="T49" s="477" t="s">
        <v>97</v>
      </c>
      <c r="U49" s="478"/>
    </row>
    <row r="50" s="479" customFormat="true" ht="10.5" hidden="false" customHeight="true" outlineLevel="0" collapsed="false">
      <c r="A50" s="473"/>
      <c r="B50" s="474" t="s">
        <v>396</v>
      </c>
      <c r="C50" s="475"/>
      <c r="D50" s="474"/>
      <c r="E50" s="474"/>
      <c r="F50" s="460"/>
      <c r="G50" s="460"/>
      <c r="H50" s="460"/>
      <c r="I50" s="460" t="s">
        <v>97</v>
      </c>
      <c r="J50" s="460" t="s">
        <v>97</v>
      </c>
      <c r="K50" s="460"/>
      <c r="L50" s="460"/>
      <c r="M50" s="460" t="s">
        <v>97</v>
      </c>
      <c r="N50" s="460"/>
      <c r="O50" s="460"/>
      <c r="P50" s="460"/>
      <c r="Q50" s="460"/>
      <c r="R50" s="460"/>
      <c r="S50" s="460"/>
      <c r="T50" s="477" t="s">
        <v>97</v>
      </c>
      <c r="U50" s="480" t="s">
        <v>397</v>
      </c>
    </row>
    <row r="51" customFormat="false" ht="10.5" hidden="false" customHeight="true" outlineLevel="0" collapsed="false">
      <c r="A51" s="473" t="s">
        <v>85</v>
      </c>
      <c r="B51" s="474" t="s">
        <v>392</v>
      </c>
      <c r="C51" s="475"/>
      <c r="D51" s="474"/>
      <c r="E51" s="474"/>
      <c r="F51" s="460"/>
      <c r="G51" s="460" t="s">
        <v>97</v>
      </c>
      <c r="H51" s="460"/>
      <c r="I51" s="460" t="s">
        <v>97</v>
      </c>
      <c r="J51" s="460" t="s">
        <v>97</v>
      </c>
      <c r="K51" s="460"/>
      <c r="L51" s="460"/>
      <c r="M51" s="460"/>
      <c r="N51" s="460" t="s">
        <v>97</v>
      </c>
      <c r="O51" s="460"/>
      <c r="P51" s="460"/>
      <c r="Q51" s="460"/>
      <c r="R51" s="460"/>
      <c r="S51" s="460"/>
      <c r="T51" s="477" t="s">
        <v>97</v>
      </c>
      <c r="U51" s="478"/>
    </row>
    <row r="52" customFormat="false" ht="10.5" hidden="false" customHeight="true" outlineLevel="0" collapsed="false">
      <c r="A52" s="473"/>
      <c r="B52" s="474" t="s">
        <v>393</v>
      </c>
      <c r="C52" s="475"/>
      <c r="D52" s="474"/>
      <c r="E52" s="474"/>
      <c r="F52" s="460"/>
      <c r="G52" s="460"/>
      <c r="H52" s="460"/>
      <c r="I52" s="460"/>
      <c r="J52" s="460"/>
      <c r="K52" s="460"/>
      <c r="L52" s="460" t="s">
        <v>97</v>
      </c>
      <c r="M52" s="460"/>
      <c r="N52" s="460"/>
      <c r="O52" s="460"/>
      <c r="P52" s="460"/>
      <c r="Q52" s="460"/>
      <c r="R52" s="460"/>
      <c r="S52" s="460"/>
      <c r="T52" s="477" t="s">
        <v>97</v>
      </c>
      <c r="U52" s="478"/>
    </row>
    <row r="53" customFormat="false" ht="10.5" hidden="false" customHeight="true" outlineLevel="0" collapsed="false">
      <c r="A53" s="473"/>
      <c r="B53" s="474" t="s">
        <v>394</v>
      </c>
      <c r="C53" s="475" t="n">
        <v>7</v>
      </c>
      <c r="D53" s="474" t="n">
        <v>15</v>
      </c>
      <c r="E53" s="474" t="n">
        <v>21</v>
      </c>
      <c r="F53" s="460"/>
      <c r="G53" s="460"/>
      <c r="H53" s="460"/>
      <c r="I53" s="460" t="s">
        <v>97</v>
      </c>
      <c r="J53" s="460" t="s">
        <v>97</v>
      </c>
      <c r="K53" s="460" t="s">
        <v>97</v>
      </c>
      <c r="L53" s="460"/>
      <c r="M53" s="460" t="s">
        <v>97</v>
      </c>
      <c r="N53" s="460"/>
      <c r="O53" s="460"/>
      <c r="P53" s="460"/>
      <c r="Q53" s="460"/>
      <c r="R53" s="460"/>
      <c r="S53" s="460"/>
      <c r="T53" s="477" t="s">
        <v>97</v>
      </c>
      <c r="U53" s="478"/>
    </row>
    <row r="54" customFormat="false" ht="10.5" hidden="false" customHeight="true" outlineLevel="0" collapsed="false">
      <c r="A54" s="473"/>
      <c r="B54" s="474" t="s">
        <v>395</v>
      </c>
      <c r="C54" s="475"/>
      <c r="D54" s="474"/>
      <c r="E54" s="474"/>
      <c r="F54" s="460"/>
      <c r="G54" s="460"/>
      <c r="H54" s="460"/>
      <c r="I54" s="460"/>
      <c r="J54" s="460"/>
      <c r="K54" s="460"/>
      <c r="L54" s="460" t="s">
        <v>97</v>
      </c>
      <c r="M54" s="460"/>
      <c r="N54" s="460"/>
      <c r="O54" s="460"/>
      <c r="P54" s="460"/>
      <c r="Q54" s="460"/>
      <c r="R54" s="460"/>
      <c r="S54" s="460"/>
      <c r="T54" s="477" t="s">
        <v>97</v>
      </c>
      <c r="U54" s="478"/>
    </row>
    <row r="55" customFormat="false" ht="10.5" hidden="false" customHeight="true" outlineLevel="0" collapsed="false">
      <c r="A55" s="473"/>
      <c r="B55" s="474" t="s">
        <v>396</v>
      </c>
      <c r="C55" s="475"/>
      <c r="D55" s="474"/>
      <c r="E55" s="474"/>
      <c r="F55" s="460"/>
      <c r="G55" s="460"/>
      <c r="H55" s="460"/>
      <c r="I55" s="460" t="s">
        <v>97</v>
      </c>
      <c r="J55" s="460" t="s">
        <v>97</v>
      </c>
      <c r="K55" s="460"/>
      <c r="L55" s="460"/>
      <c r="M55" s="460" t="s">
        <v>97</v>
      </c>
      <c r="N55" s="460"/>
      <c r="O55" s="460"/>
      <c r="P55" s="460"/>
      <c r="Q55" s="460"/>
      <c r="R55" s="460"/>
      <c r="S55" s="460"/>
      <c r="T55" s="477" t="s">
        <v>97</v>
      </c>
      <c r="U55" s="478"/>
    </row>
    <row r="56" customFormat="false" ht="10.5" hidden="false" customHeight="true" outlineLevel="0" collapsed="false">
      <c r="A56" s="473" t="s">
        <v>86</v>
      </c>
      <c r="B56" s="474" t="s">
        <v>392</v>
      </c>
      <c r="C56" s="475"/>
      <c r="D56" s="474"/>
      <c r="E56" s="474"/>
      <c r="F56" s="460"/>
      <c r="G56" s="460" t="s">
        <v>97</v>
      </c>
      <c r="H56" s="460"/>
      <c r="I56" s="460" t="s">
        <v>97</v>
      </c>
      <c r="J56" s="460" t="s">
        <v>97</v>
      </c>
      <c r="K56" s="460"/>
      <c r="L56" s="460"/>
      <c r="M56" s="460"/>
      <c r="N56" s="460" t="s">
        <v>97</v>
      </c>
      <c r="O56" s="460"/>
      <c r="P56" s="460" t="s">
        <v>97</v>
      </c>
      <c r="Q56" s="460"/>
      <c r="R56" s="460"/>
      <c r="S56" s="460"/>
      <c r="T56" s="477" t="s">
        <v>97</v>
      </c>
      <c r="U56" s="478"/>
    </row>
    <row r="57" customFormat="false" ht="10.5" hidden="false" customHeight="true" outlineLevel="0" collapsed="false">
      <c r="A57" s="473"/>
      <c r="B57" s="474" t="s">
        <v>393</v>
      </c>
      <c r="C57" s="475"/>
      <c r="D57" s="481"/>
      <c r="E57" s="481"/>
      <c r="F57" s="460"/>
      <c r="G57" s="460"/>
      <c r="H57" s="460"/>
      <c r="I57" s="460"/>
      <c r="J57" s="460"/>
      <c r="K57" s="460"/>
      <c r="L57" s="460" t="s">
        <v>97</v>
      </c>
      <c r="M57" s="460"/>
      <c r="N57" s="460"/>
      <c r="O57" s="460"/>
      <c r="P57" s="460" t="s">
        <v>97</v>
      </c>
      <c r="Q57" s="460"/>
      <c r="R57" s="460"/>
      <c r="S57" s="460"/>
      <c r="T57" s="477" t="s">
        <v>97</v>
      </c>
      <c r="U57" s="478"/>
    </row>
    <row r="58" customFormat="false" ht="10.5" hidden="false" customHeight="true" outlineLevel="0" collapsed="false">
      <c r="A58" s="473"/>
      <c r="B58" s="474" t="s">
        <v>394</v>
      </c>
      <c r="C58" s="475" t="n">
        <v>7</v>
      </c>
      <c r="D58" s="474" t="n">
        <v>15</v>
      </c>
      <c r="E58" s="474" t="n">
        <v>21</v>
      </c>
      <c r="F58" s="460"/>
      <c r="G58" s="460"/>
      <c r="H58" s="460"/>
      <c r="I58" s="460" t="s">
        <v>97</v>
      </c>
      <c r="J58" s="460" t="s">
        <v>97</v>
      </c>
      <c r="K58" s="460" t="s">
        <v>97</v>
      </c>
      <c r="L58" s="460"/>
      <c r="M58" s="460" t="s">
        <v>97</v>
      </c>
      <c r="N58" s="460"/>
      <c r="O58" s="460"/>
      <c r="P58" s="460" t="s">
        <v>97</v>
      </c>
      <c r="Q58" s="460"/>
      <c r="R58" s="460"/>
      <c r="S58" s="460"/>
      <c r="T58" s="477" t="s">
        <v>97</v>
      </c>
      <c r="U58" s="478"/>
    </row>
    <row r="59" customFormat="false" ht="10.5" hidden="false" customHeight="true" outlineLevel="0" collapsed="false">
      <c r="A59" s="473"/>
      <c r="B59" s="474" t="s">
        <v>395</v>
      </c>
      <c r="C59" s="475"/>
      <c r="D59" s="474"/>
      <c r="E59" s="474"/>
      <c r="F59" s="460"/>
      <c r="G59" s="460"/>
      <c r="H59" s="460"/>
      <c r="I59" s="460"/>
      <c r="J59" s="460"/>
      <c r="K59" s="460"/>
      <c r="L59" s="460" t="s">
        <v>97</v>
      </c>
      <c r="M59" s="460"/>
      <c r="N59" s="460"/>
      <c r="O59" s="460"/>
      <c r="P59" s="460" t="s">
        <v>97</v>
      </c>
      <c r="Q59" s="460"/>
      <c r="R59" s="460"/>
      <c r="S59" s="460"/>
      <c r="T59" s="477" t="s">
        <v>97</v>
      </c>
      <c r="U59" s="478"/>
    </row>
    <row r="60" customFormat="false" ht="10.5" hidden="false" customHeight="true" outlineLevel="0" collapsed="false">
      <c r="A60" s="473"/>
      <c r="B60" s="474" t="s">
        <v>396</v>
      </c>
      <c r="C60" s="475"/>
      <c r="D60" s="474"/>
      <c r="E60" s="474"/>
      <c r="F60" s="460"/>
      <c r="G60" s="460"/>
      <c r="H60" s="460"/>
      <c r="I60" s="460" t="s">
        <v>97</v>
      </c>
      <c r="J60" s="460" t="s">
        <v>97</v>
      </c>
      <c r="K60" s="460"/>
      <c r="L60" s="460"/>
      <c r="M60" s="460" t="s">
        <v>97</v>
      </c>
      <c r="N60" s="460"/>
      <c r="O60" s="460"/>
      <c r="P60" s="460" t="s">
        <v>97</v>
      </c>
      <c r="Q60" s="460"/>
      <c r="R60" s="460"/>
      <c r="S60" s="460"/>
      <c r="T60" s="477" t="s">
        <v>97</v>
      </c>
      <c r="U60" s="478"/>
    </row>
    <row r="61" customFormat="false" ht="10.5" hidden="false" customHeight="true" outlineLevel="0" collapsed="false">
      <c r="A61" s="473" t="s">
        <v>87</v>
      </c>
      <c r="B61" s="474" t="s">
        <v>392</v>
      </c>
      <c r="C61" s="475"/>
      <c r="D61" s="474"/>
      <c r="E61" s="474"/>
      <c r="F61" s="460"/>
      <c r="G61" s="460" t="s">
        <v>97</v>
      </c>
      <c r="H61" s="460"/>
      <c r="I61" s="460" t="s">
        <v>97</v>
      </c>
      <c r="J61" s="460" t="s">
        <v>97</v>
      </c>
      <c r="K61" s="460"/>
      <c r="L61" s="460"/>
      <c r="M61" s="460"/>
      <c r="N61" s="460" t="s">
        <v>97</v>
      </c>
      <c r="O61" s="460"/>
      <c r="P61" s="460" t="s">
        <v>97</v>
      </c>
      <c r="Q61" s="460"/>
      <c r="R61" s="460"/>
      <c r="S61" s="460"/>
      <c r="T61" s="477" t="s">
        <v>97</v>
      </c>
      <c r="U61" s="478"/>
    </row>
    <row r="62" customFormat="false" ht="10.5" hidden="false" customHeight="true" outlineLevel="0" collapsed="false">
      <c r="A62" s="473"/>
      <c r="B62" s="474" t="s">
        <v>393</v>
      </c>
      <c r="C62" s="475"/>
      <c r="D62" s="474"/>
      <c r="E62" s="474"/>
      <c r="F62" s="460"/>
      <c r="G62" s="460"/>
      <c r="H62" s="460"/>
      <c r="I62" s="460"/>
      <c r="J62" s="460"/>
      <c r="K62" s="460"/>
      <c r="L62" s="460" t="s">
        <v>97</v>
      </c>
      <c r="M62" s="460"/>
      <c r="N62" s="460"/>
      <c r="O62" s="460"/>
      <c r="P62" s="460" t="s">
        <v>97</v>
      </c>
      <c r="Q62" s="460"/>
      <c r="R62" s="460"/>
      <c r="S62" s="460"/>
      <c r="T62" s="477" t="s">
        <v>97</v>
      </c>
      <c r="U62" s="478"/>
    </row>
    <row r="63" customFormat="false" ht="10.5" hidden="false" customHeight="true" outlineLevel="0" collapsed="false">
      <c r="A63" s="473"/>
      <c r="B63" s="474" t="s">
        <v>394</v>
      </c>
      <c r="C63" s="475" t="n">
        <v>7</v>
      </c>
      <c r="D63" s="474" t="n">
        <v>15</v>
      </c>
      <c r="E63" s="474" t="n">
        <v>21</v>
      </c>
      <c r="F63" s="460"/>
      <c r="G63" s="460"/>
      <c r="H63" s="460"/>
      <c r="I63" s="460" t="s">
        <v>97</v>
      </c>
      <c r="J63" s="460" t="s">
        <v>97</v>
      </c>
      <c r="K63" s="460" t="s">
        <v>97</v>
      </c>
      <c r="L63" s="460"/>
      <c r="M63" s="460" t="s">
        <v>97</v>
      </c>
      <c r="N63" s="460"/>
      <c r="O63" s="460"/>
      <c r="P63" s="460" t="s">
        <v>97</v>
      </c>
      <c r="Q63" s="460"/>
      <c r="R63" s="460"/>
      <c r="S63" s="460"/>
      <c r="T63" s="477" t="s">
        <v>97</v>
      </c>
      <c r="U63" s="478"/>
    </row>
    <row r="64" customFormat="false" ht="10.5" hidden="false" customHeight="true" outlineLevel="0" collapsed="false">
      <c r="A64" s="473"/>
      <c r="B64" s="474" t="s">
        <v>395</v>
      </c>
      <c r="C64" s="475"/>
      <c r="D64" s="474"/>
      <c r="E64" s="474"/>
      <c r="F64" s="460"/>
      <c r="G64" s="460"/>
      <c r="H64" s="460"/>
      <c r="I64" s="460"/>
      <c r="J64" s="460"/>
      <c r="K64" s="460"/>
      <c r="L64" s="460" t="s">
        <v>97</v>
      </c>
      <c r="M64" s="460"/>
      <c r="N64" s="460"/>
      <c r="O64" s="460"/>
      <c r="P64" s="460" t="s">
        <v>97</v>
      </c>
      <c r="Q64" s="460"/>
      <c r="R64" s="460"/>
      <c r="S64" s="460"/>
      <c r="T64" s="477" t="s">
        <v>97</v>
      </c>
      <c r="U64" s="478"/>
    </row>
    <row r="65" customFormat="false" ht="10.5" hidden="false" customHeight="true" outlineLevel="0" collapsed="false">
      <c r="A65" s="473"/>
      <c r="B65" s="474" t="s">
        <v>396</v>
      </c>
      <c r="C65" s="475"/>
      <c r="D65" s="474"/>
      <c r="E65" s="474"/>
      <c r="F65" s="460"/>
      <c r="G65" s="460"/>
      <c r="H65" s="460"/>
      <c r="I65" s="460" t="s">
        <v>97</v>
      </c>
      <c r="J65" s="460" t="s">
        <v>97</v>
      </c>
      <c r="K65" s="460"/>
      <c r="L65" s="460"/>
      <c r="M65" s="460" t="s">
        <v>97</v>
      </c>
      <c r="N65" s="460"/>
      <c r="O65" s="460"/>
      <c r="P65" s="460" t="s">
        <v>97</v>
      </c>
      <c r="Q65" s="460"/>
      <c r="R65" s="460"/>
      <c r="S65" s="460"/>
      <c r="T65" s="477" t="s">
        <v>97</v>
      </c>
      <c r="U65" s="478"/>
    </row>
    <row r="66" customFormat="false" ht="10.5" hidden="false" customHeight="true" outlineLevel="0" collapsed="false">
      <c r="A66" s="473" t="s">
        <v>88</v>
      </c>
      <c r="B66" s="474" t="s">
        <v>392</v>
      </c>
      <c r="C66" s="475" t="n">
        <v>30</v>
      </c>
      <c r="D66" s="476" t="n">
        <v>42186</v>
      </c>
      <c r="E66" s="476" t="n">
        <v>42215</v>
      </c>
      <c r="F66" s="460" t="s">
        <v>97</v>
      </c>
      <c r="G66" s="460" t="s">
        <v>97</v>
      </c>
      <c r="H66" s="460"/>
      <c r="I66" s="460"/>
      <c r="J66" s="460"/>
      <c r="K66" s="460"/>
      <c r="L66" s="460"/>
      <c r="M66" s="460"/>
      <c r="N66" s="460" t="s">
        <v>97</v>
      </c>
      <c r="O66" s="460"/>
      <c r="P66" s="460"/>
      <c r="Q66" s="460"/>
      <c r="R66" s="460"/>
      <c r="S66" s="460"/>
      <c r="T66" s="477" t="s">
        <v>97</v>
      </c>
      <c r="U66" s="478"/>
    </row>
    <row r="67" customFormat="false" ht="10.5" hidden="false" customHeight="true" outlineLevel="0" collapsed="false">
      <c r="A67" s="473"/>
      <c r="B67" s="474" t="s">
        <v>393</v>
      </c>
      <c r="C67" s="475"/>
      <c r="D67" s="474"/>
      <c r="E67" s="474"/>
      <c r="F67" s="460" t="s">
        <v>97</v>
      </c>
      <c r="G67" s="460"/>
      <c r="H67" s="460" t="s">
        <v>97</v>
      </c>
      <c r="I67" s="460"/>
      <c r="J67" s="460"/>
      <c r="K67" s="460"/>
      <c r="L67" s="460" t="s">
        <v>97</v>
      </c>
      <c r="M67" s="460"/>
      <c r="N67" s="460"/>
      <c r="O67" s="460"/>
      <c r="P67" s="460"/>
      <c r="Q67" s="460" t="s">
        <v>97</v>
      </c>
      <c r="R67" s="460"/>
      <c r="S67" s="460"/>
      <c r="T67" s="477" t="s">
        <v>97</v>
      </c>
      <c r="U67" s="478"/>
    </row>
    <row r="68" customFormat="false" ht="10.5" hidden="false" customHeight="true" outlineLevel="0" collapsed="false">
      <c r="A68" s="473"/>
      <c r="B68" s="474" t="s">
        <v>394</v>
      </c>
      <c r="C68" s="475" t="n">
        <v>7</v>
      </c>
      <c r="D68" s="474" t="n">
        <v>15</v>
      </c>
      <c r="E68" s="474" t="n">
        <v>21</v>
      </c>
      <c r="F68" s="460" t="s">
        <v>97</v>
      </c>
      <c r="G68" s="460"/>
      <c r="H68" s="460" t="s">
        <v>97</v>
      </c>
      <c r="I68" s="460"/>
      <c r="J68" s="460"/>
      <c r="K68" s="460" t="s">
        <v>97</v>
      </c>
      <c r="L68" s="460"/>
      <c r="M68" s="460" t="s">
        <v>97</v>
      </c>
      <c r="N68" s="460"/>
      <c r="O68" s="460"/>
      <c r="P68" s="460"/>
      <c r="Q68" s="460"/>
      <c r="R68" s="460"/>
      <c r="S68" s="460"/>
      <c r="T68" s="477" t="s">
        <v>97</v>
      </c>
      <c r="U68" s="478"/>
    </row>
    <row r="69" customFormat="false" ht="10.5" hidden="false" customHeight="true" outlineLevel="0" collapsed="false">
      <c r="A69" s="473"/>
      <c r="B69" s="474" t="s">
        <v>395</v>
      </c>
      <c r="C69" s="475"/>
      <c r="D69" s="474"/>
      <c r="E69" s="474"/>
      <c r="F69" s="460" t="s">
        <v>97</v>
      </c>
      <c r="G69" s="460"/>
      <c r="H69" s="460"/>
      <c r="I69" s="460"/>
      <c r="J69" s="460"/>
      <c r="K69" s="460"/>
      <c r="L69" s="460" t="s">
        <v>97</v>
      </c>
      <c r="M69" s="460"/>
      <c r="N69" s="460"/>
      <c r="O69" s="460"/>
      <c r="P69" s="460"/>
      <c r="Q69" s="460"/>
      <c r="R69" s="460"/>
      <c r="S69" s="460"/>
      <c r="T69" s="477" t="s">
        <v>97</v>
      </c>
      <c r="U69" s="478"/>
    </row>
    <row r="70" customFormat="false" ht="10.5" hidden="false" customHeight="true" outlineLevel="0" collapsed="false">
      <c r="A70" s="473"/>
      <c r="B70" s="474" t="s">
        <v>396</v>
      </c>
      <c r="C70" s="475"/>
      <c r="D70" s="474"/>
      <c r="E70" s="476"/>
      <c r="F70" s="460" t="s">
        <v>97</v>
      </c>
      <c r="G70" s="460"/>
      <c r="H70" s="460"/>
      <c r="I70" s="460"/>
      <c r="J70" s="460"/>
      <c r="K70" s="460"/>
      <c r="L70" s="460"/>
      <c r="M70" s="460" t="s">
        <v>97</v>
      </c>
      <c r="N70" s="460"/>
      <c r="O70" s="460"/>
      <c r="P70" s="460"/>
      <c r="Q70" s="460"/>
      <c r="R70" s="460"/>
      <c r="S70" s="460"/>
      <c r="T70" s="477" t="s">
        <v>97</v>
      </c>
      <c r="U70" s="478"/>
    </row>
    <row r="71" customFormat="false" ht="10.5" hidden="false" customHeight="true" outlineLevel="0" collapsed="false">
      <c r="A71" s="473" t="s">
        <v>89</v>
      </c>
      <c r="B71" s="474" t="s">
        <v>392</v>
      </c>
      <c r="C71" s="475"/>
      <c r="D71" s="474"/>
      <c r="E71" s="474"/>
      <c r="F71" s="460"/>
      <c r="G71" s="460" t="s">
        <v>97</v>
      </c>
      <c r="H71" s="460"/>
      <c r="I71" s="460"/>
      <c r="J71" s="460"/>
      <c r="K71" s="460"/>
      <c r="L71" s="460"/>
      <c r="M71" s="460"/>
      <c r="N71" s="460" t="s">
        <v>97</v>
      </c>
      <c r="O71" s="460"/>
      <c r="P71" s="460"/>
      <c r="Q71" s="460"/>
      <c r="R71" s="460"/>
      <c r="S71" s="460"/>
      <c r="T71" s="477" t="s">
        <v>97</v>
      </c>
      <c r="U71" s="478"/>
    </row>
    <row r="72" customFormat="false" ht="10.5" hidden="false" customHeight="true" outlineLevel="0" collapsed="false">
      <c r="A72" s="473"/>
      <c r="B72" s="474" t="s">
        <v>393</v>
      </c>
      <c r="C72" s="475"/>
      <c r="D72" s="474"/>
      <c r="E72" s="474"/>
      <c r="F72" s="460"/>
      <c r="G72" s="460"/>
      <c r="H72" s="460"/>
      <c r="I72" s="460"/>
      <c r="J72" s="460"/>
      <c r="K72" s="460"/>
      <c r="L72" s="460" t="s">
        <v>97</v>
      </c>
      <c r="M72" s="460"/>
      <c r="N72" s="460"/>
      <c r="O72" s="460"/>
      <c r="P72" s="460"/>
      <c r="Q72" s="460" t="s">
        <v>97</v>
      </c>
      <c r="R72" s="460"/>
      <c r="S72" s="460"/>
      <c r="T72" s="477" t="s">
        <v>97</v>
      </c>
      <c r="U72" s="478"/>
    </row>
    <row r="73" customFormat="false" ht="10.5" hidden="false" customHeight="true" outlineLevel="0" collapsed="false">
      <c r="A73" s="473"/>
      <c r="B73" s="474" t="s">
        <v>394</v>
      </c>
      <c r="C73" s="475" t="n">
        <v>7</v>
      </c>
      <c r="D73" s="474" t="n">
        <v>15</v>
      </c>
      <c r="E73" s="474" t="n">
        <v>21</v>
      </c>
      <c r="F73" s="460"/>
      <c r="G73" s="460"/>
      <c r="H73" s="460"/>
      <c r="I73" s="460"/>
      <c r="J73" s="460"/>
      <c r="K73" s="460" t="s">
        <v>97</v>
      </c>
      <c r="L73" s="460"/>
      <c r="M73" s="460" t="s">
        <v>97</v>
      </c>
      <c r="N73" s="460"/>
      <c r="O73" s="460"/>
      <c r="P73" s="460"/>
      <c r="Q73" s="460"/>
      <c r="R73" s="460"/>
      <c r="S73" s="460"/>
      <c r="T73" s="477" t="s">
        <v>97</v>
      </c>
      <c r="U73" s="478"/>
    </row>
    <row r="74" customFormat="false" ht="10.5" hidden="false" customHeight="true" outlineLevel="0" collapsed="false">
      <c r="A74" s="473"/>
      <c r="B74" s="474" t="s">
        <v>395</v>
      </c>
      <c r="C74" s="475"/>
      <c r="D74" s="474"/>
      <c r="E74" s="474"/>
      <c r="F74" s="460"/>
      <c r="G74" s="460"/>
      <c r="H74" s="460"/>
      <c r="I74" s="460"/>
      <c r="J74" s="460"/>
      <c r="K74" s="460"/>
      <c r="L74" s="460" t="s">
        <v>97</v>
      </c>
      <c r="M74" s="460"/>
      <c r="N74" s="460"/>
      <c r="O74" s="460"/>
      <c r="P74" s="460"/>
      <c r="Q74" s="460"/>
      <c r="R74" s="460"/>
      <c r="S74" s="460"/>
      <c r="T74" s="477" t="s">
        <v>97</v>
      </c>
      <c r="U74" s="478"/>
    </row>
    <row r="75" customFormat="false" ht="10.5" hidden="false" customHeight="true" outlineLevel="0" collapsed="false">
      <c r="A75" s="473"/>
      <c r="B75" s="474" t="s">
        <v>396</v>
      </c>
      <c r="C75" s="475"/>
      <c r="D75" s="474"/>
      <c r="E75" s="474"/>
      <c r="F75" s="460"/>
      <c r="G75" s="460"/>
      <c r="H75" s="460"/>
      <c r="I75" s="460"/>
      <c r="J75" s="460"/>
      <c r="K75" s="460"/>
      <c r="L75" s="460"/>
      <c r="M75" s="460" t="s">
        <v>97</v>
      </c>
      <c r="N75" s="460"/>
      <c r="O75" s="460"/>
      <c r="P75" s="460"/>
      <c r="Q75" s="460"/>
      <c r="R75" s="460"/>
      <c r="S75" s="460"/>
      <c r="T75" s="477" t="s">
        <v>97</v>
      </c>
      <c r="U75" s="478"/>
    </row>
    <row r="76" customFormat="false" ht="10.5" hidden="false" customHeight="true" outlineLevel="0" collapsed="false">
      <c r="A76" s="473" t="s">
        <v>90</v>
      </c>
      <c r="B76" s="474" t="s">
        <v>392</v>
      </c>
      <c r="C76" s="475"/>
      <c r="D76" s="474"/>
      <c r="E76" s="474"/>
      <c r="F76" s="460"/>
      <c r="G76" s="460" t="s">
        <v>97</v>
      </c>
      <c r="H76" s="460"/>
      <c r="I76" s="460"/>
      <c r="J76" s="460"/>
      <c r="K76" s="460"/>
      <c r="L76" s="460"/>
      <c r="M76" s="460"/>
      <c r="N76" s="460" t="s">
        <v>97</v>
      </c>
      <c r="O76" s="460"/>
      <c r="P76" s="460"/>
      <c r="Q76" s="460"/>
      <c r="R76" s="460"/>
      <c r="S76" s="460"/>
      <c r="T76" s="477" t="s">
        <v>97</v>
      </c>
      <c r="U76" s="478"/>
    </row>
    <row r="77" customFormat="false" ht="10.5" hidden="false" customHeight="true" outlineLevel="0" collapsed="false">
      <c r="A77" s="473"/>
      <c r="B77" s="474" t="s">
        <v>393</v>
      </c>
      <c r="C77" s="475"/>
      <c r="D77" s="474"/>
      <c r="E77" s="474"/>
      <c r="F77" s="460"/>
      <c r="G77" s="460"/>
      <c r="H77" s="460"/>
      <c r="I77" s="460"/>
      <c r="J77" s="460"/>
      <c r="K77" s="460"/>
      <c r="L77" s="460" t="s">
        <v>97</v>
      </c>
      <c r="M77" s="460"/>
      <c r="N77" s="460"/>
      <c r="O77" s="460"/>
      <c r="P77" s="460"/>
      <c r="Q77" s="460" t="s">
        <v>97</v>
      </c>
      <c r="R77" s="460"/>
      <c r="S77" s="460"/>
      <c r="T77" s="477" t="s">
        <v>97</v>
      </c>
      <c r="U77" s="478"/>
    </row>
    <row r="78" customFormat="false" ht="10.5" hidden="false" customHeight="true" outlineLevel="0" collapsed="false">
      <c r="A78" s="473"/>
      <c r="B78" s="474" t="s">
        <v>394</v>
      </c>
      <c r="C78" s="475" t="n">
        <v>7</v>
      </c>
      <c r="D78" s="474" t="n">
        <v>15</v>
      </c>
      <c r="E78" s="474" t="n">
        <v>21</v>
      </c>
      <c r="F78" s="460"/>
      <c r="G78" s="460"/>
      <c r="H78" s="460"/>
      <c r="I78" s="460"/>
      <c r="J78" s="460"/>
      <c r="K78" s="460" t="s">
        <v>97</v>
      </c>
      <c r="L78" s="460"/>
      <c r="M78" s="460" t="s">
        <v>97</v>
      </c>
      <c r="N78" s="460"/>
      <c r="O78" s="460"/>
      <c r="P78" s="460"/>
      <c r="Q78" s="460"/>
      <c r="R78" s="460"/>
      <c r="S78" s="460"/>
      <c r="T78" s="477" t="s">
        <v>97</v>
      </c>
      <c r="U78" s="478"/>
    </row>
    <row r="79" customFormat="false" ht="10.5" hidden="false" customHeight="true" outlineLevel="0" collapsed="false">
      <c r="A79" s="473"/>
      <c r="B79" s="474" t="s">
        <v>395</v>
      </c>
      <c r="C79" s="475"/>
      <c r="D79" s="474"/>
      <c r="E79" s="474"/>
      <c r="F79" s="460"/>
      <c r="G79" s="460"/>
      <c r="H79" s="460"/>
      <c r="I79" s="460"/>
      <c r="J79" s="460"/>
      <c r="K79" s="460"/>
      <c r="L79" s="460" t="s">
        <v>97</v>
      </c>
      <c r="M79" s="460"/>
      <c r="N79" s="460"/>
      <c r="O79" s="460"/>
      <c r="P79" s="460"/>
      <c r="Q79" s="460"/>
      <c r="R79" s="460"/>
      <c r="S79" s="460"/>
      <c r="T79" s="477" t="s">
        <v>97</v>
      </c>
      <c r="U79" s="478"/>
    </row>
    <row r="80" customFormat="false" ht="10.5" hidden="false" customHeight="true" outlineLevel="0" collapsed="false">
      <c r="A80" s="473"/>
      <c r="B80" s="474" t="s">
        <v>396</v>
      </c>
      <c r="C80" s="475"/>
      <c r="D80" s="474"/>
      <c r="E80" s="474"/>
      <c r="F80" s="460"/>
      <c r="G80" s="460"/>
      <c r="H80" s="460"/>
      <c r="I80" s="460"/>
      <c r="J80" s="460"/>
      <c r="K80" s="460"/>
      <c r="L80" s="460"/>
      <c r="M80" s="460" t="s">
        <v>97</v>
      </c>
      <c r="N80" s="460"/>
      <c r="O80" s="460"/>
      <c r="P80" s="460"/>
      <c r="Q80" s="460"/>
      <c r="R80" s="460"/>
      <c r="S80" s="460"/>
      <c r="T80" s="477" t="s">
        <v>97</v>
      </c>
      <c r="U80" s="478"/>
    </row>
    <row r="81" customFormat="false" ht="10.5" hidden="false" customHeight="true" outlineLevel="0" collapsed="false">
      <c r="A81" s="473" t="s">
        <v>91</v>
      </c>
      <c r="B81" s="474" t="s">
        <v>392</v>
      </c>
      <c r="C81" s="475"/>
      <c r="D81" s="474"/>
      <c r="E81" s="474"/>
      <c r="F81" s="460"/>
      <c r="G81" s="460" t="s">
        <v>97</v>
      </c>
      <c r="H81" s="460"/>
      <c r="I81" s="460"/>
      <c r="J81" s="460"/>
      <c r="K81" s="460"/>
      <c r="L81" s="460"/>
      <c r="M81" s="460"/>
      <c r="N81" s="460" t="s">
        <v>97</v>
      </c>
      <c r="O81" s="460"/>
      <c r="P81" s="460"/>
      <c r="Q81" s="460"/>
      <c r="R81" s="460"/>
      <c r="S81" s="460"/>
      <c r="T81" s="477" t="s">
        <v>97</v>
      </c>
      <c r="U81" s="478"/>
    </row>
    <row r="82" customFormat="false" ht="10.5" hidden="false" customHeight="true" outlineLevel="0" collapsed="false">
      <c r="A82" s="473"/>
      <c r="B82" s="474" t="s">
        <v>393</v>
      </c>
      <c r="C82" s="475"/>
      <c r="D82" s="474"/>
      <c r="E82" s="474"/>
      <c r="F82" s="460"/>
      <c r="G82" s="460"/>
      <c r="H82" s="460" t="s">
        <v>97</v>
      </c>
      <c r="I82" s="460"/>
      <c r="J82" s="460"/>
      <c r="K82" s="460"/>
      <c r="L82" s="460" t="s">
        <v>97</v>
      </c>
      <c r="M82" s="460"/>
      <c r="N82" s="460"/>
      <c r="O82" s="460"/>
      <c r="P82" s="460"/>
      <c r="Q82" s="460"/>
      <c r="R82" s="460"/>
      <c r="S82" s="460"/>
      <c r="T82" s="477" t="s">
        <v>97</v>
      </c>
      <c r="U82" s="478"/>
    </row>
    <row r="83" customFormat="false" ht="10.5" hidden="false" customHeight="true" outlineLevel="0" collapsed="false">
      <c r="A83" s="473"/>
      <c r="B83" s="474" t="s">
        <v>394</v>
      </c>
      <c r="C83" s="475" t="n">
        <v>7</v>
      </c>
      <c r="D83" s="474" t="n">
        <v>15</v>
      </c>
      <c r="E83" s="474" t="n">
        <v>21</v>
      </c>
      <c r="F83" s="460"/>
      <c r="G83" s="460"/>
      <c r="H83" s="460" t="s">
        <v>97</v>
      </c>
      <c r="I83" s="460"/>
      <c r="J83" s="460"/>
      <c r="K83" s="460" t="s">
        <v>97</v>
      </c>
      <c r="L83" s="460"/>
      <c r="M83" s="460" t="s">
        <v>97</v>
      </c>
      <c r="N83" s="460"/>
      <c r="O83" s="460"/>
      <c r="P83" s="460"/>
      <c r="Q83" s="460"/>
      <c r="R83" s="460"/>
      <c r="S83" s="460" t="s">
        <v>97</v>
      </c>
      <c r="T83" s="477" t="s">
        <v>97</v>
      </c>
      <c r="U83" s="478"/>
    </row>
    <row r="84" customFormat="false" ht="10.5" hidden="false" customHeight="true" outlineLevel="0" collapsed="false">
      <c r="A84" s="473"/>
      <c r="B84" s="474" t="s">
        <v>395</v>
      </c>
      <c r="C84" s="475"/>
      <c r="D84" s="474"/>
      <c r="E84" s="474"/>
      <c r="F84" s="460"/>
      <c r="G84" s="460"/>
      <c r="H84" s="460"/>
      <c r="I84" s="460"/>
      <c r="J84" s="460"/>
      <c r="K84" s="460"/>
      <c r="L84" s="460" t="s">
        <v>97</v>
      </c>
      <c r="M84" s="460"/>
      <c r="N84" s="460"/>
      <c r="O84" s="460"/>
      <c r="P84" s="460"/>
      <c r="Q84" s="460"/>
      <c r="R84" s="460"/>
      <c r="S84" s="460" t="s">
        <v>97</v>
      </c>
      <c r="T84" s="477" t="s">
        <v>97</v>
      </c>
      <c r="U84" s="478"/>
    </row>
    <row r="85" customFormat="false" ht="10.5" hidden="false" customHeight="true" outlineLevel="0" collapsed="false">
      <c r="A85" s="473"/>
      <c r="B85" s="474" t="s">
        <v>396</v>
      </c>
      <c r="C85" s="475"/>
      <c r="D85" s="474"/>
      <c r="E85" s="474"/>
      <c r="F85" s="460"/>
      <c r="G85" s="460"/>
      <c r="H85" s="460"/>
      <c r="I85" s="460"/>
      <c r="J85" s="460"/>
      <c r="K85" s="460"/>
      <c r="L85" s="460"/>
      <c r="M85" s="460" t="s">
        <v>97</v>
      </c>
      <c r="N85" s="460"/>
      <c r="O85" s="460"/>
      <c r="P85" s="460"/>
      <c r="Q85" s="460"/>
      <c r="R85" s="460"/>
      <c r="S85" s="460"/>
      <c r="T85" s="477" t="s">
        <v>97</v>
      </c>
      <c r="U85" s="478"/>
    </row>
    <row r="86" customFormat="false" ht="10.5" hidden="false" customHeight="true" outlineLevel="0" collapsed="false">
      <c r="A86" s="473" t="s">
        <v>92</v>
      </c>
      <c r="B86" s="474" t="s">
        <v>392</v>
      </c>
      <c r="C86" s="475"/>
      <c r="D86" s="474"/>
      <c r="E86" s="474"/>
      <c r="F86" s="460"/>
      <c r="G86" s="460" t="s">
        <v>97</v>
      </c>
      <c r="H86" s="460"/>
      <c r="I86" s="460"/>
      <c r="J86" s="460"/>
      <c r="K86" s="460"/>
      <c r="L86" s="460"/>
      <c r="M86" s="460"/>
      <c r="N86" s="460" t="s">
        <v>97</v>
      </c>
      <c r="O86" s="460"/>
      <c r="P86" s="460"/>
      <c r="Q86" s="460"/>
      <c r="R86" s="460"/>
      <c r="S86" s="460"/>
      <c r="T86" s="477" t="s">
        <v>97</v>
      </c>
      <c r="U86" s="478"/>
    </row>
    <row r="87" customFormat="false" ht="10.5" hidden="false" customHeight="true" outlineLevel="0" collapsed="false">
      <c r="A87" s="473"/>
      <c r="B87" s="474" t="s">
        <v>393</v>
      </c>
      <c r="C87" s="475"/>
      <c r="D87" s="474"/>
      <c r="E87" s="474"/>
      <c r="F87" s="460"/>
      <c r="G87" s="460"/>
      <c r="H87" s="460"/>
      <c r="I87" s="460"/>
      <c r="J87" s="460"/>
      <c r="K87" s="460"/>
      <c r="L87" s="460" t="s">
        <v>97</v>
      </c>
      <c r="M87" s="460"/>
      <c r="N87" s="460"/>
      <c r="O87" s="460"/>
      <c r="P87" s="460"/>
      <c r="Q87" s="460"/>
      <c r="R87" s="460"/>
      <c r="S87" s="460"/>
      <c r="T87" s="477" t="s">
        <v>97</v>
      </c>
      <c r="U87" s="478"/>
    </row>
    <row r="88" customFormat="false" ht="10.5" hidden="false" customHeight="true" outlineLevel="0" collapsed="false">
      <c r="A88" s="473"/>
      <c r="B88" s="474" t="s">
        <v>394</v>
      </c>
      <c r="C88" s="475" t="n">
        <v>7</v>
      </c>
      <c r="D88" s="474" t="n">
        <v>15</v>
      </c>
      <c r="E88" s="474" t="n">
        <v>21</v>
      </c>
      <c r="F88" s="460"/>
      <c r="G88" s="460"/>
      <c r="H88" s="460"/>
      <c r="I88" s="460"/>
      <c r="J88" s="460"/>
      <c r="K88" s="460" t="s">
        <v>97</v>
      </c>
      <c r="L88" s="460"/>
      <c r="M88" s="460" t="s">
        <v>97</v>
      </c>
      <c r="N88" s="460"/>
      <c r="O88" s="460"/>
      <c r="P88" s="460"/>
      <c r="Q88" s="460"/>
      <c r="R88" s="460"/>
      <c r="S88" s="460" t="s">
        <v>97</v>
      </c>
      <c r="T88" s="477" t="s">
        <v>97</v>
      </c>
      <c r="U88" s="478"/>
    </row>
    <row r="89" customFormat="false" ht="10.5" hidden="false" customHeight="true" outlineLevel="0" collapsed="false">
      <c r="A89" s="473"/>
      <c r="B89" s="474" t="s">
        <v>395</v>
      </c>
      <c r="C89" s="475"/>
      <c r="D89" s="474"/>
      <c r="E89" s="474"/>
      <c r="F89" s="460"/>
      <c r="G89" s="460"/>
      <c r="H89" s="460"/>
      <c r="I89" s="460"/>
      <c r="J89" s="460"/>
      <c r="K89" s="460"/>
      <c r="L89" s="460" t="s">
        <v>97</v>
      </c>
      <c r="M89" s="460"/>
      <c r="N89" s="460"/>
      <c r="O89" s="460"/>
      <c r="P89" s="460"/>
      <c r="Q89" s="460"/>
      <c r="R89" s="460"/>
      <c r="S89" s="460" t="s">
        <v>97</v>
      </c>
      <c r="T89" s="477" t="s">
        <v>97</v>
      </c>
      <c r="U89" s="478"/>
    </row>
    <row r="90" customFormat="false" ht="10.5" hidden="false" customHeight="true" outlineLevel="0" collapsed="false">
      <c r="A90" s="473"/>
      <c r="B90" s="474" t="s">
        <v>396</v>
      </c>
      <c r="C90" s="475"/>
      <c r="D90" s="474"/>
      <c r="E90" s="474"/>
      <c r="F90" s="460"/>
      <c r="G90" s="460"/>
      <c r="H90" s="460"/>
      <c r="I90" s="460"/>
      <c r="J90" s="460"/>
      <c r="K90" s="460"/>
      <c r="L90" s="460"/>
      <c r="M90" s="460" t="s">
        <v>97</v>
      </c>
      <c r="N90" s="460"/>
      <c r="O90" s="460"/>
      <c r="P90" s="460"/>
      <c r="Q90" s="460"/>
      <c r="R90" s="460"/>
      <c r="S90" s="460"/>
      <c r="T90" s="477" t="s">
        <v>97</v>
      </c>
      <c r="U90" s="478"/>
    </row>
    <row r="91" customFormat="false" ht="10.5" hidden="false" customHeight="true" outlineLevel="0" collapsed="false">
      <c r="A91" s="473" t="s">
        <v>93</v>
      </c>
      <c r="B91" s="474" t="s">
        <v>392</v>
      </c>
      <c r="C91" s="475"/>
      <c r="D91" s="474"/>
      <c r="E91" s="474"/>
      <c r="F91" s="460"/>
      <c r="G91" s="460" t="s">
        <v>97</v>
      </c>
      <c r="H91" s="460"/>
      <c r="I91" s="460" t="s">
        <v>97</v>
      </c>
      <c r="J91" s="460" t="s">
        <v>97</v>
      </c>
      <c r="K91" s="460"/>
      <c r="L91" s="460"/>
      <c r="M91" s="460"/>
      <c r="N91" s="460" t="s">
        <v>97</v>
      </c>
      <c r="O91" s="460"/>
      <c r="P91" s="460"/>
      <c r="Q91" s="460"/>
      <c r="R91" s="460"/>
      <c r="S91" s="460"/>
      <c r="T91" s="477" t="s">
        <v>97</v>
      </c>
      <c r="U91" s="478"/>
    </row>
    <row r="92" customFormat="false" ht="10.5" hidden="false" customHeight="true" outlineLevel="0" collapsed="false">
      <c r="A92" s="473"/>
      <c r="B92" s="474" t="s">
        <v>393</v>
      </c>
      <c r="C92" s="475"/>
      <c r="D92" s="474"/>
      <c r="E92" s="474"/>
      <c r="F92" s="460"/>
      <c r="G92" s="460"/>
      <c r="H92" s="460"/>
      <c r="I92" s="460"/>
      <c r="J92" s="460"/>
      <c r="K92" s="460"/>
      <c r="L92" s="460" t="s">
        <v>97</v>
      </c>
      <c r="M92" s="460"/>
      <c r="N92" s="460"/>
      <c r="O92" s="460"/>
      <c r="P92" s="460"/>
      <c r="Q92" s="460"/>
      <c r="R92" s="460"/>
      <c r="S92" s="460"/>
      <c r="T92" s="477" t="s">
        <v>97</v>
      </c>
      <c r="U92" s="478"/>
    </row>
    <row r="93" customFormat="false" ht="10.5" hidden="false" customHeight="true" outlineLevel="0" collapsed="false">
      <c r="A93" s="473"/>
      <c r="B93" s="474" t="s">
        <v>394</v>
      </c>
      <c r="C93" s="475" t="n">
        <v>7</v>
      </c>
      <c r="D93" s="474" t="n">
        <v>15</v>
      </c>
      <c r="E93" s="474" t="n">
        <v>21</v>
      </c>
      <c r="F93" s="460"/>
      <c r="G93" s="460"/>
      <c r="H93" s="460"/>
      <c r="I93" s="460" t="s">
        <v>97</v>
      </c>
      <c r="J93" s="460" t="s">
        <v>97</v>
      </c>
      <c r="K93" s="460" t="s">
        <v>97</v>
      </c>
      <c r="L93" s="460"/>
      <c r="M93" s="460" t="s">
        <v>97</v>
      </c>
      <c r="N93" s="460"/>
      <c r="O93" s="460"/>
      <c r="P93" s="460"/>
      <c r="Q93" s="460"/>
      <c r="R93" s="460"/>
      <c r="S93" s="460" t="s">
        <v>97</v>
      </c>
      <c r="T93" s="477" t="s">
        <v>97</v>
      </c>
      <c r="U93" s="478"/>
    </row>
    <row r="94" customFormat="false" ht="10.5" hidden="false" customHeight="true" outlineLevel="0" collapsed="false">
      <c r="A94" s="473"/>
      <c r="B94" s="474" t="s">
        <v>395</v>
      </c>
      <c r="C94" s="475"/>
      <c r="D94" s="474"/>
      <c r="E94" s="474"/>
      <c r="F94" s="460"/>
      <c r="G94" s="460"/>
      <c r="H94" s="460"/>
      <c r="I94" s="460"/>
      <c r="J94" s="460"/>
      <c r="K94" s="460"/>
      <c r="L94" s="460" t="s">
        <v>97</v>
      </c>
      <c r="M94" s="460"/>
      <c r="N94" s="460"/>
      <c r="O94" s="460"/>
      <c r="P94" s="460"/>
      <c r="Q94" s="460"/>
      <c r="R94" s="460"/>
      <c r="S94" s="460" t="s">
        <v>97</v>
      </c>
      <c r="T94" s="477" t="s">
        <v>97</v>
      </c>
      <c r="U94" s="478"/>
    </row>
    <row r="95" customFormat="false" ht="10.5" hidden="false" customHeight="true" outlineLevel="0" collapsed="false">
      <c r="A95" s="482"/>
      <c r="B95" s="483" t="s">
        <v>396</v>
      </c>
      <c r="C95" s="484"/>
      <c r="D95" s="483"/>
      <c r="E95" s="483"/>
      <c r="F95" s="485"/>
      <c r="G95" s="485"/>
      <c r="H95" s="485"/>
      <c r="I95" s="485" t="s">
        <v>97</v>
      </c>
      <c r="J95" s="485" t="s">
        <v>97</v>
      </c>
      <c r="K95" s="485"/>
      <c r="L95" s="485"/>
      <c r="M95" s="485" t="s">
        <v>97</v>
      </c>
      <c r="N95" s="485"/>
      <c r="O95" s="485"/>
      <c r="P95" s="485"/>
      <c r="Q95" s="485"/>
      <c r="R95" s="485"/>
      <c r="S95" s="485"/>
      <c r="T95" s="486" t="s">
        <v>97</v>
      </c>
      <c r="U95" s="478"/>
    </row>
    <row r="96" customFormat="false" ht="15" hidden="false" customHeight="false" outlineLevel="0" collapsed="false">
      <c r="A96" s="487"/>
      <c r="B96" s="487"/>
      <c r="C96" s="178"/>
      <c r="D96" s="488"/>
      <c r="E96" s="488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0"/>
    </row>
    <row r="97" customFormat="false" ht="15" hidden="false" customHeight="false" outlineLevel="0" collapsed="false">
      <c r="U97" s="0"/>
    </row>
    <row r="98" customFormat="false" ht="15" hidden="false" customHeight="false" outlineLevel="0" collapsed="false">
      <c r="U98" s="0"/>
    </row>
    <row r="99" customFormat="false" ht="15" hidden="false" customHeight="false" outlineLevel="0" collapsed="false">
      <c r="U99" s="0"/>
    </row>
    <row r="100" customFormat="false" ht="15" hidden="false" customHeight="false" outlineLevel="0" collapsed="false">
      <c r="U100" s="0"/>
    </row>
    <row r="101" customFormat="false" ht="15" hidden="false" customHeight="false" outlineLevel="0" collapsed="false">
      <c r="U101" s="0"/>
    </row>
    <row r="102" customFormat="false" ht="15" hidden="false" customHeight="false" outlineLevel="0" collapsed="false">
      <c r="U102" s="0"/>
    </row>
    <row r="103" customFormat="false" ht="15" hidden="false" customHeight="false" outlineLevel="0" collapsed="false">
      <c r="U103" s="0"/>
    </row>
    <row r="104" customFormat="false" ht="15" hidden="false" customHeight="false" outlineLevel="0" collapsed="false">
      <c r="U104" s="0"/>
    </row>
    <row r="105" customFormat="false" ht="15" hidden="false" customHeight="false" outlineLevel="0" collapsed="false">
      <c r="U105" s="0"/>
    </row>
    <row r="106" customFormat="false" ht="15" hidden="false" customHeight="false" outlineLevel="0" collapsed="false">
      <c r="U106" s="489" t="s">
        <v>398</v>
      </c>
    </row>
  </sheetData>
  <mergeCells count="32"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F35:T35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2013-07-17T07:26:07Z</dcterms:created>
  <dc:creator>Phang Phalla</dc:creator>
  <dc:language>en-US</dc:language>
  <cp:lastModifiedBy>Nhek Pheth</cp:lastModifiedBy>
  <cp:lastPrinted>2014-11-12T11:23:43Z</cp:lastPrinted>
  <dcterms:modified xsi:type="dcterms:W3CDTF">2015-04-02T02:43:43Z</dcterms:modified>
  <cp:revision>0</cp:revision>
</cp:coreProperties>
</file>