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harts/chart4.xml" ContentType="application/vnd.openxmlformats-officedocument.drawingml.chart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155" tabRatio="945" activeTab="12"/>
  </bookViews>
  <sheets>
    <sheet name="Location Plan" sheetId="6" r:id="rId1"/>
    <sheet name="Process &amp; Implement Plan" sheetId="2" r:id="rId2"/>
    <sheet name="Input Description" sheetId="8" r:id="rId3"/>
    <sheet name="App-Program Plan" sheetId="7" r:id="rId4"/>
    <sheet name="Machinery Plan" sheetId="9" r:id="rId5"/>
    <sheet name="Equipment Plan" sheetId="12" r:id="rId6"/>
    <sheet name="Labor Plan &amp; RM Plan by Age" sheetId="5" r:id="rId7"/>
    <sheet name="RM-Plan by Month" sheetId="16" r:id="rId8"/>
    <sheet name="Total RM by AP" sheetId="4" r:id="rId9"/>
    <sheet name="Actual PDT Vs. Forecasting" sheetId="11" state="hidden" r:id="rId10"/>
    <sheet name="Production Forcasting or Plan" sheetId="10" r:id="rId11"/>
    <sheet name="Material List" sheetId="1" state="hidden" r:id="rId12"/>
    <sheet name="Material Purchase Schedule" sheetId="3" r:id="rId13"/>
    <sheet name="Actual Vs Standard" sheetId="13" state="hidden" r:id="rId14"/>
    <sheet name="Tool 4 print" sheetId="14" state="hidden" r:id="rId15"/>
    <sheet name="Sheet2" sheetId="15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0" l="1"/>
  <c r="D26" i="10"/>
  <c r="E26" i="10"/>
  <c r="F26" i="10"/>
  <c r="G26" i="10"/>
  <c r="H26" i="10"/>
  <c r="I26" i="10"/>
  <c r="J26" i="10"/>
  <c r="K26" i="10"/>
  <c r="L26" i="10"/>
  <c r="M26" i="10"/>
  <c r="B26" i="10"/>
  <c r="E30" i="10"/>
  <c r="D30" i="10"/>
  <c r="C30" i="10"/>
  <c r="B30" i="10"/>
  <c r="C29" i="10"/>
  <c r="D29" i="10"/>
  <c r="E29" i="10"/>
  <c r="F29" i="10"/>
  <c r="G29" i="10"/>
  <c r="H29" i="10"/>
  <c r="I29" i="10"/>
  <c r="J29" i="10"/>
  <c r="K29" i="10"/>
  <c r="L29" i="10"/>
  <c r="M29" i="10"/>
  <c r="B29" i="10"/>
  <c r="C28" i="10"/>
  <c r="D28" i="10"/>
  <c r="E28" i="10"/>
  <c r="F28" i="10"/>
  <c r="G28" i="10"/>
  <c r="H28" i="10"/>
  <c r="I28" i="10"/>
  <c r="J28" i="10"/>
  <c r="K28" i="10"/>
  <c r="L28" i="10"/>
  <c r="M28" i="10"/>
  <c r="B28" i="10"/>
  <c r="C27" i="10"/>
  <c r="D27" i="10"/>
  <c r="E27" i="10"/>
  <c r="F27" i="10"/>
  <c r="G27" i="10"/>
  <c r="H27" i="10"/>
  <c r="I27" i="10"/>
  <c r="J27" i="10"/>
  <c r="K27" i="10"/>
  <c r="L27" i="10"/>
  <c r="M27" i="10"/>
  <c r="B27" i="10"/>
  <c r="C24" i="10"/>
  <c r="D24" i="10"/>
  <c r="E24" i="10"/>
  <c r="F24" i="10"/>
  <c r="G24" i="10"/>
  <c r="H24" i="10"/>
  <c r="I24" i="10"/>
  <c r="J24" i="10"/>
  <c r="K24" i="10"/>
  <c r="L24" i="10"/>
  <c r="M24" i="10"/>
  <c r="B24" i="10"/>
  <c r="I25" i="5" l="1"/>
  <c r="H25" i="5"/>
  <c r="V11" i="6"/>
  <c r="V12" i="6"/>
  <c r="B22" i="10" l="1"/>
  <c r="C22" i="10"/>
  <c r="D22" i="10"/>
  <c r="E22" i="10"/>
  <c r="F22" i="10"/>
  <c r="G22" i="10"/>
  <c r="H22" i="10"/>
  <c r="I22" i="10"/>
  <c r="J22" i="10"/>
  <c r="K22" i="10"/>
  <c r="L22" i="10"/>
  <c r="M22" i="10"/>
  <c r="H12" i="3" l="1"/>
  <c r="H13" i="3"/>
  <c r="H14" i="3"/>
  <c r="F25" i="3" l="1"/>
  <c r="F26" i="3"/>
  <c r="G26" i="3" l="1"/>
  <c r="H26" i="3" s="1"/>
  <c r="G25" i="3"/>
  <c r="H25" i="3" s="1"/>
  <c r="P23" i="16"/>
  <c r="P24" i="16"/>
  <c r="P25" i="16"/>
  <c r="P26" i="16"/>
  <c r="P27" i="16"/>
  <c r="P12" i="16"/>
  <c r="P13" i="16"/>
  <c r="P14" i="16"/>
  <c r="P15" i="16"/>
  <c r="P16" i="16"/>
  <c r="P17" i="16"/>
  <c r="P18" i="16"/>
  <c r="P19" i="16"/>
  <c r="P20" i="16"/>
  <c r="P11" i="16"/>
  <c r="P5" i="16"/>
  <c r="F66" i="5"/>
  <c r="F22" i="5"/>
  <c r="F42" i="5"/>
  <c r="F8" i="5"/>
  <c r="F33" i="10" l="1"/>
  <c r="P7" i="16" l="1"/>
  <c r="P8" i="16"/>
  <c r="P9" i="16"/>
  <c r="K71" i="5" l="1"/>
  <c r="N71" i="5"/>
  <c r="O71" i="5"/>
  <c r="P71" i="5"/>
  <c r="Q71" i="5"/>
  <c r="R71" i="5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4" i="12"/>
  <c r="O36" i="12"/>
  <c r="L36" i="12"/>
  <c r="I36" i="12"/>
  <c r="F36" i="12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7" i="12"/>
  <c r="F38" i="12"/>
  <c r="F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7" i="12"/>
  <c r="I38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7" i="12"/>
  <c r="O38" i="12"/>
  <c r="L8" i="12"/>
  <c r="L9" i="12"/>
  <c r="L10" i="12"/>
  <c r="L11" i="12"/>
  <c r="L12" i="12"/>
  <c r="L13" i="12"/>
  <c r="L14" i="12"/>
  <c r="L15" i="12"/>
  <c r="L5" i="12"/>
  <c r="L6" i="12"/>
  <c r="L7" i="12"/>
  <c r="I4" i="12"/>
  <c r="O4" i="12"/>
  <c r="L16" i="12" l="1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7" i="12"/>
  <c r="L38" i="12"/>
  <c r="L4" i="12"/>
  <c r="P6" i="16" l="1"/>
  <c r="P10" i="16"/>
  <c r="P21" i="16"/>
  <c r="P22" i="16"/>
  <c r="M76" i="5" l="1"/>
  <c r="L76" i="5"/>
  <c r="F76" i="5" s="1"/>
  <c r="S21" i="6" l="1"/>
  <c r="F19" i="5"/>
  <c r="F18" i="5"/>
  <c r="F15" i="5"/>
  <c r="F14" i="5"/>
  <c r="F13" i="5"/>
  <c r="F12" i="5"/>
  <c r="S66" i="5" l="1"/>
  <c r="S42" i="5"/>
  <c r="S22" i="5"/>
  <c r="L69" i="5" l="1"/>
  <c r="M69" i="5"/>
  <c r="O40" i="5"/>
  <c r="R29" i="5"/>
  <c r="R32" i="5"/>
  <c r="M25" i="6"/>
  <c r="M38" i="6" l="1"/>
  <c r="M37" i="6"/>
  <c r="M36" i="6"/>
  <c r="M35" i="6"/>
  <c r="M34" i="6"/>
  <c r="M33" i="6"/>
  <c r="M32" i="6"/>
  <c r="M31" i="6"/>
  <c r="M30" i="6"/>
  <c r="M29" i="6"/>
  <c r="M28" i="6"/>
  <c r="M27" i="6"/>
  <c r="M26" i="6"/>
  <c r="R21" i="6" l="1"/>
  <c r="Q21" i="6"/>
  <c r="P21" i="6"/>
  <c r="J21" i="6"/>
  <c r="H21" i="6"/>
  <c r="G21" i="6"/>
  <c r="E21" i="6"/>
  <c r="F21" i="6"/>
  <c r="M21" i="6"/>
  <c r="T14" i="6"/>
  <c r="T18" i="6" l="1"/>
  <c r="M40" i="6" l="1"/>
  <c r="I40" i="6"/>
  <c r="G40" i="6"/>
  <c r="E40" i="6"/>
  <c r="C18" i="13" l="1"/>
  <c r="O20" i="6" l="1"/>
  <c r="E20" i="6" l="1"/>
  <c r="F20" i="6"/>
  <c r="G20" i="6"/>
  <c r="H20" i="6"/>
  <c r="I20" i="6"/>
  <c r="J20" i="6"/>
  <c r="K20" i="6"/>
  <c r="L20" i="6"/>
  <c r="N20" i="6"/>
  <c r="T19" i="6"/>
  <c r="T15" i="6"/>
  <c r="T16" i="6"/>
  <c r="T20" i="6" l="1"/>
  <c r="R77" i="5"/>
  <c r="Q77" i="5"/>
  <c r="J77" i="5"/>
  <c r="I77" i="5"/>
  <c r="H77" i="5"/>
  <c r="H46" i="5" l="1"/>
  <c r="I46" i="5"/>
  <c r="J46" i="5"/>
  <c r="K46" i="5"/>
  <c r="L46" i="5"/>
  <c r="M46" i="5"/>
  <c r="N21" i="6" l="1"/>
  <c r="L21" i="6"/>
  <c r="K21" i="6"/>
  <c r="I64" i="5"/>
  <c r="J64" i="5"/>
  <c r="K64" i="5"/>
  <c r="L64" i="5"/>
  <c r="M64" i="5"/>
  <c r="N64" i="5"/>
  <c r="O64" i="5"/>
  <c r="P64" i="5"/>
  <c r="Q64" i="5"/>
  <c r="R64" i="5"/>
  <c r="H64" i="5"/>
  <c r="I89" i="5"/>
  <c r="J89" i="5"/>
  <c r="K89" i="5"/>
  <c r="L89" i="5"/>
  <c r="M89" i="5"/>
  <c r="N89" i="5"/>
  <c r="O89" i="5"/>
  <c r="P89" i="5"/>
  <c r="Q89" i="5"/>
  <c r="R89" i="5"/>
  <c r="H89" i="5"/>
  <c r="I40" i="5"/>
  <c r="J40" i="5"/>
  <c r="K40" i="5"/>
  <c r="L40" i="5"/>
  <c r="M40" i="5"/>
  <c r="N40" i="5"/>
  <c r="P40" i="5"/>
  <c r="Q40" i="5"/>
  <c r="R40" i="5"/>
  <c r="H40" i="5"/>
  <c r="I49" i="5" l="1"/>
  <c r="H49" i="5"/>
  <c r="I62" i="5"/>
  <c r="J62" i="5"/>
  <c r="K62" i="5"/>
  <c r="L62" i="5"/>
  <c r="M62" i="5"/>
  <c r="N62" i="5"/>
  <c r="O62" i="5"/>
  <c r="P62" i="5"/>
  <c r="Q62" i="5"/>
  <c r="R62" i="5"/>
  <c r="H62" i="5"/>
  <c r="I61" i="5"/>
  <c r="J61" i="5"/>
  <c r="K61" i="5"/>
  <c r="L61" i="5"/>
  <c r="M61" i="5"/>
  <c r="N61" i="5"/>
  <c r="O61" i="5"/>
  <c r="P61" i="5"/>
  <c r="Q61" i="5"/>
  <c r="R61" i="5"/>
  <c r="H61" i="5"/>
  <c r="I60" i="5"/>
  <c r="J60" i="5"/>
  <c r="K60" i="5"/>
  <c r="L60" i="5"/>
  <c r="M60" i="5"/>
  <c r="N60" i="5"/>
  <c r="O60" i="5"/>
  <c r="P60" i="5"/>
  <c r="Q60" i="5"/>
  <c r="R60" i="5"/>
  <c r="H60" i="5"/>
  <c r="I86" i="5"/>
  <c r="J86" i="5"/>
  <c r="K86" i="5"/>
  <c r="L86" i="5"/>
  <c r="M86" i="5"/>
  <c r="N86" i="5"/>
  <c r="O86" i="5"/>
  <c r="P86" i="5"/>
  <c r="Q86" i="5"/>
  <c r="R86" i="5"/>
  <c r="H86" i="5"/>
  <c r="I85" i="5"/>
  <c r="J85" i="5"/>
  <c r="K85" i="5"/>
  <c r="L85" i="5"/>
  <c r="M85" i="5"/>
  <c r="N85" i="5"/>
  <c r="O85" i="5"/>
  <c r="P85" i="5"/>
  <c r="Q85" i="5"/>
  <c r="R85" i="5"/>
  <c r="H85" i="5"/>
  <c r="I84" i="5"/>
  <c r="J84" i="5"/>
  <c r="K84" i="5"/>
  <c r="L84" i="5"/>
  <c r="M84" i="5"/>
  <c r="N84" i="5"/>
  <c r="O84" i="5"/>
  <c r="P84" i="5"/>
  <c r="Q84" i="5"/>
  <c r="R84" i="5"/>
  <c r="H84" i="5"/>
  <c r="I81" i="5"/>
  <c r="J81" i="5"/>
  <c r="K81" i="5"/>
  <c r="L81" i="5"/>
  <c r="M81" i="5"/>
  <c r="N81" i="5"/>
  <c r="O81" i="5"/>
  <c r="P81" i="5"/>
  <c r="Q81" i="5"/>
  <c r="R81" i="5"/>
  <c r="H81" i="5"/>
  <c r="I57" i="5"/>
  <c r="J57" i="5"/>
  <c r="K57" i="5"/>
  <c r="L57" i="5"/>
  <c r="M57" i="5"/>
  <c r="N57" i="5"/>
  <c r="O57" i="5"/>
  <c r="P57" i="5"/>
  <c r="Q57" i="5"/>
  <c r="R57" i="5"/>
  <c r="H57" i="5"/>
  <c r="I37" i="5"/>
  <c r="J37" i="5"/>
  <c r="K37" i="5"/>
  <c r="L37" i="5"/>
  <c r="M37" i="5"/>
  <c r="N37" i="5"/>
  <c r="O37" i="5"/>
  <c r="P37" i="5"/>
  <c r="Q37" i="5"/>
  <c r="R37" i="5"/>
  <c r="H37" i="5"/>
  <c r="I36" i="5"/>
  <c r="J36" i="5"/>
  <c r="K36" i="5"/>
  <c r="L36" i="5"/>
  <c r="M36" i="5"/>
  <c r="N36" i="5"/>
  <c r="O36" i="5"/>
  <c r="P36" i="5"/>
  <c r="Q36" i="5"/>
  <c r="R36" i="5"/>
  <c r="H36" i="5"/>
  <c r="I56" i="5"/>
  <c r="J56" i="5"/>
  <c r="K56" i="5"/>
  <c r="L56" i="5"/>
  <c r="M56" i="5"/>
  <c r="N56" i="5"/>
  <c r="O56" i="5"/>
  <c r="P56" i="5"/>
  <c r="Q56" i="5"/>
  <c r="R56" i="5"/>
  <c r="H56" i="5"/>
  <c r="I80" i="5"/>
  <c r="J80" i="5"/>
  <c r="K80" i="5"/>
  <c r="L80" i="5"/>
  <c r="M80" i="5"/>
  <c r="N80" i="5"/>
  <c r="O80" i="5"/>
  <c r="P80" i="5"/>
  <c r="Q80" i="5"/>
  <c r="R80" i="5"/>
  <c r="H80" i="5"/>
  <c r="I79" i="5"/>
  <c r="J79" i="5"/>
  <c r="K79" i="5"/>
  <c r="L79" i="5"/>
  <c r="M79" i="5"/>
  <c r="N79" i="5"/>
  <c r="O79" i="5"/>
  <c r="P79" i="5"/>
  <c r="Q79" i="5"/>
  <c r="R79" i="5"/>
  <c r="H79" i="5"/>
  <c r="I55" i="5"/>
  <c r="J55" i="5"/>
  <c r="K55" i="5"/>
  <c r="L55" i="5"/>
  <c r="M55" i="5"/>
  <c r="N55" i="5"/>
  <c r="O55" i="5"/>
  <c r="P55" i="5"/>
  <c r="Q55" i="5"/>
  <c r="R55" i="5"/>
  <c r="H55" i="5"/>
  <c r="I35" i="5"/>
  <c r="J35" i="5"/>
  <c r="K35" i="5"/>
  <c r="L35" i="5"/>
  <c r="M35" i="5"/>
  <c r="N35" i="5"/>
  <c r="O35" i="5"/>
  <c r="P35" i="5"/>
  <c r="Q35" i="5"/>
  <c r="R35" i="5"/>
  <c r="H35" i="5"/>
  <c r="K26" i="5"/>
  <c r="L26" i="5"/>
  <c r="R26" i="5"/>
  <c r="I45" i="5"/>
  <c r="J45" i="5"/>
  <c r="K45" i="5"/>
  <c r="L45" i="5"/>
  <c r="M45" i="5"/>
  <c r="N45" i="5"/>
  <c r="O45" i="5"/>
  <c r="P45" i="5"/>
  <c r="Q45" i="5"/>
  <c r="R45" i="5"/>
  <c r="H45" i="5"/>
  <c r="F70" i="5"/>
  <c r="F77" i="5"/>
  <c r="F82" i="5"/>
  <c r="F83" i="5"/>
  <c r="F89" i="5"/>
  <c r="F47" i="5"/>
  <c r="F48" i="5"/>
  <c r="F51" i="5"/>
  <c r="F53" i="5"/>
  <c r="F58" i="5"/>
  <c r="F59" i="5"/>
  <c r="F64" i="5"/>
  <c r="F27" i="5"/>
  <c r="F28" i="5"/>
  <c r="F30" i="5"/>
  <c r="F31" i="5"/>
  <c r="F33" i="5"/>
  <c r="F40" i="5"/>
  <c r="I52" i="5"/>
  <c r="J52" i="5"/>
  <c r="K52" i="5"/>
  <c r="L52" i="5"/>
  <c r="M52" i="5"/>
  <c r="N52" i="5"/>
  <c r="O52" i="5"/>
  <c r="P52" i="5"/>
  <c r="Q52" i="5"/>
  <c r="R52" i="5"/>
  <c r="H52" i="5"/>
  <c r="I32" i="5"/>
  <c r="J32" i="5"/>
  <c r="K32" i="5"/>
  <c r="L32" i="5"/>
  <c r="M32" i="5"/>
  <c r="N32" i="5"/>
  <c r="O32" i="5"/>
  <c r="P32" i="5"/>
  <c r="Q32" i="5"/>
  <c r="H32" i="5"/>
  <c r="I75" i="5"/>
  <c r="J75" i="5"/>
  <c r="K75" i="5"/>
  <c r="N75" i="5"/>
  <c r="O75" i="5"/>
  <c r="P75" i="5"/>
  <c r="Q75" i="5"/>
  <c r="R75" i="5"/>
  <c r="H75" i="5"/>
  <c r="I73" i="5"/>
  <c r="J73" i="5"/>
  <c r="K73" i="5"/>
  <c r="L73" i="5"/>
  <c r="M73" i="5"/>
  <c r="N73" i="5"/>
  <c r="O73" i="5"/>
  <c r="P73" i="5"/>
  <c r="Q73" i="5"/>
  <c r="R73" i="5"/>
  <c r="H73" i="5"/>
  <c r="J49" i="5"/>
  <c r="K49" i="5"/>
  <c r="L49" i="5"/>
  <c r="M49" i="5"/>
  <c r="N49" i="5"/>
  <c r="O49" i="5"/>
  <c r="P49" i="5"/>
  <c r="Q49" i="5"/>
  <c r="R49" i="5"/>
  <c r="I29" i="5"/>
  <c r="J29" i="5"/>
  <c r="K29" i="5"/>
  <c r="L29" i="5"/>
  <c r="M29" i="5"/>
  <c r="N29" i="5"/>
  <c r="O29" i="5"/>
  <c r="P29" i="5"/>
  <c r="Q29" i="5"/>
  <c r="H29" i="5"/>
  <c r="I72" i="5"/>
  <c r="J72" i="5"/>
  <c r="K72" i="5"/>
  <c r="N72" i="5"/>
  <c r="O72" i="5"/>
  <c r="P72" i="5"/>
  <c r="Q72" i="5"/>
  <c r="R72" i="5"/>
  <c r="H72" i="5"/>
  <c r="I71" i="5"/>
  <c r="J71" i="5"/>
  <c r="H71" i="5"/>
  <c r="N46" i="5"/>
  <c r="O46" i="5"/>
  <c r="P46" i="5"/>
  <c r="Q46" i="5"/>
  <c r="J25" i="5"/>
  <c r="K25" i="5"/>
  <c r="L25" i="5"/>
  <c r="M25" i="5"/>
  <c r="N25" i="5"/>
  <c r="O25" i="5"/>
  <c r="P25" i="5"/>
  <c r="Q25" i="5"/>
  <c r="F86" i="5" l="1"/>
  <c r="F26" i="5"/>
  <c r="F60" i="5"/>
  <c r="F75" i="5"/>
  <c r="F62" i="5"/>
  <c r="F71" i="5"/>
  <c r="F56" i="5"/>
  <c r="F37" i="5"/>
  <c r="F81" i="5"/>
  <c r="F61" i="5"/>
  <c r="F49" i="5"/>
  <c r="F72" i="5"/>
  <c r="F73" i="5"/>
  <c r="F52" i="5"/>
  <c r="F45" i="5"/>
  <c r="F55" i="5"/>
  <c r="F29" i="5"/>
  <c r="F35" i="5"/>
  <c r="F32" i="5"/>
  <c r="F25" i="5"/>
  <c r="F46" i="5"/>
  <c r="F57" i="5"/>
  <c r="F79" i="5"/>
  <c r="F84" i="5"/>
  <c r="F85" i="5"/>
  <c r="F80" i="5"/>
  <c r="M25" i="11" l="1"/>
  <c r="L25" i="11"/>
  <c r="K25" i="11"/>
  <c r="J25" i="11"/>
  <c r="I25" i="11"/>
  <c r="H25" i="11"/>
  <c r="G25" i="11"/>
  <c r="F25" i="11"/>
  <c r="E25" i="11"/>
  <c r="D25" i="11"/>
  <c r="C25" i="11"/>
  <c r="B25" i="11"/>
  <c r="F24" i="3" l="1"/>
  <c r="F23" i="3"/>
  <c r="G23" i="3" s="1"/>
  <c r="H23" i="3" s="1"/>
  <c r="F22" i="3"/>
  <c r="G22" i="3" s="1"/>
  <c r="H22" i="3" s="1"/>
  <c r="F21" i="3"/>
  <c r="F20" i="3"/>
  <c r="F19" i="3"/>
  <c r="F18" i="3"/>
  <c r="G18" i="3" s="1"/>
  <c r="H18" i="3" s="1"/>
  <c r="F17" i="3"/>
  <c r="F15" i="3"/>
  <c r="F14" i="3"/>
  <c r="G14" i="3" s="1"/>
  <c r="F13" i="3"/>
  <c r="F12" i="3"/>
  <c r="G12" i="3" s="1"/>
  <c r="F11" i="3"/>
  <c r="G11" i="3" s="1"/>
  <c r="H11" i="3" s="1"/>
  <c r="U18" i="1"/>
  <c r="W33" i="1"/>
  <c r="W34" i="1"/>
  <c r="W35" i="1"/>
  <c r="W36" i="1"/>
  <c r="W37" i="1"/>
  <c r="W38" i="1"/>
  <c r="V33" i="1"/>
  <c r="V34" i="1"/>
  <c r="V35" i="1"/>
  <c r="V36" i="1"/>
  <c r="V37" i="1"/>
  <c r="V38" i="1"/>
  <c r="U33" i="1"/>
  <c r="U34" i="1"/>
  <c r="U35" i="1"/>
  <c r="U36" i="1"/>
  <c r="U37" i="1"/>
  <c r="U38" i="1"/>
  <c r="T34" i="1"/>
  <c r="T35" i="1"/>
  <c r="T36" i="1"/>
  <c r="T38" i="1"/>
  <c r="T32" i="1"/>
  <c r="Y13" i="1"/>
  <c r="Y14" i="1"/>
  <c r="T17" i="1"/>
  <c r="U17" i="1"/>
  <c r="V17" i="1"/>
  <c r="W17" i="1"/>
  <c r="X17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9" i="1"/>
  <c r="U29" i="1"/>
  <c r="Y29" i="1" s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Y34" i="1"/>
  <c r="X34" i="1"/>
  <c r="X35" i="1"/>
  <c r="X36" i="1"/>
  <c r="Y38" i="1"/>
  <c r="X38" i="1"/>
  <c r="Y48" i="1"/>
  <c r="G15" i="3" l="1"/>
  <c r="H15" i="3"/>
  <c r="G19" i="3"/>
  <c r="H19" i="3" s="1"/>
  <c r="Y25" i="1"/>
  <c r="Y36" i="1"/>
  <c r="G17" i="3"/>
  <c r="H17" i="3" s="1"/>
  <c r="G21" i="3"/>
  <c r="H21" i="3" s="1"/>
  <c r="G13" i="3"/>
  <c r="G20" i="3"/>
  <c r="H20" i="3" s="1"/>
  <c r="G24" i="3"/>
  <c r="H24" i="3" s="1"/>
  <c r="Y35" i="1"/>
  <c r="Y31" i="1"/>
  <c r="Y26" i="1"/>
  <c r="Y18" i="1"/>
  <c r="Y17" i="1"/>
  <c r="Y30" i="1"/>
  <c r="Y32" i="1"/>
  <c r="Y22" i="1"/>
  <c r="Y20" i="1"/>
  <c r="Y19" i="1"/>
  <c r="Y24" i="1"/>
  <c r="Y21" i="1"/>
  <c r="F36" i="5" l="1"/>
  <c r="F69" i="5"/>
</calcChain>
</file>

<file path=xl/comments1.xml><?xml version="1.0" encoding="utf-8"?>
<comments xmlns="http://schemas.openxmlformats.org/spreadsheetml/2006/main">
  <authors>
    <author>Phang Phalla</author>
  </authors>
  <commentList>
    <comment ref="V3" authorId="0">
      <text>
        <r>
          <rPr>
            <sz val="9"/>
            <color indexed="81"/>
            <rFont val="Tahoma"/>
            <family val="2"/>
          </rPr>
          <t>- Engine Nº 15/40 or 20/50: 144 L
- Engine Nº:
   40= 20 L
   50= 285
   68= 50 L
   90= 20 L
   140= 20 L</t>
        </r>
      </text>
    </comment>
  </commentList>
</comments>
</file>

<file path=xl/comments2.xml><?xml version="1.0" encoding="utf-8"?>
<comments xmlns="http://schemas.openxmlformats.org/spreadsheetml/2006/main">
  <authors>
    <author>Phang Phalla</author>
  </authors>
  <commentList>
    <comment ref="B33" authorId="0">
      <text>
        <r>
          <rPr>
            <sz val="9"/>
            <color indexed="81"/>
            <rFont val="Tahoma"/>
            <family val="2"/>
          </rPr>
          <t>- Engine Nº 15/40 or 20/50: 144 L
- Engine Nº:
   40= 20 L
   50= 285
   68= 50 L
   90= 20 L
   140= 20 L</t>
        </r>
      </text>
    </comment>
  </commentList>
</comments>
</file>

<file path=xl/comments3.xml><?xml version="1.0" encoding="utf-8"?>
<comments xmlns="http://schemas.openxmlformats.org/spreadsheetml/2006/main">
  <authors>
    <author>Phang Phalla</author>
  </authors>
  <commentList>
    <comment ref="W4" authorId="0">
      <text>
        <r>
          <rPr>
            <sz val="9"/>
            <color indexed="81"/>
            <rFont val="Tahoma"/>
            <family val="2"/>
          </rPr>
          <t>- Engine Nº 15/40 or 20/50: 144 L
- Engine Nº:
   40= 20 L
   50= 285
   68= 50 L
   90= 20 L
   140= 20 L</t>
        </r>
      </text>
    </comment>
  </commentList>
</comments>
</file>

<file path=xl/comments4.xml><?xml version="1.0" encoding="utf-8"?>
<comments xmlns="http://schemas.openxmlformats.org/spreadsheetml/2006/main">
  <authors>
    <author>Hong Channda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25d
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1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25d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S1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1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25d
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1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S1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2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25d
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2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
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2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L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16d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M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S3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10d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26da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37" authorId="0">
      <text>
        <r>
          <rPr>
            <b/>
            <sz val="9"/>
            <color indexed="81"/>
            <rFont val="Tahoma"/>
            <family val="2"/>
          </rPr>
          <t>Hong Channda:
26d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3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3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4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4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O4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S4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S4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M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O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S5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15d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5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5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5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4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5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5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5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7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K5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  <comment ref="M59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26d</t>
        </r>
      </text>
    </comment>
  </commentList>
</comments>
</file>

<file path=xl/comments5.xml><?xml version="1.0" encoding="utf-8"?>
<comments xmlns="http://schemas.openxmlformats.org/spreadsheetml/2006/main">
  <authors>
    <author>Hong Channda</author>
  </authors>
  <commentList>
    <comment ref="F38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To use when any case have problem
</t>
        </r>
      </text>
    </comment>
  </commentList>
</comments>
</file>

<file path=xl/comments6.xml><?xml version="1.0" encoding="utf-8"?>
<comments xmlns="http://schemas.openxmlformats.org/spreadsheetml/2006/main">
  <authors>
    <author>Hong Channda</author>
  </authors>
  <commentList>
    <comment ref="P10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In 2015 not use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To use when any case have problem</t>
        </r>
      </text>
    </comment>
  </commentList>
</comments>
</file>

<file path=xl/comments7.xml><?xml version="1.0" encoding="utf-8"?>
<comments xmlns="http://schemas.openxmlformats.org/spreadsheetml/2006/main">
  <authors>
    <author>Phang Phalla</author>
  </authors>
  <commentList>
    <comment ref="B31" authorId="0">
      <text>
        <r>
          <rPr>
            <sz val="9"/>
            <color indexed="81"/>
            <rFont val="Tahoma"/>
            <family val="2"/>
          </rPr>
          <t>- Engine Nº 15/40 or 20/50: 144 L
- Engine Nº:
   40= 20 L
   50= 285
   68= 50 L
   90= 20 L
   140= 20 L</t>
        </r>
      </text>
    </comment>
  </commentList>
</comments>
</file>

<file path=xl/comments8.xml><?xml version="1.0" encoding="utf-8"?>
<comments xmlns="http://schemas.openxmlformats.org/spreadsheetml/2006/main">
  <authors>
    <author>Hong Channda</author>
  </authors>
  <commentList>
    <comment ref="A22" authorId="0">
      <text>
        <r>
          <rPr>
            <b/>
            <sz val="9"/>
            <color indexed="81"/>
            <rFont val="Tahoma"/>
            <family val="2"/>
          </rPr>
          <t>Hong Channda:</t>
        </r>
        <r>
          <rPr>
            <sz val="9"/>
            <color indexed="81"/>
            <rFont val="Tahoma"/>
            <family val="2"/>
          </rPr>
          <t xml:space="preserve">
Harvest for sale 
</t>
        </r>
      </text>
    </comment>
  </commentList>
</comments>
</file>

<file path=xl/comments9.xml><?xml version="1.0" encoding="utf-8"?>
<comments xmlns="http://schemas.openxmlformats.org/spreadsheetml/2006/main">
  <authors>
    <author>Phang Phalla</author>
  </authors>
  <commentList>
    <comment ref="B43" authorId="0">
      <text>
        <r>
          <rPr>
            <sz val="9"/>
            <color indexed="81"/>
            <rFont val="Tahoma"/>
            <family val="2"/>
          </rPr>
          <t>- Engine Nº 15/40 or 20/50: 144 L
- Engine Nº:
   40= 20 L
   50= 285
   68= 50 L
   90= 20 L
   140= 20 L</t>
        </r>
      </text>
    </comment>
  </commentList>
</comments>
</file>

<file path=xl/sharedStrings.xml><?xml version="1.0" encoding="utf-8"?>
<sst xmlns="http://schemas.openxmlformats.org/spreadsheetml/2006/main" count="3371" uniqueCount="723">
  <si>
    <t>Table 1: Direct Materials Cost</t>
  </si>
  <si>
    <t xml:space="preserve">No. </t>
  </si>
  <si>
    <t>Description</t>
  </si>
  <si>
    <t>Measure</t>
  </si>
  <si>
    <t>Unite Addult Coco (Tree)</t>
  </si>
  <si>
    <t>Unite Baby Coconut (Tree)</t>
  </si>
  <si>
    <t>Total Use</t>
  </si>
  <si>
    <t>(1) Blossoming</t>
  </si>
  <si>
    <t xml:space="preserve">      (2)      Non-Fruit</t>
  </si>
  <si>
    <t xml:space="preserve">           (3)             Age 1 to 2 Ys</t>
  </si>
  <si>
    <t xml:space="preserve">      (4)      Age 3 Ys</t>
  </si>
  <si>
    <t>(5) Kampot</t>
  </si>
  <si>
    <t>DIRECT MATERIALS</t>
  </si>
  <si>
    <t>Coconut Seed</t>
  </si>
  <si>
    <t>Seed</t>
  </si>
  <si>
    <t>FERTILIZERS</t>
  </si>
  <si>
    <t xml:space="preserve">  Chemical Fertilizer:</t>
  </si>
  <si>
    <t>Fertilizer 15.15.15</t>
  </si>
  <si>
    <t>Kg</t>
  </si>
  <si>
    <t>Frtilizer Urea</t>
  </si>
  <si>
    <t>Fertilizer 8.24.24</t>
  </si>
  <si>
    <t>Fertilizer Mg</t>
  </si>
  <si>
    <t>Fertilizer CA</t>
  </si>
  <si>
    <t>Fertilizer-Salt</t>
  </si>
  <si>
    <t xml:space="preserve">  Naure Fertilizer: </t>
  </si>
  <si>
    <t>Chicken dung</t>
  </si>
  <si>
    <t>Cow Manure</t>
  </si>
  <si>
    <t>Ash</t>
  </si>
  <si>
    <t>Subtotal for FERTILIZER</t>
  </si>
  <si>
    <t>PEST &amp; INSECTICIDES</t>
  </si>
  <si>
    <t>Cyperan (Contact)</t>
  </si>
  <si>
    <t>ml (cc)</t>
  </si>
  <si>
    <t>Monocrotophos (Contact)</t>
  </si>
  <si>
    <t>Mevinphons (Contact)</t>
  </si>
  <si>
    <t>Furadan (Systemic)</t>
  </si>
  <si>
    <t>FUNGICIDE:</t>
  </si>
  <si>
    <t>Mancozeb</t>
  </si>
  <si>
    <t>Antracol</t>
  </si>
  <si>
    <t>Zineb</t>
  </si>
  <si>
    <t>HERBICIDE</t>
  </si>
  <si>
    <t>Niphosate</t>
  </si>
  <si>
    <t>Litre</t>
  </si>
  <si>
    <t>Subtotal for PESTICIDES &amp; HERBICIDE</t>
  </si>
  <si>
    <t>TOTAL AMOUNT DIRECT MATERIALS</t>
  </si>
  <si>
    <t>INDIRECT MATERIALS</t>
  </si>
  <si>
    <t>Diesel Use</t>
  </si>
  <si>
    <t>Engine Oil</t>
  </si>
  <si>
    <t>Drum</t>
  </si>
  <si>
    <t>Gasoline</t>
  </si>
  <si>
    <t>Gair Oil</t>
  </si>
  <si>
    <t>Cane</t>
  </si>
  <si>
    <t>Thread for Sewing Bags</t>
  </si>
  <si>
    <t>Spool</t>
  </si>
  <si>
    <t xml:space="preserve">Sack for Seed Packing </t>
  </si>
  <si>
    <t>Pcs</t>
  </si>
  <si>
    <t>Water Consumtion Cost</t>
  </si>
  <si>
    <t>Other Farming Tool &amp; Equipment</t>
  </si>
  <si>
    <t>Units</t>
  </si>
  <si>
    <t>GRAND TOTAL RAW MATERIALS COST</t>
  </si>
  <si>
    <t>Note:</t>
  </si>
  <si>
    <t xml:space="preserve">  - All Material Price are set by procurment's quotation between 10-Oct-2012 and 30-Nov-2012</t>
  </si>
  <si>
    <t xml:space="preserve"> - Use Exchange Market Rate 1$/4,100R.</t>
  </si>
  <si>
    <t>Company Name: SOMA GROUP Co., Ltd.</t>
  </si>
  <si>
    <t>Subsidiary: SOMA FARM Co., Ltd.</t>
  </si>
  <si>
    <t>Project: Rice</t>
  </si>
  <si>
    <t xml:space="preserve">Subject: Plan for Big Rice Growing Cycle in Yield 2011-2012 </t>
  </si>
  <si>
    <t>Using Rate per tree</t>
  </si>
  <si>
    <t>Sequent of Use</t>
  </si>
  <si>
    <t>Sub-Total Use</t>
  </si>
  <si>
    <t>Blossoming Tree</t>
  </si>
  <si>
    <t>Non-Fruit Tree</t>
  </si>
  <si>
    <t xml:space="preserve">     (5)       Kampot</t>
  </si>
  <si>
    <t>RICE SEED</t>
  </si>
  <si>
    <r>
      <t>m</t>
    </r>
    <r>
      <rPr>
        <vertAlign val="superscript"/>
        <sz val="10"/>
        <color theme="1"/>
        <rFont val="Arial Narrow"/>
        <family val="2"/>
      </rPr>
      <t>3</t>
    </r>
  </si>
  <si>
    <t>Aplication Nº</t>
  </si>
  <si>
    <t>AP-1</t>
  </si>
  <si>
    <t>AP-2</t>
  </si>
  <si>
    <t>AP-3</t>
  </si>
  <si>
    <t>AP-4</t>
  </si>
  <si>
    <t>AP-5</t>
  </si>
  <si>
    <t>AP-6</t>
  </si>
  <si>
    <t>AP-7</t>
  </si>
  <si>
    <t>AP-8</t>
  </si>
  <si>
    <t>AP-9</t>
  </si>
  <si>
    <t>AP-10</t>
  </si>
  <si>
    <t>AP-11</t>
  </si>
  <si>
    <t>AP-12</t>
  </si>
  <si>
    <t>AP-13</t>
  </si>
  <si>
    <t>AP-14</t>
  </si>
  <si>
    <t>AP-15</t>
  </si>
  <si>
    <t>AP-16</t>
  </si>
  <si>
    <t>AP-17</t>
  </si>
  <si>
    <t>AP-18</t>
  </si>
  <si>
    <t>Application Name</t>
  </si>
  <si>
    <t>Indirected Material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</si>
  <si>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</si>
  <si>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</si>
  <si>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</si>
  <si>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</si>
  <si>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</si>
  <si>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</si>
  <si>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</si>
  <si>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</si>
  <si>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</si>
  <si>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</si>
  <si>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</si>
  <si>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</si>
  <si>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Stock BL</t>
  </si>
  <si>
    <t>Pruchase Schedule</t>
  </si>
  <si>
    <t>Stage 1</t>
  </si>
  <si>
    <t>Stage 2</t>
  </si>
  <si>
    <t>Stage 3</t>
  </si>
  <si>
    <t>Apply to Plan</t>
  </si>
  <si>
    <t xml:space="preserve"> Recerv (3%)</t>
  </si>
  <si>
    <t>Total Purchase</t>
  </si>
  <si>
    <t>COCONUT</t>
  </si>
  <si>
    <t>Fertilizer Ca</t>
  </si>
  <si>
    <t>Decription</t>
  </si>
  <si>
    <t>(4)      Age 3 Ys</t>
  </si>
  <si>
    <t>Labor</t>
  </si>
  <si>
    <t>Machinery Operator</t>
  </si>
  <si>
    <t>Supervisor</t>
  </si>
  <si>
    <t>Activities Shcedule-2014</t>
  </si>
  <si>
    <t>Other Tool &amp; Equipment</t>
  </si>
  <si>
    <t>IP-1</t>
  </si>
  <si>
    <t>IP-2</t>
  </si>
  <si>
    <t>IP-3</t>
  </si>
  <si>
    <t>IP-4</t>
  </si>
  <si>
    <t>IP-5</t>
  </si>
  <si>
    <t>IP-6</t>
  </si>
  <si>
    <t>Chemical Fertilizer</t>
  </si>
  <si>
    <t>Natural Fertilizer</t>
  </si>
  <si>
    <t>Chemical Pest &amp; Isecticide</t>
  </si>
  <si>
    <t>Chemcial Fungicide</t>
  </si>
  <si>
    <t>Checmical Herbicide</t>
  </si>
  <si>
    <t>Input-Description</t>
  </si>
  <si>
    <t>Production Information</t>
  </si>
  <si>
    <t>Sub-PJ:</t>
  </si>
  <si>
    <t>PJ:</t>
  </si>
  <si>
    <t>Plantation</t>
  </si>
  <si>
    <t>Coconut PJ</t>
  </si>
  <si>
    <t>Location:</t>
  </si>
  <si>
    <t>……………….</t>
  </si>
  <si>
    <t>PJ Leader:</t>
  </si>
  <si>
    <t>Schedule-Timeline</t>
  </si>
  <si>
    <t>Month</t>
  </si>
  <si>
    <t>Week/ months</t>
  </si>
  <si>
    <t>Period</t>
  </si>
  <si>
    <t>Start</t>
  </si>
  <si>
    <t>End</t>
  </si>
  <si>
    <t>Week-1</t>
  </si>
  <si>
    <t>Week-2</t>
  </si>
  <si>
    <t>Week-3</t>
  </si>
  <si>
    <t>Week-4</t>
  </si>
  <si>
    <t>Week-5</t>
  </si>
  <si>
    <t>Matching</t>
  </si>
  <si>
    <t>Other Farming Tool</t>
  </si>
  <si>
    <t>Application Breakdown</t>
  </si>
  <si>
    <t>Company Name: Soma Group Co., Ltd</t>
  </si>
  <si>
    <t>Subsidiary Name: Soma Farm Co., Ltd</t>
  </si>
  <si>
    <t>Division: Plantation</t>
  </si>
  <si>
    <t>No.</t>
  </si>
  <si>
    <t>Total</t>
  </si>
  <si>
    <t>UOM</t>
  </si>
  <si>
    <t>Block</t>
  </si>
  <si>
    <t>Chamkar Dong</t>
  </si>
  <si>
    <t>Otaroit</t>
  </si>
  <si>
    <t>A</t>
  </si>
  <si>
    <t>B</t>
  </si>
  <si>
    <t>C</t>
  </si>
  <si>
    <t>D</t>
  </si>
  <si>
    <t>E</t>
  </si>
  <si>
    <t>F</t>
  </si>
  <si>
    <t>G</t>
  </si>
  <si>
    <t>Remarks</t>
  </si>
  <si>
    <t>Coconut Life Cycle</t>
  </si>
  <si>
    <t>15 Years</t>
  </si>
  <si>
    <t>Phase1: Seed Sowing</t>
  </si>
  <si>
    <t>3 Months</t>
  </si>
  <si>
    <t>Person</t>
  </si>
  <si>
    <t>5 Years</t>
  </si>
  <si>
    <t>Phase3: Harvesting</t>
  </si>
  <si>
    <t>Kampot</t>
  </si>
  <si>
    <t>Rate/Tree</t>
  </si>
  <si>
    <t>Sequen of Use</t>
  </si>
  <si>
    <t xml:space="preserve">   Fertilizer 15.15.15</t>
  </si>
  <si>
    <t xml:space="preserve">   Frtilizer Urea</t>
  </si>
  <si>
    <t xml:space="preserve">   Fertilizer 8.24.24</t>
  </si>
  <si>
    <t xml:space="preserve">   Fertilizer CA</t>
  </si>
  <si>
    <t xml:space="preserve">   Fertilizer-Salt</t>
  </si>
  <si>
    <t xml:space="preserve">   Chicken dung</t>
  </si>
  <si>
    <t xml:space="preserve">   Cow Manure</t>
  </si>
  <si>
    <t xml:space="preserve">   Ash</t>
  </si>
  <si>
    <t xml:space="preserve">   Cyperan (Contact)</t>
  </si>
  <si>
    <t xml:space="preserve">   Monocrotophos (Contact)</t>
  </si>
  <si>
    <t xml:space="preserve">   Mevinphons (Contact)</t>
  </si>
  <si>
    <t xml:space="preserve">   Furadan (Systemic)</t>
  </si>
  <si>
    <t xml:space="preserve">   Mancozeb</t>
  </si>
  <si>
    <t xml:space="preserve">   Antracol</t>
  </si>
  <si>
    <t xml:space="preserve">   Zineb</t>
  </si>
  <si>
    <t xml:space="preserve"> Chemical Fertilizer</t>
  </si>
  <si>
    <t xml:space="preserve"> Natural Fertilizer</t>
  </si>
  <si>
    <t>FERTILIZER</t>
  </si>
  <si>
    <t>PEST &amp; INSECTICIDE</t>
  </si>
  <si>
    <t>FUNGICIDE</t>
  </si>
  <si>
    <t>Zone I</t>
  </si>
  <si>
    <t>Zone II</t>
  </si>
  <si>
    <t>Zone III</t>
  </si>
  <si>
    <t>Zone IV</t>
  </si>
  <si>
    <t>Amount of Tree</t>
  </si>
  <si>
    <t>Aount of Tree</t>
  </si>
  <si>
    <t>Peroid: 2 Years</t>
  </si>
  <si>
    <t>Period: 2 Years</t>
  </si>
  <si>
    <t>L</t>
  </si>
  <si>
    <t>Non-Fruit</t>
  </si>
  <si>
    <t>Production Clasification</t>
  </si>
  <si>
    <t>Production Status</t>
  </si>
  <si>
    <t>Nº</t>
  </si>
  <si>
    <t>Phase2: Plant Growing &amp; Protection</t>
  </si>
  <si>
    <t>Stage1: Age 3-4 Years</t>
  </si>
  <si>
    <t>Seed Amount</t>
  </si>
  <si>
    <t>Stage1: Age 1-2 Years</t>
  </si>
  <si>
    <t>Stage1: Age 5-15 Years</t>
  </si>
  <si>
    <t>Composite Description</t>
  </si>
  <si>
    <t>Useful Description for Consumption</t>
  </si>
  <si>
    <t>Replacement App</t>
  </si>
  <si>
    <t>Input Description</t>
  </si>
  <si>
    <t>Due Date</t>
  </si>
  <si>
    <t>Months</t>
  </si>
  <si>
    <t>Material Purchase Schedule</t>
  </si>
  <si>
    <t>Remarks:</t>
  </si>
  <si>
    <t xml:space="preserve">                                                                                       Purchase Due Date Plan</t>
  </si>
  <si>
    <t>4- All delivery, should be informed to operation first</t>
  </si>
  <si>
    <t xml:space="preserve">1- Every Purchase Request Should be Raised in the total amount and </t>
  </si>
  <si>
    <t>attached with this purchase schedule</t>
  </si>
  <si>
    <t xml:space="preserve"> required</t>
  </si>
  <si>
    <t>Machinery Category</t>
  </si>
  <si>
    <t>Name</t>
  </si>
  <si>
    <t>Code</t>
  </si>
  <si>
    <t>Description Use</t>
  </si>
  <si>
    <t>Production List-TREE</t>
  </si>
  <si>
    <t>H</t>
  </si>
  <si>
    <t>Zone V</t>
  </si>
  <si>
    <t>J</t>
  </si>
  <si>
    <t>I</t>
  </si>
  <si>
    <t>Machinery</t>
  </si>
  <si>
    <t>Tractor</t>
  </si>
  <si>
    <t>Truck</t>
  </si>
  <si>
    <t>Car</t>
  </si>
  <si>
    <t>Monthly</t>
  </si>
  <si>
    <t>Daily</t>
  </si>
  <si>
    <t xml:space="preserve">Production Classification </t>
  </si>
  <si>
    <t>Coconut for Sale</t>
  </si>
  <si>
    <t>Coconut for Free</t>
  </si>
  <si>
    <t>Waste (Young and Ripe Fruit)</t>
  </si>
  <si>
    <t>Total Production</t>
  </si>
  <si>
    <t>Comparation Trend-Actual Production Vs. Forecasting Production</t>
  </si>
  <si>
    <t>Actual-PDT</t>
  </si>
  <si>
    <t>Forecasting-PDT</t>
  </si>
  <si>
    <t>Young Fruit</t>
  </si>
  <si>
    <t>Ripe Fruit</t>
  </si>
  <si>
    <t>Total Actual Production</t>
  </si>
  <si>
    <t>2- Every Purchase Should be Complete by Schedule required</t>
  </si>
  <si>
    <t>3- All purchase must be confirm  delivery schedule within schedule</t>
  </si>
  <si>
    <t>X</t>
  </si>
  <si>
    <t>Kg/year</t>
  </si>
  <si>
    <t>Tree</t>
  </si>
  <si>
    <t>g</t>
  </si>
  <si>
    <t>Glyphosan</t>
  </si>
  <si>
    <t>Phase1: Nursery Seed</t>
  </si>
  <si>
    <t>Kemocraft</t>
  </si>
  <si>
    <t>Own Seed</t>
  </si>
  <si>
    <t>កំចាត់សត្វល្អិត (ប៉ះផ្ទាល់)</t>
  </si>
  <si>
    <t>កំចាត់សត្វល្អិត (ជ្រាប)</t>
  </si>
  <si>
    <t>N. P. K</t>
  </si>
  <si>
    <t>N. P. K+ Micro Element</t>
  </si>
  <si>
    <t>Nacl</t>
  </si>
  <si>
    <t>Ca</t>
  </si>
  <si>
    <t>N. P. K and Ca</t>
  </si>
  <si>
    <t>P. K</t>
  </si>
  <si>
    <t>46-00-00</t>
  </si>
  <si>
    <t>16-16-16</t>
  </si>
  <si>
    <t>សំអាតស្មៅជុំវិញគល់</t>
  </si>
  <si>
    <t>ភ្ជួរដី</t>
  </si>
  <si>
    <t>កាត់ស្មៅ (ប្រើត្រាក់ទ័រ)</t>
  </si>
  <si>
    <t>កាប់ឆ្ការព្រៃ</t>
  </si>
  <si>
    <t>ប្រើប្រាស់ថ្នាំផ្សិត</t>
  </si>
  <si>
    <t>ប្រើអង្គប់វាយដី</t>
  </si>
  <si>
    <t>ការសំអាតកដូង(​កាវធាងទុំ, ស្មែង........)</t>
  </si>
  <si>
    <t>ការអូសលាមកមាន់ដាក់ជិតគល់ដូង</t>
  </si>
  <si>
    <t>ការប្រមូលផលផ្លែដូងខ្ចី</t>
  </si>
  <si>
    <t>ការប្រមូលផលផ្លែដូងទុំ</t>
  </si>
  <si>
    <t>ការចិតផ្លែដូងទុំបណ្តុះ</t>
  </si>
  <si>
    <t>ប្រើប្រាស់ថ្នាំសំលាប់ស្មៅ</t>
  </si>
  <si>
    <t>ការជួសកូនដូង</t>
  </si>
  <si>
    <t>ការដាំដូងថ្មី</t>
  </si>
  <si>
    <t>AP-19</t>
  </si>
  <si>
    <t>AP-20</t>
  </si>
  <si>
    <t>ការត្រួតពិនិត្យ សត្វល្អិត និងជំងឺ</t>
  </si>
  <si>
    <t>AP-21</t>
  </si>
  <si>
    <t>AP-22</t>
  </si>
  <si>
    <t>ការកាប់ចង្អូរដាក់ជី</t>
  </si>
  <si>
    <t>ឆូតដាក់ជី​ (ត្រាក់ទ័រ)</t>
  </si>
  <si>
    <t>ប្រើប្រាស់ថ្នាំពុលគីមី (សំលាប់សត្វល្អិត)</t>
  </si>
  <si>
    <t>Worker</t>
  </si>
  <si>
    <t>ការប្រើប្រាស់ជីគីមី លើកទី២</t>
  </si>
  <si>
    <t>ការប្រើប្រាស់ជីគីមី លើកទី១</t>
  </si>
  <si>
    <t>AP-23</t>
  </si>
  <si>
    <t>Skill labor</t>
  </si>
  <si>
    <t>John Deere</t>
  </si>
  <si>
    <t>Excavator</t>
  </si>
  <si>
    <t>Boom Spray Machine</t>
  </si>
  <si>
    <t>Kor Yun</t>
  </si>
  <si>
    <t>ml</t>
  </si>
  <si>
    <t>COCNUT SEED</t>
  </si>
  <si>
    <t>ដាំថ្មី</t>
  </si>
  <si>
    <t>Abamectin</t>
  </si>
  <si>
    <t xml:space="preserve">សំរាប់បំប៉នដូងធំ អោយផល </t>
  </si>
  <si>
    <t>សំរាប់បំប៉នដូងតូច (ប្រើបំប៉នម្តងម្កាល)</t>
  </si>
  <si>
    <t>សំរាប់បំប៉នដូងតូច​ និងធំ (ជាលក្ខណៈជីកំប៉ុស្ត)</t>
  </si>
  <si>
    <t>ដាំជួសនៅតាម Zone និមួយៗ</t>
  </si>
  <si>
    <t>សំរាប់បំប៉នដូងធំអោយផល ជំនួយផ្លែ (លលាដ៏ក្រាស)</t>
  </si>
  <si>
    <t>សំរាប់បំប៉នដូងធំអោយផល (បង្កើនគុណភាពផ្លែ)</t>
  </si>
  <si>
    <t>ជួយបង្កើនគុណភាព, រស់ជាតិផ្លែ ​និងសាច់ក្រាស់</t>
  </si>
  <si>
    <t>Cow Dung Manure</t>
  </si>
  <si>
    <t>COCONUT SEED</t>
  </si>
  <si>
    <t>Skill Labor</t>
  </si>
  <si>
    <t>Water Consumption Cost</t>
  </si>
  <si>
    <t>សំរាប់ប្រើប្រាស់ចំពោះឡានប្រើសាំង ឬត្រងទឺន័រ</t>
  </si>
  <si>
    <t>សំរាប់ប្តូរ ឬថែម</t>
  </si>
  <si>
    <t>សំរាប់ប្រើប្រាស់លើគ្រឿងចក្រ</t>
  </si>
  <si>
    <t>សំរាប់ថែម</t>
  </si>
  <si>
    <t>សំលាប់ស្មៅនៅតាមគល់ដូង</t>
  </si>
  <si>
    <t xml:space="preserve">សំរាប់ការពារ និងកំចាត់ផ្សិត </t>
  </si>
  <si>
    <t>សំរាប់បំប៉នដូងតូចក្នុងដំណាក់កាលមិនទាន់អោយផល</t>
  </si>
  <si>
    <t>សំរាប់ប្រើលើដូងធំ និងដូងតូច បង្កើនការលូតលាស់ (ការពារ, ផ្លែច្រើន, សាច់ក្រាស់)</t>
  </si>
  <si>
    <t>√</t>
  </si>
  <si>
    <t>Age : 5- 15 y, Blossoming Trees</t>
  </si>
  <si>
    <t>Age : 3- 4   y, Flowering Trees</t>
  </si>
  <si>
    <t>All Zone</t>
  </si>
  <si>
    <t>ការប្រើប្រាស់ថ្នាំផ្សិត</t>
  </si>
  <si>
    <t>All Age</t>
  </si>
  <si>
    <t>Age : 1- 4 y</t>
  </si>
  <si>
    <t>Age : 1- 2 y</t>
  </si>
  <si>
    <t>Age : 3- 4 y, Flowerig  Trees</t>
  </si>
  <si>
    <t>Zone I+ IV</t>
  </si>
  <si>
    <t>ការប្រើប្រាស់ទឹក និងជួសជុលប្រព័ន្ឋទឹកដូង</t>
  </si>
  <si>
    <t>Pump</t>
  </si>
  <si>
    <t>ការប្រើប្រាស់អគ្គិសនី</t>
  </si>
  <si>
    <t>AP-24</t>
  </si>
  <si>
    <t>តារាងប្រៀបធៀបទិន្នផលដូងជាក់ស្ដែង នឹង ទិន្នផលរំពឹងទុក</t>
  </si>
  <si>
    <t>ដាំជួស</t>
  </si>
  <si>
    <t>បំប៉នដូងតូច ​និងដូងធំ</t>
  </si>
  <si>
    <t>សំរាប់ការពារ ​និងកំចាត់ជំងឺផ្សិត</t>
  </si>
  <si>
    <t xml:space="preserve">    </t>
  </si>
  <si>
    <t>Age : 5- 15 y</t>
  </si>
  <si>
    <t xml:space="preserve">Age : 3- 4   y </t>
  </si>
  <si>
    <t>Age : 1- 2 y (In Zone I)</t>
  </si>
  <si>
    <t>សំរាប់ប្តូរប្រេងម៉ាស៊ីន</t>
  </si>
  <si>
    <t>សំរាប់ស្រោចស្រពដំណាំដូង</t>
  </si>
  <si>
    <t>សំរាប់ប្រើប្រាស់ទូទៅប្រចាំថ្ងៃ</t>
  </si>
  <si>
    <t>សំរាប់ជីគីមី,​ អំបិល, ជីលាមកមាន់, លាមកគោ,​ ស្ទូចបេះដូងខ្ចី, ដឹកផ្លែដូងខ្ចី, ទុំ</t>
  </si>
  <si>
    <t>សំរាប់ភ្ជួរដី, កាត់ស្មៅ, វាយអង្គប់, ឆូតដាក់ជី, ភ្ជាប់រឺម៉កដឹកដូងខ្ចី និងដូងទុំ</t>
  </si>
  <si>
    <t>សំរាប់ដឹកជីគីមី, អំបិល, លាមកគោ និងសំភារៈផ្សេងៗ</t>
  </si>
  <si>
    <t>ប្រធាន Zone, Area</t>
  </si>
  <si>
    <t>ប្រធាន គំរោងនីមួយៗ</t>
  </si>
  <si>
    <t>អ្នកអនុវត្តការងារផ្ទាល់</t>
  </si>
  <si>
    <t>សំរាប់ប្រើលើឡានដែលប្រើសាំង​...</t>
  </si>
  <si>
    <t>បំប៉នដូងធំអោយផល</t>
  </si>
  <si>
    <t>បំប៉នដូងតូច មិនទាន់អោយផល</t>
  </si>
  <si>
    <t>Can</t>
  </si>
  <si>
    <t>​​</t>
  </si>
  <si>
    <t>SHIBAURA</t>
  </si>
  <si>
    <t>Yanmar</t>
  </si>
  <si>
    <t>ឡានបែនតូច</t>
  </si>
  <si>
    <t>ឡានស្ទូច</t>
  </si>
  <si>
    <t>កូរ៉េ 2.5 Ton</t>
  </si>
  <si>
    <t>Suzuki</t>
  </si>
  <si>
    <t>V. 27</t>
  </si>
  <si>
    <t>M 107</t>
  </si>
  <si>
    <t>M 043</t>
  </si>
  <si>
    <t>……….</t>
  </si>
  <si>
    <t>M 202</t>
  </si>
  <si>
    <t>ឡានកង់​ ៨</t>
  </si>
  <si>
    <t>V. 61</t>
  </si>
  <si>
    <t>Ko Yunn</t>
  </si>
  <si>
    <t>Kaneko</t>
  </si>
  <si>
    <t>M. 232</t>
  </si>
  <si>
    <t>រឺម៉កត្រីកោនភ្ជាប់ Yanmar</t>
  </si>
  <si>
    <t>រឺម៉កទាប ភ្ជាប់ Yanmar</t>
  </si>
  <si>
    <t>១- ឧបករណ៍កាត់ស្មៅ</t>
  </si>
  <si>
    <t>៣- ​ឧបករណ៍កាត់ស្មៅ</t>
  </si>
  <si>
    <t>២- ​ឧបករណ៍កាត់ស្មៅ</t>
  </si>
  <si>
    <t>១- អង្គប់វាយដី</t>
  </si>
  <si>
    <t>២- អង្គប់វាយដី</t>
  </si>
  <si>
    <t>១- ផាលភ្ជួរដី</t>
  </si>
  <si>
    <t>២- ផាលភ្ជួរដី</t>
  </si>
  <si>
    <t>៣- ផាលភ្ជួរដី</t>
  </si>
  <si>
    <t>?</t>
  </si>
  <si>
    <t>៤- ផាលភ្ជួរដី</t>
  </si>
  <si>
    <t>សំរាប់ភ្ជួរដី, កាត់ស្មៅ, វាយអង្គប់, ឆូតដាក់ជី</t>
  </si>
  <si>
    <t>ភ្ជាប់រឺម៉កដឹកដូងខ្ចី និងដូងទុំ, ភ្ជាប់អង្គប់វាយដី</t>
  </si>
  <si>
    <t xml:space="preserve">ដឹកជីគីមី, អំបិល, ស្ទូចបេះដូងខ្ចី និងដឹក, ដឹកដូងទុំ, ដឹកប្រេង </t>
  </si>
  <si>
    <t>ប្រមូល និងដឹកផ្លែដូងខ្ចី និងការងារផ្សេងៗ</t>
  </si>
  <si>
    <t>សំរាប់ដឹកជីគីមី, អំបិល, ជិលាមកគោ ​និងសំភារៈផ្សេងៗ</t>
  </si>
  <si>
    <t>សំរាប់បើកបាញ់ថ្នាំពុល និងថ្នាំផ្សិត (ករណីបាញ់ច្រើន)</t>
  </si>
  <si>
    <t>សំរាប់ដឹកជីលាមកគោ, ដឹកដូងទុំ និងសំភារៈផ្សេងៗ</t>
  </si>
  <si>
    <t>សំរាប់ដឹកជីលាមកមាន់, ដឹកផ្លែដូងខ្ចី, ដូងទុំ និងសំភារៈផ្សេងៗ</t>
  </si>
  <si>
    <t>សំរាប់វាយដី អោយដីធូរ សំលាប់ស្មៅ</t>
  </si>
  <si>
    <t>សំរាប់ឆូតជាចង្អូរ ដាក់ជីគីមី និងជីធម្មជាតិ</t>
  </si>
  <si>
    <t>Seed Replace</t>
  </si>
  <si>
    <t>New Planting</t>
  </si>
  <si>
    <t>Ton</t>
  </si>
  <si>
    <t>Niphosate/ Glyphosan</t>
  </si>
  <si>
    <t>F.Tool</t>
  </si>
  <si>
    <t>Kor Yunn</t>
  </si>
  <si>
    <t xml:space="preserve"> </t>
  </si>
  <si>
    <t>Specification</t>
  </si>
  <si>
    <t>Source</t>
  </si>
  <si>
    <t>Service Supply</t>
  </si>
  <si>
    <t>Mevinphos (Contact)</t>
  </si>
  <si>
    <t>Dithiocarbamate</t>
  </si>
  <si>
    <t>Vifuran-3G</t>
  </si>
  <si>
    <t>kWA</t>
  </si>
  <si>
    <r>
      <t>M</t>
    </r>
    <r>
      <rPr>
        <vertAlign val="superscript"/>
        <sz val="10"/>
        <color theme="1"/>
        <rFont val="Arial Narrow"/>
        <family val="2"/>
      </rPr>
      <t>3</t>
    </r>
  </si>
  <si>
    <t>OTHER</t>
  </si>
  <si>
    <t>Own Project</t>
  </si>
  <si>
    <t>ប្រើប្រាស់ទឹក និងជួសជុលប្រព័ន្ឋទឹកដូង</t>
  </si>
  <si>
    <t>.ផាលភ្ជួរដី</t>
  </si>
  <si>
    <t>.ឧបករណ៍កាត់ស្មៅ</t>
  </si>
  <si>
    <t>.ឧបករណ៍ឆូតដាក់ជី</t>
  </si>
  <si>
    <t>.អង្គប់វាយដី</t>
  </si>
  <si>
    <t>.រឺម៉កត្រីកោន</t>
  </si>
  <si>
    <t>.រឺម៉កទាប</t>
  </si>
  <si>
    <t>.ចាប់កន្រ្តកស្ទូចបេះដូង</t>
  </si>
  <si>
    <t>Phase2: Planting&amp; Growing</t>
  </si>
  <si>
    <t>Other</t>
  </si>
  <si>
    <t>Electricity</t>
  </si>
  <si>
    <t>សំរាប់ទៅលើម៉ូទ័រ</t>
  </si>
  <si>
    <t>ជាសំភារៈទូទៅប្រើប្រាស់ប្រចាំថ្ងៃ</t>
  </si>
  <si>
    <t>សំរាប់ការងារផ្សេងៗ</t>
  </si>
  <si>
    <t xml:space="preserve">   Niphosate/ Glyphosan</t>
  </si>
  <si>
    <t>ml/year</t>
  </si>
  <si>
    <t>kg/year</t>
  </si>
  <si>
    <t xml:space="preserve"> Manure Fertilizer</t>
  </si>
  <si>
    <t>g/year</t>
  </si>
  <si>
    <t>Niphosate/Glyphosan</t>
  </si>
  <si>
    <t>Electriciy</t>
  </si>
  <si>
    <t>Oher</t>
  </si>
  <si>
    <t>Team Leader</t>
  </si>
  <si>
    <t>Om Hoeun House</t>
  </si>
  <si>
    <r>
      <t xml:space="preserve">X </t>
    </r>
    <r>
      <rPr>
        <sz val="10"/>
        <color rgb="FFFF0000"/>
        <rFont val="Calibri"/>
        <family val="2"/>
        <scheme val="minor"/>
      </rPr>
      <t>X</t>
    </r>
  </si>
  <si>
    <r>
      <t xml:space="preserve">   </t>
    </r>
    <r>
      <rPr>
        <sz val="10"/>
        <color rgb="FFFF0000"/>
        <rFont val="Calibri"/>
        <family val="2"/>
        <scheme val="minor"/>
      </rPr>
      <t>X</t>
    </r>
  </si>
  <si>
    <r>
      <t xml:space="preserve">X </t>
    </r>
    <r>
      <rPr>
        <sz val="10"/>
        <color rgb="FFC00000"/>
        <rFont val="Calibri"/>
        <family val="2"/>
        <scheme val="minor"/>
      </rPr>
      <t>X</t>
    </r>
  </si>
  <si>
    <t>ការប្រើប្រាស់ជីធម្មជាតិ​ លើកទី១</t>
  </si>
  <si>
    <t>ការប្រើប្រាស់ជីធម្មជាតិ លើកទី២</t>
  </si>
  <si>
    <t>ការប្រើប្រាស់ជីធម្មជាតិ លើកទី១</t>
  </si>
  <si>
    <t xml:space="preserve">      X</t>
  </si>
  <si>
    <t xml:space="preserve">   X</t>
  </si>
  <si>
    <t xml:space="preserve">  </t>
  </si>
  <si>
    <r>
      <t xml:space="preserve">X </t>
    </r>
    <r>
      <rPr>
        <sz val="10"/>
        <color theme="9"/>
        <rFont val="Calibri"/>
        <family val="2"/>
        <scheme val="minor"/>
      </rPr>
      <t xml:space="preserve">X </t>
    </r>
  </si>
  <si>
    <t xml:space="preserve">    X </t>
  </si>
  <si>
    <r>
      <t xml:space="preserve">X </t>
    </r>
    <r>
      <rPr>
        <sz val="10"/>
        <color theme="7" tint="-0.499984740745262"/>
        <rFont val="Calibri"/>
        <family val="2"/>
        <scheme val="minor"/>
      </rPr>
      <t>X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C00000"/>
        <rFont val="Calibri"/>
        <family val="2"/>
        <scheme val="minor"/>
      </rPr>
      <t>X</t>
    </r>
  </si>
  <si>
    <t xml:space="preserve">         X</t>
  </si>
  <si>
    <r>
      <t xml:space="preserve">X  </t>
    </r>
    <r>
      <rPr>
        <sz val="10"/>
        <color rgb="FF7030A0"/>
        <rFont val="Calibri"/>
        <family val="2"/>
        <scheme val="minor"/>
      </rPr>
      <t>X</t>
    </r>
  </si>
  <si>
    <t xml:space="preserve">        X</t>
  </si>
  <si>
    <r>
      <t xml:space="preserve">X </t>
    </r>
    <r>
      <rPr>
        <sz val="10"/>
        <color rgb="FF00B050"/>
        <rFont val="Calibri"/>
        <family val="2"/>
        <scheme val="minor"/>
      </rPr>
      <t>X</t>
    </r>
  </si>
  <si>
    <t xml:space="preserve">    X</t>
  </si>
  <si>
    <t>ល.រ</t>
  </si>
  <si>
    <t>បរិយាយ</t>
  </si>
  <si>
    <t>ពេលវេលាត្រូវការ</t>
  </si>
  <si>
    <t>ផ្សេងៗ</t>
  </si>
  <si>
    <t>ខ្នាត</t>
  </si>
  <si>
    <t>លើកទី១</t>
  </si>
  <si>
    <t>លើកទី២</t>
  </si>
  <si>
    <t>ផ្លែចបកាប់</t>
  </si>
  <si>
    <t>ផ្លែ</t>
  </si>
  <si>
    <t>ដងចបកាប់</t>
  </si>
  <si>
    <t>ដើម</t>
  </si>
  <si>
    <t>កាំបិត​ផ្គាក់</t>
  </si>
  <si>
    <t>កាំបិតបុ័ងតោ</t>
  </si>
  <si>
    <t>ខ្វាងកាវធាងដូង</t>
  </si>
  <si>
    <t>បង្គី</t>
  </si>
  <si>
    <t>ធុងស្ពេតត្រូ</t>
  </si>
  <si>
    <t>ពូថៅ</t>
  </si>
  <si>
    <t>ស្បែកជើងកវែង</t>
  </si>
  <si>
    <t>ធុងបាញ់ថ្នាំ</t>
  </si>
  <si>
    <t>គ្រឿង</t>
  </si>
  <si>
    <t>ប៉ែល</t>
  </si>
  <si>
    <t>ចបជីក</t>
  </si>
  <si>
    <t>ដុំ</t>
  </si>
  <si>
    <t>ម៉ាស់</t>
  </si>
  <si>
    <t>ប្រអប់</t>
  </si>
  <si>
    <t>អាវប្លាស្ទិចបាញ់ថ្នាំ</t>
  </si>
  <si>
    <t>កំប្លេរ</t>
  </si>
  <si>
    <t>វែនតាថ្លាពាក់បាញ់ថ្នាំ</t>
  </si>
  <si>
    <t>ដែកឆាបមុខចប</t>
  </si>
  <si>
    <t>កូនកាំបិតមុខរឹង</t>
  </si>
  <si>
    <t>សុង</t>
  </si>
  <si>
    <t>សំភារៈការិយាល័យ</t>
  </si>
  <si>
    <t>កណ្តៀវ</t>
  </si>
  <si>
    <t>សោចាក់</t>
  </si>
  <si>
    <t xml:space="preserve">   </t>
  </si>
  <si>
    <t>គ.ក</t>
  </si>
  <si>
    <t>ដែកគោល (៤ ហ៊ុន)</t>
  </si>
  <si>
    <t>ដែកគោល (១តឹក)</t>
  </si>
  <si>
    <t>លួស  (២លី)</t>
  </si>
  <si>
    <t>ម៉ែត្រ</t>
  </si>
  <si>
    <t>ដែកគោល (៨ ហ៊ុន)</t>
  </si>
  <si>
    <t>ដែកគោល (៥ ហ៊ុន)</t>
  </si>
  <si>
    <t>គុម្ភៈ</t>
  </si>
  <si>
    <t>មិថុនា</t>
  </si>
  <si>
    <t>សំភារៈប្រព័ន្ធទឹក</t>
  </si>
  <si>
    <t>ផ្នែកធារាសាស្រ្តផ្គត់ផ្គង់</t>
  </si>
  <si>
    <t>ម៉ែត្រវ៉ាស់</t>
  </si>
  <si>
    <t>Lime</t>
  </si>
  <si>
    <t>សំរាប់ការពារមេរោគ, ជំងឺ, សត្វល្អិត និងកែលំអរដី</t>
  </si>
  <si>
    <t xml:space="preserve">   Lime</t>
  </si>
  <si>
    <t>To use in case any problem</t>
  </si>
  <si>
    <t>អេស្កាវ៉ាទ័រ</t>
  </si>
  <si>
    <t>ការងារផ្សេងៗ</t>
  </si>
  <si>
    <t>សំរាប់ប្រើពេលមានតំរូវការ</t>
  </si>
  <si>
    <t>៣- ម៉ូទ័របូមក្នុងទឹក</t>
  </si>
  <si>
    <t>៤-​ ម៉ូទ័របូមក្នុងទឹក</t>
  </si>
  <si>
    <t>៥- ម៉ូទ័របូមទឹកមាត់ (នៅអូរតារ័ត្ន)</t>
  </si>
  <si>
    <t>បូមទឹក</t>
  </si>
  <si>
    <t>ប្រើបូមទឹកស្រោចដំណាំដូងនៅចំការដូង ( Zone I, II, III )</t>
  </si>
  <si>
    <t>ប្រើបូមទឹកពន្លិចក្នុងទឹក (បូមពង្រីង)</t>
  </si>
  <si>
    <t>ប្រើបូមទឹកស្រោចដំណាំដូងនៅចំការអូរតារ័ត្ន ( Zone IV )</t>
  </si>
  <si>
    <t>៨-​ ម៉ូទ័របូមទឹក ក្នុងស្រះទី១</t>
  </si>
  <si>
    <t>ឈប់ប្រើប្រាស់</t>
  </si>
  <si>
    <t>៧- ម៉ូទ័របូមទឹក (ក្នុងឃ្លាំងដំណាំ)</t>
  </si>
  <si>
    <t>៩-​ ម៉ូទ័របូមទឹក ក្នុងស្រះទី១</t>
  </si>
  <si>
    <t>SAER</t>
  </si>
  <si>
    <t>EBARA</t>
  </si>
  <si>
    <t>SNDPM051</t>
  </si>
  <si>
    <t>HITACHI</t>
  </si>
  <si>
    <t>MITSUBISHI</t>
  </si>
  <si>
    <t>M 0261</t>
  </si>
  <si>
    <t>បូមទឹក EBARA</t>
  </si>
  <si>
    <t>សំភារៈប្រើប្រាស់ក្នុងOffice ប្រចាំថ្ងៃផ្នែកដំណាំដូង</t>
  </si>
  <si>
    <t>១- ម៉ូទ័របូមទឹកមាត់ទន្លេ (ពណ៍ក្រហម) 75 kW</t>
  </si>
  <si>
    <t>២- ម៉ូទ័របូមទឹកមាត់ទន្លេ (ពណ៍ស) 75 kW</t>
  </si>
  <si>
    <t>Unknown</t>
  </si>
  <si>
    <t>Coconut Office Supply</t>
  </si>
  <si>
    <t>Cocnut Office Suply</t>
  </si>
  <si>
    <t>Location</t>
  </si>
  <si>
    <t>Spacing (m)</t>
  </si>
  <si>
    <t>7 x 7</t>
  </si>
  <si>
    <t>Grand Total</t>
  </si>
  <si>
    <t>Percentage for Replacing</t>
  </si>
  <si>
    <t>7 x7</t>
  </si>
  <si>
    <t>Zone</t>
  </si>
  <si>
    <t>Area</t>
  </si>
  <si>
    <t>Tree Amount</t>
  </si>
  <si>
    <t>Tree Status</t>
  </si>
  <si>
    <t>Non Fuit</t>
  </si>
  <si>
    <t>Blossoming</t>
  </si>
  <si>
    <t>II</t>
  </si>
  <si>
    <t>III</t>
  </si>
  <si>
    <t>IV</t>
  </si>
  <si>
    <t>V</t>
  </si>
  <si>
    <t>Size (Ha)</t>
  </si>
  <si>
    <t>Chamkar Doung</t>
  </si>
  <si>
    <t>ជញ្ជីងថ្លឹងជី (ទំងន់ថ្លឹង 5 kg)</t>
  </si>
  <si>
    <t>រដ្ឋបាល</t>
  </si>
  <si>
    <t>គូ</t>
  </si>
  <si>
    <t>N.</t>
  </si>
  <si>
    <t>Standard</t>
  </si>
  <si>
    <t>ការថែទាំ</t>
  </si>
  <si>
    <t>ចំនួនដើមដូងផ្លែមួយចំនួននៅជិត និងក្រោមដើមឈើ រឺដើមត្នោត</t>
  </si>
  <si>
    <t>ការផ្គត់ផ្គង់គ្រឿងចក្រ</t>
  </si>
  <si>
    <r>
      <t xml:space="preserve">  -</t>
    </r>
    <r>
      <rPr>
        <b/>
        <sz val="10"/>
        <color theme="1"/>
        <rFont val="Khmer OS"/>
      </rPr>
      <t xml:space="preserve">កក្តាជីៈ </t>
    </r>
    <r>
      <rPr>
        <sz val="10"/>
        <color theme="1"/>
        <rFont val="Khmer OS"/>
      </rPr>
      <t>ការដាក់ជី មិនគ្រប់គ្រាន់ និងទាន់ពេលវេលា</t>
    </r>
  </si>
  <si>
    <r>
      <t xml:space="preserve">  -</t>
    </r>
    <r>
      <rPr>
        <b/>
        <sz val="10"/>
        <color theme="1"/>
        <rFont val="Khmer OS"/>
      </rPr>
      <t xml:space="preserve">កក្តាសត្វល្អិតចង្រៃៈ </t>
    </r>
    <r>
      <rPr>
        <sz val="10"/>
        <color theme="1"/>
        <rFont val="Khmer OS"/>
      </rPr>
      <t>ការត្រួតពិនិត្យ ការពារ និងកំចាត់សត្វល្អិត</t>
    </r>
  </si>
  <si>
    <r>
      <t xml:space="preserve">  -</t>
    </r>
    <r>
      <rPr>
        <b/>
        <sz val="10"/>
        <color theme="1"/>
        <rFont val="Khmer OS"/>
      </rPr>
      <t>កក្តាជំងឺ</t>
    </r>
  </si>
  <si>
    <r>
      <t xml:space="preserve">  -</t>
    </r>
    <r>
      <rPr>
        <b/>
        <sz val="10"/>
        <color theme="1"/>
        <rFont val="Khmer OS"/>
      </rPr>
      <t>កក្តាអាកាសធាតុ</t>
    </r>
  </si>
  <si>
    <r>
      <t xml:space="preserve">  -</t>
    </r>
    <r>
      <rPr>
        <b/>
        <sz val="10"/>
        <color theme="1"/>
        <rFont val="Khmer OS"/>
      </rPr>
      <t>កក្តាស្មៅ</t>
    </r>
  </si>
  <si>
    <t>Coconut for Seed (Ripe). Production</t>
  </si>
  <si>
    <r>
      <t xml:space="preserve">  -</t>
    </r>
    <r>
      <rPr>
        <b/>
        <sz val="10"/>
        <color theme="1"/>
        <rFont val="Khmer OS"/>
      </rPr>
      <t>កក្តាទឹក</t>
    </r>
    <r>
      <rPr>
        <sz val="10"/>
        <color theme="1"/>
        <rFont val="Khmer OS"/>
      </rPr>
      <t xml:space="preserve"> នៅតាមArea ខ្លះប្រព័ន្ធស្រោចស្រពមិនទាន់មានលក្ខណៈគ្រប់គ្រាន់នៅឡើយទេនៅក្នុងរដូវប្រាំង នាំអោយការលូតលាស់យឺត(អាក់) និងទិន្នផលទាប ដូចនេះត្រូវការសិក្សាកែប្រែប្រព័ន្ធទឹកនៅកន្លែងនោះឡើង​​ វិញ (ដូងអោយផលនៅ Area B និងC ជាដើម)</t>
    </r>
  </si>
  <si>
    <t>The Factors of Actual Produduction Vs Standard on Tree Fruits in Zone I+ IV</t>
  </si>
  <si>
    <t xml:space="preserve">    * Area B ថ្វីត្បិតតែជាArea ដែលកំពុងតែអោយផលច្រើនជាងគេមែន តែការផ្តល់ទឹកនៅ</t>
  </si>
  <si>
    <t>រដូវប្រាំងតាមរយៈប្រព័ន្ធស្រោចស្រព នៅផ្នែកខាងចុងនៃArea នេះទឹកចេញខ្សោយ និងអត់ចេញ ក៏ជាមូលហេតុដែលនាំអោយទិន្នផលធ្លាក់ចុះផងដែរ។</t>
  </si>
  <si>
    <r>
      <rPr>
        <b/>
        <sz val="10"/>
        <color theme="1"/>
        <rFont val="Khmer OS"/>
      </rPr>
      <t>កក្តាដីៈ</t>
    </r>
    <r>
      <rPr>
        <sz val="10"/>
        <color theme="1"/>
        <rFont val="Khmer OS"/>
      </rPr>
      <t xml:space="preserve"> នៅក្នុងចំការដូងទាំងមូលមានដីនៅកន្លែងខ្លះមានលក្ខណៈខុសគ្នា និងត្រូវការពេលវេលាដើម្បីកែប្រែដី ជាបន្តទៀតដូចជា៖ Area A &amp; C ជាដើម ក្នុងចំនោម Area កំពុងអោយផល។</t>
    </r>
  </si>
  <si>
    <t xml:space="preserve">    ដូច្នេះកក្តាទឹកនៅក្នុងAreaទាំងពីរនេះក្នុងឆ្នាំ២០១៤ កំពុងស្នើអោយមានការសិក្សាកែប្រែឡើងវិញ ដើម្បីអោយមានទឹកស្រោចស្រពគ្រប់គ្រាន់ និងអាចទទួលបានទិន្នផលខ្ពស់។</t>
  </si>
  <si>
    <t>កក្តាប៉ះពាល់ដល់ស្តង់ដា</t>
  </si>
  <si>
    <t>ដើមអោយផល</t>
  </si>
  <si>
    <t>ដើមមិនទាន់អោយផល</t>
  </si>
  <si>
    <t>ចំនួនដើមប៉ះពាល់</t>
  </si>
  <si>
    <t>% ប៉ះពាល់</t>
  </si>
  <si>
    <r>
      <t xml:space="preserve">    ជារួម ដូចមានការរៀបរាប់ខាងលើ ប្រសិនបើមានការផ្តល់ជីគ្រប់គ្រាន់, មានការកែប្រែប្រព័ន្ធទឹកនៅArea មួយចំនួនឡើងវិញ ​និងការគ្រប់គ្រងរាល់ចំនុចកក្តាខាងលើបានល្អ យើងអាចជឿជាក់ថា ទិន្នផលនឹងអាចកើនឡើងប្រហែល </t>
    </r>
    <r>
      <rPr>
        <sz val="12"/>
        <color theme="1"/>
        <rFont val="Khmer OS"/>
      </rPr>
      <t>១០%</t>
    </r>
    <r>
      <rPr>
        <sz val="10"/>
        <color theme="1"/>
        <rFont val="Khmer OS"/>
      </rPr>
      <t xml:space="preserve"> ទៀត</t>
    </r>
  </si>
  <si>
    <r>
      <t xml:space="preserve">   *Area C ជាArea មួយក្នុងចំនោមAreaទាំងបីនៅចំការដូង ជាទូទៅនៅរដូវប្រាំង ការស្រោចស្រពក្នុងAreaនេះទាំងមូល មានទឹកមិនគ្រប់គ្រាន់ទេ </t>
    </r>
    <r>
      <rPr>
        <sz val="10"/>
        <color rgb="FF7030A0"/>
        <rFont val="Khmer OS"/>
      </rPr>
      <t>(ទឹកខ្សោយ 40 %)</t>
    </r>
    <r>
      <rPr>
        <sz val="10"/>
        <color theme="1"/>
        <rFont val="Khmer OS"/>
      </rPr>
      <t xml:space="preserve"> ព្រោះAreaនេះបានបន្តយកទឹកស្រោចស្រពពីArea B ទាំងនេះក៏ជាមូលហេតុដែលបណ្តាលអោយទិន្នផលទាបផងដែរ។</t>
    </r>
  </si>
  <si>
    <t>លើស1</t>
  </si>
  <si>
    <t>ខ្វះ1</t>
  </si>
  <si>
    <t>ខ្វះ2</t>
  </si>
  <si>
    <t>សល់ចាស់</t>
  </si>
  <si>
    <t>តំរូវការ</t>
  </si>
  <si>
    <t>សំភារៈ</t>
  </si>
  <si>
    <t>ត្រូវទិញថែម</t>
  </si>
  <si>
    <t>Farming Tool and Equipment ( Zone…………..)</t>
  </si>
  <si>
    <t>total for replace</t>
  </si>
  <si>
    <t>total for new planting</t>
  </si>
  <si>
    <t>M 322</t>
  </si>
  <si>
    <t>Tractor new (03- 03- 2014)</t>
  </si>
  <si>
    <t>V. 65</t>
  </si>
  <si>
    <t>២- ឧបករណ៍ឆូតដាក់ជី</t>
  </si>
  <si>
    <t>១- ឧបករណ៍ឆូតដាក់ជី ថ្មី</t>
  </si>
  <si>
    <t>ច្នៃ</t>
  </si>
  <si>
    <t>ថ្មី</t>
  </si>
  <si>
    <t>៣- អង្គប់វាយដី</t>
  </si>
  <si>
    <t>៤- ឧបករណ៍កាត់ស្មៅ</t>
  </si>
  <si>
    <t>៥- ​ឧបករណ៍កាត់ស្មៅ</t>
  </si>
  <si>
    <t>៦- ​ឧបករណ៍កាត់ស្មៅ</t>
  </si>
  <si>
    <t xml:space="preserve">សំរាប់កាត់ស្មៅនៅតាមប្រឡោះជួរដូង​ </t>
  </si>
  <si>
    <t>សំរាប់ភ្ជួរដីកំចាត់ស្មៅ</t>
  </si>
  <si>
    <t>៣- ម៉ូទ័របូមទឹក</t>
  </si>
  <si>
    <t>៤- ម៉ូទ័របូមទឹក</t>
  </si>
  <si>
    <t>ប្រើបូមទឹកស្រោចដំណាំដូងនៅចំការដូង ( Zone V )</t>
  </si>
  <si>
    <t>Not yet</t>
  </si>
  <si>
    <t>4- អង្គប់វាយដី</t>
  </si>
  <si>
    <t>5- អង្គប់វាយដី</t>
  </si>
  <si>
    <t>M. 314</t>
  </si>
  <si>
    <t>ឡាន</t>
  </si>
  <si>
    <t>ដឹកជញ្ជូន</t>
  </si>
  <si>
    <t>សំរាប់ការងារផ្សេងៗពេលមានតំរូវការ</t>
  </si>
  <si>
    <t>Farming Tool and Equipment ( Zone I+IV, II, III, V ) for 2015</t>
  </si>
  <si>
    <t>Production Forecasting -2015</t>
  </si>
  <si>
    <t>Zone V, Kampot</t>
  </si>
  <si>
    <t>Age : 1- 3 y</t>
  </si>
  <si>
    <t>Cow Manure (Compost)</t>
  </si>
  <si>
    <t>បំប៉នដូងតូច មិនទាន់អោយផល​​និងដូងធំ</t>
  </si>
  <si>
    <t>សំលាប់សត្វល្អិត</t>
  </si>
  <si>
    <t>សំលាប់សត្វល្អិត (ពុលជ្រាប)</t>
  </si>
  <si>
    <t>សំលាប់ស្មៅគ្រប់ Zone</t>
  </si>
  <si>
    <t xml:space="preserve">បើកឡានធំ​ ឡានតូច, ត្រាក់ទ័រ, គោយន្ត </t>
  </si>
  <si>
    <t>សំរាប់ដឹកជីគីមី, អំបិល, ជីលាមកគោ, ដឹកដូងខ្ចី និងសំភារៈផ្សេងៗ</t>
  </si>
  <si>
    <t>សំរាប់បើកបាញ់ថ្នាំពុល, ថ្នាំផ្សិត និងថ្នាំស្មៅ</t>
  </si>
  <si>
    <t>សំរាប់បូមទឹកស្រោចស្រពដូងតាម Zone</t>
  </si>
  <si>
    <t>សំរាប់ស្រោចស្រពដំណាំដូងនៅខែរាំងស្ងួត</t>
  </si>
  <si>
    <t>សំរាប់អោយម៉ូទ័រដំណើរការបូមទឹក</t>
  </si>
  <si>
    <t>ដាំថ្មី Zone V​ and Kampot Province</t>
  </si>
  <si>
    <t>Kampot Province</t>
  </si>
  <si>
    <t>Period Use- 2015</t>
  </si>
  <si>
    <t>Labors/Person</t>
  </si>
  <si>
    <t>Engine oil</t>
  </si>
  <si>
    <t>Diesel</t>
  </si>
  <si>
    <t>Overheads</t>
  </si>
  <si>
    <t>Furadan (systemic)</t>
  </si>
  <si>
    <t>Glyphosan/Niphosate</t>
  </si>
  <si>
    <t>Mevinphos</t>
  </si>
  <si>
    <t>Monocrotophos</t>
  </si>
  <si>
    <t>Cyperan</t>
  </si>
  <si>
    <t>Cow manure</t>
  </si>
  <si>
    <t>Chicken manure</t>
  </si>
  <si>
    <t>CA (dolomite)</t>
  </si>
  <si>
    <t>Fertilizer 8-24-24</t>
  </si>
  <si>
    <t>Fertilizer 15-15-15</t>
  </si>
  <si>
    <t>Salt</t>
  </si>
  <si>
    <t>Urea</t>
  </si>
  <si>
    <t>Seed (ripe coconut fruit)</t>
  </si>
  <si>
    <t>Production inputs</t>
  </si>
  <si>
    <t>Items</t>
  </si>
  <si>
    <t>Rawmaterial Breakdown by Month</t>
  </si>
  <si>
    <t>ទិញថ្មី</t>
  </si>
  <si>
    <t>Totalទិញថ្មី</t>
  </si>
  <si>
    <r>
      <t>ជណ្តើរកាប់ផ្លែដូង(ប្រ. 4</t>
    </r>
    <r>
      <rPr>
        <vertAlign val="superscript"/>
        <sz val="10"/>
        <color theme="1"/>
        <rFont val="Khmer OS"/>
      </rPr>
      <t>m</t>
    </r>
    <r>
      <rPr>
        <sz val="10"/>
        <color theme="1"/>
        <rFont val="Khmer OS"/>
      </rPr>
      <t>)</t>
    </r>
  </si>
  <si>
    <t>ស្រោមដៃបាញ់ថ្មាំ</t>
  </si>
  <si>
    <t>ស្នើដឹកជី និងពេលមានតំរូវការផ្សេងៗ</t>
  </si>
  <si>
    <t>ស្នើពេលមានតំរូវការផ្សេងៗ</t>
  </si>
  <si>
    <t>រដូវវស្សាអាចប្រើនៅពេលរាំងស្ងួត</t>
  </si>
  <si>
    <t>KWh</t>
  </si>
  <si>
    <t>ជញ្ជីងថ្លឹងជី (ទំងន់ថ្លឹង 20 kg)</t>
  </si>
  <si>
    <t>ខ្សែសរសៃសត្វ(1,5 លី)</t>
  </si>
  <si>
    <r>
      <t>ដងខ្វាងដែកទីបមូល(មុខកាត់25</t>
    </r>
    <r>
      <rPr>
        <vertAlign val="superscript"/>
        <sz val="10"/>
        <color theme="1"/>
        <rFont val="Khmer OS"/>
      </rPr>
      <t>mm</t>
    </r>
    <r>
      <rPr>
        <sz val="10"/>
        <color theme="1"/>
        <rFont val="Khmer OS"/>
      </rPr>
      <t>)</t>
    </r>
  </si>
  <si>
    <t>ខ្សែសំរាប់សំរូតផ្លែដូង</t>
  </si>
  <si>
    <t>ថ្មសំលាងកាំបិត</t>
  </si>
  <si>
    <t>ប្រើករណីមានកក្តាបំផ្លាញ</t>
  </si>
  <si>
    <t>Stage1: Age 1- 2 year</t>
  </si>
  <si>
    <t>Stage2: Age 3- 4 year</t>
  </si>
  <si>
    <t>Raw Material Apply Schedule</t>
  </si>
  <si>
    <t>Application Program</t>
  </si>
  <si>
    <t>Machinery &amp; Equipment List-Schedule</t>
  </si>
  <si>
    <t>Raw Materila Breakdown by Coconut Age</t>
  </si>
  <si>
    <t>Deputy Zone</t>
  </si>
  <si>
    <t>Area Leader</t>
  </si>
  <si>
    <t xml:space="preserve">Zone Leader </t>
  </si>
  <si>
    <t>Deputy Area Leader</t>
  </si>
  <si>
    <t>Harvesting Team Leader+ Worker</t>
  </si>
  <si>
    <t>Pumping Sation</t>
  </si>
  <si>
    <t>WareHouse+ Water Head Control</t>
  </si>
  <si>
    <t>Peroid: 15 Years (Age 5-15Years)</t>
  </si>
  <si>
    <t>ដងខ្វាងដែកទីបមូល(មុខកាត់25mm)</t>
  </si>
  <si>
    <t>ជណ្តើរកាប់ផ្លែដូង(ប្រ. 4m)</t>
  </si>
  <si>
    <t>Date: ………/………./2014</t>
  </si>
  <si>
    <t>Singature Supervisor (Zone I+IV): ………………………………</t>
  </si>
  <si>
    <t>Prepared by:</t>
  </si>
  <si>
    <t>Singature Supervisor (Zone II): …………….……………………</t>
  </si>
  <si>
    <t>Singature Supervisor (Zone III): …………….……………………</t>
  </si>
  <si>
    <t>Singature Supervisor (Zone IV): …………….……………………</t>
  </si>
  <si>
    <t>Reviewed by:…………………………..</t>
  </si>
  <si>
    <t>Acknowledged by:………………………………..</t>
  </si>
  <si>
    <t>Signature: ………………………………………..</t>
  </si>
  <si>
    <t>Commend:…………………………………………………………………</t>
  </si>
  <si>
    <t>Signature: ……………………………....</t>
  </si>
  <si>
    <t>Commend:……………………………………………………………………………………….……………………</t>
  </si>
  <si>
    <t>Suject: Coconut Project Planning for 2015</t>
  </si>
  <si>
    <t>Acknowledged by:…………………………</t>
  </si>
  <si>
    <t>Singature Supervisor (Zone I+IV): …………………………</t>
  </si>
  <si>
    <t>Singature Supervisor (Zone II): …………….………………</t>
  </si>
  <si>
    <t>Singature Supervisor (Zone IV): …………………………..</t>
  </si>
  <si>
    <t>Singature Supervisor (Zone III): …………….…………….</t>
  </si>
  <si>
    <t>Pruchase Plan-2015</t>
  </si>
  <si>
    <t>Commend:………………………………….</t>
  </si>
  <si>
    <t>Signature (Procurement Dept): ……………………</t>
  </si>
  <si>
    <t>Commend:……………………………………………</t>
  </si>
  <si>
    <t>………………………………………………………..</t>
  </si>
  <si>
    <t>………………………………………………</t>
  </si>
  <si>
    <t>Signature (Operation Dept): ……………..</t>
  </si>
  <si>
    <t>Total PDT Standard</t>
  </si>
  <si>
    <t>Singature Supervisor (Zone V): …………….……………………</t>
  </si>
  <si>
    <t>Total PDT</t>
  </si>
  <si>
    <t>Waste (Spoil Fruit)</t>
  </si>
  <si>
    <t>Ripe Fruit (Harvest in 2016)</t>
  </si>
  <si>
    <t>Production Classification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</si>
</sst>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_);\(0\)"/>
    <numFmt numFmtId="167" formatCode="0.0"/>
    <numFmt numFmtId="168" formatCode="0.000"/>
    <numFmt numFmtId="169" formatCode="#,###\ &quot;days&quot;"/>
    <numFmt numFmtId="170" formatCode="#,##0.0"/>
    <numFmt numFmtId="171" formatCode="_(* #,##0.0_);_(* \(#,##0.0\);_(* &quot;-&quot;??_);_(@_)"/>
    <numFmt numFmtId="172" formatCode="_-* #,##0_-;\-* #,##0_-;_-* &quot;-&quot;??_-;_-@_-"/>
    <numFmt numFmtId="173" formatCode="_-* #,##0.0_-;\-* #,##0.0_-;_-* &quot;-&quot;??_-;_-@_-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vertAlign val="superscript"/>
      <sz val="10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FF0000"/>
      <name val="Copperplate Gothic Light"/>
      <family val="2"/>
    </font>
    <font>
      <sz val="10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1"/>
      <name val="Arial Narrow"/>
      <family val="2"/>
    </font>
    <font>
      <b/>
      <sz val="12"/>
      <color rgb="FFFF0000"/>
      <name val="Copperplate Gothic Light"/>
      <family val="2"/>
    </font>
    <font>
      <b/>
      <sz val="14"/>
      <color theme="1"/>
      <name val="Copperplate Gothic Bold"/>
      <family val="2"/>
    </font>
    <font>
      <b/>
      <sz val="14"/>
      <color theme="9" tint="-0.249977111117893"/>
      <name val="Arial Narrow"/>
      <family val="2"/>
    </font>
    <font>
      <vertAlign val="superscript"/>
      <sz val="36"/>
      <color rgb="FF00B050"/>
      <name val="Times New Roman"/>
      <family val="1"/>
    </font>
    <font>
      <sz val="10"/>
      <color theme="1"/>
      <name val="Khmer OS"/>
    </font>
    <font>
      <sz val="9"/>
      <color theme="1"/>
      <name val="Khmer OS"/>
    </font>
    <font>
      <sz val="9"/>
      <name val="Khmer OS"/>
    </font>
    <font>
      <b/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vertAlign val="superscript"/>
      <sz val="22"/>
      <color rgb="FF00B050"/>
      <name val="Khmer OS Muol Light"/>
    </font>
    <font>
      <b/>
      <sz val="8"/>
      <color theme="1"/>
      <name val="Arial Narrow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2"/>
      <color theme="1"/>
      <name val="Khmer OS Freehand"/>
    </font>
    <font>
      <b/>
      <sz val="11"/>
      <color theme="1"/>
      <name val="Khmer OS"/>
    </font>
    <font>
      <sz val="11"/>
      <color theme="1"/>
      <name val="Khmer OS"/>
    </font>
    <font>
      <i/>
      <sz val="10"/>
      <color theme="1"/>
      <name val="Khmer OS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0"/>
      <color theme="1"/>
      <name val="Khmer OS"/>
    </font>
    <font>
      <sz val="12"/>
      <color theme="1"/>
      <name val="Khmer OS"/>
    </font>
    <font>
      <sz val="10"/>
      <color rgb="FF7030A0"/>
      <name val="Khmer OS"/>
    </font>
    <font>
      <sz val="10"/>
      <color rgb="FFFF0000"/>
      <name val="Arial Narrow"/>
      <family val="2"/>
    </font>
    <font>
      <vertAlign val="superscript"/>
      <sz val="10"/>
      <color theme="1"/>
      <name val="Khmer OS"/>
    </font>
    <font>
      <sz val="10"/>
      <color theme="1"/>
      <name val="Khme os"/>
    </font>
    <font>
      <b/>
      <sz val="16"/>
      <color rgb="FFFF0000"/>
      <name val="Arial Narrow"/>
      <family val="2"/>
    </font>
    <font>
      <b/>
      <sz val="18"/>
      <color rgb="FFFF0000"/>
      <name val="Arial Narrow"/>
      <family val="2"/>
    </font>
    <font>
      <b/>
      <sz val="14"/>
      <color rgb="FFFF0000"/>
      <name val="Khmer Moul"/>
      <family val="1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indexed="64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/>
      </left>
      <right style="thin">
        <color indexed="64"/>
      </right>
      <top style="thin">
        <color auto="1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59996337778862885"/>
      </bottom>
      <diagonal/>
    </border>
    <border>
      <left/>
      <right/>
      <top style="thin">
        <color indexed="64"/>
      </top>
      <bottom style="thin">
        <color theme="9" tint="0.59996337778862885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59996337778862885"/>
      </bottom>
      <diagonal/>
    </border>
    <border>
      <left/>
      <right style="thin">
        <color indexed="64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9" tint="0.59996337778862885"/>
      </right>
      <top/>
      <bottom style="thin">
        <color theme="9" tint="0.599963377788628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59996337778862885"/>
      </left>
      <right/>
      <top/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9" tint="0.59996337778862885"/>
      </left>
      <right style="thin">
        <color indexed="64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indexed="64"/>
      </right>
      <top style="thin">
        <color theme="9" tint="0.59996337778862885"/>
      </top>
      <bottom style="thin">
        <color theme="9" tint="0.59996337778862885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9" tint="0.59996337778862885"/>
      </top>
      <bottom/>
      <diagonal/>
    </border>
    <border>
      <left/>
      <right style="thin">
        <color indexed="64"/>
      </right>
      <top style="thin">
        <color theme="9" tint="0.59996337778862885"/>
      </top>
      <bottom/>
      <diagonal/>
    </border>
    <border>
      <left style="thin">
        <color theme="9" tint="0.59996337778862885"/>
      </left>
      <right style="thin">
        <color indexed="64"/>
      </right>
      <top/>
      <bottom style="thin">
        <color theme="9" tint="0.59996337778862885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medium">
        <color indexed="64"/>
      </top>
      <bottom style="thin">
        <color theme="9" tint="0.59996337778862885"/>
      </bottom>
      <diagonal/>
    </border>
    <border>
      <left style="thin">
        <color indexed="64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indexed="64"/>
      </left>
      <right style="thin">
        <color theme="9" tint="0.59996337778862885"/>
      </right>
      <top style="thin">
        <color theme="9" tint="0.59996337778862885"/>
      </top>
      <bottom style="thin">
        <color indexed="64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indexed="64"/>
      </bottom>
      <diagonal/>
    </border>
    <border>
      <left/>
      <right style="thin">
        <color theme="9" tint="0.59996337778862885"/>
      </right>
      <top/>
      <bottom style="thin">
        <color indexed="64"/>
      </bottom>
      <diagonal/>
    </border>
    <border>
      <left style="thin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 style="thin">
        <color indexed="64"/>
      </bottom>
      <diagonal/>
    </border>
    <border>
      <left style="thin">
        <color theme="9" tint="0.59996337778862885"/>
      </left>
      <right style="thin">
        <color indexed="64"/>
      </right>
      <top style="thin">
        <color theme="9" tint="0.59996337778862885"/>
      </top>
      <bottom style="thin">
        <color indexed="64"/>
      </bottom>
      <diagonal/>
    </border>
    <border>
      <left/>
      <right/>
      <top/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indexed="64"/>
      </right>
      <top style="thin">
        <color indexed="64"/>
      </top>
      <bottom/>
      <diagonal/>
    </border>
    <border>
      <left style="thin">
        <color theme="9" tint="0.59996337778862885"/>
      </left>
      <right style="thin">
        <color indexed="64"/>
      </right>
      <top style="thin">
        <color indexed="64"/>
      </top>
      <bottom style="thin">
        <color theme="9" tint="0.59996337778862885"/>
      </bottom>
      <diagonal/>
    </border>
    <border>
      <left style="thin">
        <color indexed="64"/>
      </left>
      <right style="thin">
        <color theme="0"/>
      </right>
      <top style="medium">
        <color auto="1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9" tint="-0.249977111117893"/>
      </bottom>
      <diagonal/>
    </border>
    <border>
      <left/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 style="medium">
        <color indexed="64"/>
      </right>
      <top/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medium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theme="9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medium">
        <color indexed="64"/>
      </bottom>
      <diagonal/>
    </border>
    <border>
      <left/>
      <right/>
      <top style="thin">
        <color theme="9" tint="0.59996337778862885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9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9" tint="-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indexed="64"/>
      </right>
      <top style="medium">
        <color theme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1">
    <xf numFmtId="0" fontId="0" fillId="0" borderId="0" xfId="0"/>
    <xf numFmtId="0" fontId="3" fillId="0" borderId="9" xfId="0" applyFont="1" applyBorder="1"/>
    <xf numFmtId="0" fontId="4" fillId="0" borderId="9" xfId="0" applyFont="1" applyBorder="1"/>
    <xf numFmtId="0" fontId="5" fillId="0" borderId="9" xfId="0" applyFont="1" applyBorder="1"/>
    <xf numFmtId="0" fontId="4" fillId="0" borderId="13" xfId="0" applyFont="1" applyBorder="1"/>
    <xf numFmtId="0" fontId="4" fillId="0" borderId="12" xfId="0" applyFont="1" applyBorder="1"/>
    <xf numFmtId="0" fontId="6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6" fillId="0" borderId="1" xfId="1" applyFont="1" applyFill="1" applyBorder="1" applyAlignment="1">
      <alignment vertical="center"/>
    </xf>
    <xf numFmtId="0" fontId="4" fillId="0" borderId="1" xfId="0" applyFont="1" applyBorder="1"/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164" fontId="4" fillId="0" borderId="1" xfId="1" applyFont="1" applyFill="1" applyBorder="1" applyAlignment="1">
      <alignment vertical="center"/>
    </xf>
    <xf numFmtId="0" fontId="4" fillId="0" borderId="15" xfId="0" applyFont="1" applyFill="1" applyBorder="1" applyAlignment="1">
      <alignment horizontal="left" vertical="center"/>
    </xf>
    <xf numFmtId="164" fontId="4" fillId="0" borderId="1" xfId="1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center"/>
    </xf>
    <xf numFmtId="0" fontId="4" fillId="0" borderId="15" xfId="0" applyFont="1" applyFill="1" applyBorder="1"/>
    <xf numFmtId="0" fontId="4" fillId="0" borderId="1" xfId="0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5" xfId="0" applyFont="1" applyFill="1" applyBorder="1" applyAlignment="1"/>
    <xf numFmtId="0" fontId="4" fillId="0" borderId="1" xfId="0" applyFont="1" applyFill="1" applyBorder="1" applyAlignment="1"/>
    <xf numFmtId="164" fontId="4" fillId="0" borderId="1" xfId="1" applyFont="1" applyFill="1" applyBorder="1" applyAlignment="1"/>
    <xf numFmtId="165" fontId="4" fillId="0" borderId="1" xfId="1" applyNumberFormat="1" applyFont="1" applyFill="1" applyBorder="1" applyAlignment="1"/>
    <xf numFmtId="165" fontId="6" fillId="0" borderId="1" xfId="1" applyNumberFormat="1" applyFont="1" applyFill="1" applyBorder="1" applyAlignment="1">
      <alignment vertical="center"/>
    </xf>
    <xf numFmtId="2" fontId="4" fillId="0" borderId="1" xfId="0" applyNumberFormat="1" applyFont="1" applyBorder="1"/>
    <xf numFmtId="164" fontId="4" fillId="0" borderId="1" xfId="1" applyFont="1" applyFill="1" applyBorder="1" applyAlignment="1">
      <alignment horizontal="right"/>
    </xf>
    <xf numFmtId="0" fontId="4" fillId="0" borderId="15" xfId="0" applyFont="1" applyBorder="1"/>
    <xf numFmtId="0" fontId="4" fillId="0" borderId="1" xfId="0" applyFont="1" applyBorder="1" applyAlignment="1">
      <alignment horizontal="right"/>
    </xf>
    <xf numFmtId="168" fontId="4" fillId="0" borderId="1" xfId="0" applyNumberFormat="1" applyFont="1" applyBorder="1"/>
    <xf numFmtId="0" fontId="4" fillId="0" borderId="9" xfId="0" applyFont="1" applyBorder="1" applyAlignment="1"/>
    <xf numFmtId="0" fontId="4" fillId="0" borderId="15" xfId="0" applyFont="1" applyBorder="1" applyAlignment="1"/>
    <xf numFmtId="0" fontId="4" fillId="0" borderId="1" xfId="0" applyFont="1" applyBorder="1" applyAlignment="1"/>
    <xf numFmtId="165" fontId="4" fillId="0" borderId="1" xfId="0" applyNumberFormat="1" applyFont="1" applyBorder="1" applyAlignment="1"/>
    <xf numFmtId="0" fontId="6" fillId="0" borderId="9" xfId="0" applyFont="1" applyBorder="1" applyAlignment="1"/>
    <xf numFmtId="0" fontId="6" fillId="0" borderId="15" xfId="0" applyFont="1" applyBorder="1" applyAlignment="1"/>
    <xf numFmtId="0" fontId="6" fillId="0" borderId="1" xfId="0" applyFont="1" applyBorder="1" applyAlignment="1"/>
    <xf numFmtId="165" fontId="6" fillId="0" borderId="1" xfId="0" applyNumberFormat="1" applyFont="1" applyBorder="1" applyAlignment="1"/>
    <xf numFmtId="0" fontId="4" fillId="0" borderId="9" xfId="0" applyFont="1" applyBorder="1" applyAlignment="1">
      <alignment horizontal="center"/>
    </xf>
    <xf numFmtId="1" fontId="4" fillId="0" borderId="1" xfId="0" applyNumberFormat="1" applyFont="1" applyBorder="1" applyAlignment="1">
      <alignment horizontal="right"/>
    </xf>
    <xf numFmtId="164" fontId="4" fillId="0" borderId="1" xfId="1" applyFont="1" applyBorder="1" applyAlignment="1">
      <alignment horizontal="right"/>
    </xf>
    <xf numFmtId="0" fontId="7" fillId="0" borderId="15" xfId="0" applyFont="1" applyBorder="1"/>
    <xf numFmtId="0" fontId="6" fillId="2" borderId="1" xfId="0" applyFont="1" applyFill="1" applyBorder="1" applyAlignment="1"/>
    <xf numFmtId="0" fontId="4" fillId="0" borderId="11" xfId="0" applyFont="1" applyBorder="1"/>
    <xf numFmtId="0" fontId="6" fillId="0" borderId="9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1" xfId="0" applyFont="1" applyBorder="1"/>
    <xf numFmtId="0" fontId="9" fillId="0" borderId="10" xfId="0" applyFont="1" applyBorder="1"/>
    <xf numFmtId="0" fontId="9" fillId="0" borderId="9" xfId="0" applyFont="1" applyBorder="1" applyAlignment="1">
      <alignment horizontal="right"/>
    </xf>
    <xf numFmtId="0" fontId="9" fillId="0" borderId="14" xfId="0" applyFont="1" applyBorder="1"/>
    <xf numFmtId="0" fontId="9" fillId="0" borderId="15" xfId="0" applyFont="1" applyBorder="1"/>
    <xf numFmtId="0" fontId="9" fillId="0" borderId="38" xfId="0" applyFont="1" applyBorder="1"/>
    <xf numFmtId="0" fontId="9" fillId="0" borderId="39" xfId="0" applyFont="1" applyBorder="1"/>
    <xf numFmtId="0" fontId="6" fillId="2" borderId="17" xfId="0" applyFont="1" applyFill="1" applyBorder="1" applyAlignment="1"/>
    <xf numFmtId="0" fontId="6" fillId="2" borderId="18" xfId="0" applyFont="1" applyFill="1" applyBorder="1" applyAlignment="1"/>
    <xf numFmtId="0" fontId="6" fillId="0" borderId="10" xfId="0" applyFont="1" applyBorder="1" applyAlignment="1"/>
    <xf numFmtId="0" fontId="6" fillId="0" borderId="30" xfId="0" applyFont="1" applyBorder="1" applyAlignment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45" xfId="0" applyFont="1" applyFill="1" applyBorder="1" applyAlignment="1">
      <alignment vertical="center"/>
    </xf>
    <xf numFmtId="0" fontId="4" fillId="0" borderId="45" xfId="0" applyFont="1" applyFill="1" applyBorder="1" applyAlignment="1">
      <alignment horizontal="right" vertical="center"/>
    </xf>
    <xf numFmtId="0" fontId="4" fillId="0" borderId="45" xfId="0" applyFont="1" applyFill="1" applyBorder="1" applyAlignment="1">
      <alignment horizontal="right"/>
    </xf>
    <xf numFmtId="0" fontId="4" fillId="0" borderId="45" xfId="0" applyFont="1" applyBorder="1" applyAlignment="1">
      <alignment horizontal="right"/>
    </xf>
    <xf numFmtId="0" fontId="4" fillId="0" borderId="16" xfId="0" applyFont="1" applyBorder="1"/>
    <xf numFmtId="0" fontId="11" fillId="0" borderId="14" xfId="0" applyFont="1" applyBorder="1"/>
    <xf numFmtId="0" fontId="11" fillId="0" borderId="16" xfId="0" applyFont="1" applyBorder="1"/>
    <xf numFmtId="0" fontId="12" fillId="0" borderId="12" xfId="0" applyFont="1" applyBorder="1"/>
    <xf numFmtId="0" fontId="12" fillId="0" borderId="9" xfId="0" applyFont="1" applyBorder="1"/>
    <xf numFmtId="0" fontId="11" fillId="0" borderId="9" xfId="0" applyFont="1" applyBorder="1"/>
    <xf numFmtId="0" fontId="11" fillId="0" borderId="15" xfId="0" applyFont="1" applyBorder="1"/>
    <xf numFmtId="0" fontId="11" fillId="0" borderId="1" xfId="0" applyFont="1" applyBorder="1"/>
    <xf numFmtId="0" fontId="11" fillId="0" borderId="44" xfId="0" applyFont="1" applyBorder="1"/>
    <xf numFmtId="0" fontId="11" fillId="0" borderId="30" xfId="0" applyFont="1" applyBorder="1"/>
    <xf numFmtId="0" fontId="6" fillId="4" borderId="1" xfId="0" applyFont="1" applyFill="1" applyBorder="1" applyAlignment="1">
      <alignment horizontal="center" vertical="center"/>
    </xf>
    <xf numFmtId="0" fontId="13" fillId="0" borderId="9" xfId="0" applyFont="1" applyBorder="1"/>
    <xf numFmtId="0" fontId="14" fillId="4" borderId="1" xfId="0" applyFont="1" applyFill="1" applyBorder="1" applyAlignment="1">
      <alignment horizontal="center" vertical="center"/>
    </xf>
    <xf numFmtId="0" fontId="6" fillId="0" borderId="13" xfId="0" applyFont="1" applyBorder="1"/>
    <xf numFmtId="169" fontId="11" fillId="0" borderId="16" xfId="0" applyNumberFormat="1" applyFont="1" applyBorder="1"/>
    <xf numFmtId="169" fontId="11" fillId="0" borderId="1" xfId="0" applyNumberFormat="1" applyFont="1" applyBorder="1"/>
    <xf numFmtId="0" fontId="6" fillId="5" borderId="1" xfId="0" applyFont="1" applyFill="1" applyBorder="1" applyAlignment="1">
      <alignment horizontal="left"/>
    </xf>
    <xf numFmtId="0" fontId="4" fillId="6" borderId="1" xfId="0" applyFont="1" applyFill="1" applyBorder="1"/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Fill="1"/>
    <xf numFmtId="3" fontId="4" fillId="0" borderId="1" xfId="0" applyNumberFormat="1" applyFont="1" applyBorder="1" applyAlignment="1">
      <alignment vertical="center"/>
    </xf>
    <xf numFmtId="164" fontId="4" fillId="0" borderId="1" xfId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6" fillId="0" borderId="1" xfId="0" applyFont="1" applyBorder="1"/>
    <xf numFmtId="0" fontId="6" fillId="7" borderId="1" xfId="0" applyFont="1" applyFill="1" applyBorder="1" applyAlignment="1"/>
    <xf numFmtId="3" fontId="4" fillId="7" borderId="4" xfId="0" applyNumberFormat="1" applyFont="1" applyFill="1" applyBorder="1" applyAlignment="1">
      <alignment horizontal="left"/>
    </xf>
    <xf numFmtId="3" fontId="4" fillId="7" borderId="3" xfId="0" applyNumberFormat="1" applyFont="1" applyFill="1" applyBorder="1" applyAlignment="1">
      <alignment horizontal="left"/>
    </xf>
    <xf numFmtId="0" fontId="6" fillId="7" borderId="1" xfId="0" applyFont="1" applyFill="1" applyBorder="1"/>
    <xf numFmtId="3" fontId="4" fillId="7" borderId="1" xfId="0" applyNumberFormat="1" applyFont="1" applyFill="1" applyBorder="1"/>
    <xf numFmtId="171" fontId="4" fillId="7" borderId="1" xfId="1" applyNumberFormat="1" applyFont="1" applyFill="1" applyBorder="1"/>
    <xf numFmtId="3" fontId="4" fillId="7" borderId="1" xfId="0" applyNumberFormat="1" applyFont="1" applyFill="1" applyBorder="1" applyAlignment="1">
      <alignment horizontal="center"/>
    </xf>
    <xf numFmtId="167" fontId="4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3" fontId="4" fillId="7" borderId="1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Alignment="1"/>
    <xf numFmtId="3" fontId="4" fillId="0" borderId="2" xfId="0" applyNumberFormat="1" applyFont="1" applyBorder="1" applyAlignment="1">
      <alignment horizontal="left" vertical="center"/>
    </xf>
    <xf numFmtId="3" fontId="4" fillId="0" borderId="34" xfId="0" applyNumberFormat="1" applyFont="1" applyBorder="1" applyAlignment="1">
      <alignment horizontal="left" vertical="center"/>
    </xf>
    <xf numFmtId="170" fontId="4" fillId="4" borderId="34" xfId="0" applyNumberFormat="1" applyFont="1" applyFill="1" applyBorder="1" applyAlignment="1">
      <alignment vertical="center"/>
    </xf>
    <xf numFmtId="3" fontId="4" fillId="4" borderId="1" xfId="0" applyNumberFormat="1" applyFont="1" applyFill="1" applyBorder="1"/>
    <xf numFmtId="3" fontId="4" fillId="4" borderId="27" xfId="0" applyNumberFormat="1" applyFont="1" applyFill="1" applyBorder="1" applyAlignment="1">
      <alignment horizontal="left" vertical="center"/>
    </xf>
    <xf numFmtId="3" fontId="4" fillId="4" borderId="51" xfId="0" applyNumberFormat="1" applyFont="1" applyFill="1" applyBorder="1" applyAlignment="1">
      <alignment horizontal="left" vertical="center"/>
    </xf>
    <xf numFmtId="0" fontId="0" fillId="0" borderId="1" xfId="0" applyBorder="1"/>
    <xf numFmtId="0" fontId="4" fillId="0" borderId="35" xfId="0" applyFont="1" applyBorder="1"/>
    <xf numFmtId="0" fontId="0" fillId="0" borderId="35" xfId="0" applyBorder="1"/>
    <xf numFmtId="0" fontId="6" fillId="0" borderId="11" xfId="0" applyFont="1" applyFill="1" applyBorder="1" applyAlignment="1">
      <alignment vertical="center"/>
    </xf>
    <xf numFmtId="164" fontId="6" fillId="0" borderId="11" xfId="1" applyFont="1" applyFill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9" fontId="4" fillId="0" borderId="29" xfId="0" applyNumberFormat="1" applyFont="1" applyBorder="1" applyAlignment="1">
      <alignment horizontal="center"/>
    </xf>
    <xf numFmtId="0" fontId="6" fillId="0" borderId="13" xfId="0" applyFont="1" applyFill="1" applyBorder="1" applyAlignment="1">
      <alignment vertical="center"/>
    </xf>
    <xf numFmtId="0" fontId="4" fillId="0" borderId="32" xfId="0" applyFont="1" applyBorder="1"/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0" fontId="4" fillId="0" borderId="22" xfId="0" applyFont="1" applyBorder="1"/>
    <xf numFmtId="0" fontId="6" fillId="0" borderId="14" xfId="0" applyFont="1" applyFill="1" applyBorder="1" applyAlignment="1">
      <alignment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vertical="center"/>
    </xf>
    <xf numFmtId="0" fontId="6" fillId="0" borderId="3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/>
    <xf numFmtId="0" fontId="4" fillId="0" borderId="1" xfId="0" applyFont="1" applyFill="1" applyBorder="1" applyAlignment="1">
      <alignment horizontal="center"/>
    </xf>
    <xf numFmtId="9" fontId="17" fillId="0" borderId="9" xfId="2" applyFont="1" applyBorder="1"/>
    <xf numFmtId="165" fontId="4" fillId="0" borderId="9" xfId="1" applyNumberFormat="1" applyFont="1" applyBorder="1"/>
    <xf numFmtId="0" fontId="6" fillId="0" borderId="35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center"/>
    </xf>
    <xf numFmtId="0" fontId="4" fillId="0" borderId="20" xfId="0" applyFont="1" applyBorder="1"/>
    <xf numFmtId="0" fontId="4" fillId="0" borderId="36" xfId="0" applyFont="1" applyBorder="1"/>
    <xf numFmtId="0" fontId="4" fillId="0" borderId="25" xfId="0" applyFont="1" applyBorder="1" applyAlignment="1">
      <alignment horizontal="center"/>
    </xf>
    <xf numFmtId="0" fontId="4" fillId="0" borderId="14" xfId="0" applyFont="1" applyBorder="1"/>
    <xf numFmtId="0" fontId="4" fillId="9" borderId="6" xfId="0" applyFont="1" applyFill="1" applyBorder="1" applyAlignment="1">
      <alignment horizontal="center"/>
    </xf>
    <xf numFmtId="0" fontId="5" fillId="0" borderId="35" xfId="0" applyFont="1" applyBorder="1"/>
    <xf numFmtId="0" fontId="9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61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0" fillId="0" borderId="10" xfId="0" applyBorder="1"/>
    <xf numFmtId="172" fontId="4" fillId="0" borderId="1" xfId="1" applyNumberFormat="1" applyFont="1" applyBorder="1" applyAlignment="1">
      <alignment horizontal="center"/>
    </xf>
    <xf numFmtId="0" fontId="9" fillId="0" borderId="72" xfId="0" applyFont="1" applyBorder="1"/>
    <xf numFmtId="0" fontId="9" fillId="0" borderId="54" xfId="0" applyFont="1" applyBorder="1"/>
    <xf numFmtId="0" fontId="9" fillId="0" borderId="56" xfId="0" applyFont="1" applyBorder="1"/>
    <xf numFmtId="0" fontId="9" fillId="0" borderId="54" xfId="0" applyFont="1" applyBorder="1" applyAlignment="1">
      <alignment horizontal="right"/>
    </xf>
    <xf numFmtId="0" fontId="11" fillId="0" borderId="16" xfId="0" applyFont="1" applyBorder="1" applyAlignment="1">
      <alignment horizontal="center" vertical="center"/>
    </xf>
    <xf numFmtId="17" fontId="11" fillId="0" borderId="16" xfId="0" applyNumberFormat="1" applyFont="1" applyBorder="1" applyAlignment="1">
      <alignment horizontal="center"/>
    </xf>
    <xf numFmtId="17" fontId="11" fillId="0" borderId="1" xfId="0" applyNumberFormat="1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3" fontId="0" fillId="0" borderId="9" xfId="0" applyNumberFormat="1" applyBorder="1"/>
    <xf numFmtId="0" fontId="0" fillId="8" borderId="54" xfId="0" applyFill="1" applyBorder="1"/>
    <xf numFmtId="17" fontId="0" fillId="8" borderId="54" xfId="0" applyNumberForma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8" borderId="74" xfId="0" applyFill="1" applyBorder="1" applyAlignment="1">
      <alignment horizontal="center"/>
    </xf>
    <xf numFmtId="17" fontId="0" fillId="8" borderId="74" xfId="0" applyNumberFormat="1" applyFill="1" applyBorder="1" applyAlignment="1">
      <alignment horizontal="center" vertical="center"/>
    </xf>
    <xf numFmtId="17" fontId="0" fillId="8" borderId="63" xfId="0" applyNumberFormat="1" applyFill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9" xfId="0" applyBorder="1" applyProtection="1">
      <protection locked="0"/>
    </xf>
    <xf numFmtId="0" fontId="0" fillId="8" borderId="54" xfId="0" applyFill="1" applyBorder="1" applyAlignment="1">
      <alignment horizontal="center"/>
    </xf>
    <xf numFmtId="17" fontId="0" fillId="8" borderId="73" xfId="0" applyNumberFormat="1" applyFill="1" applyBorder="1"/>
    <xf numFmtId="17" fontId="0" fillId="8" borderId="72" xfId="0" applyNumberFormat="1" applyFill="1" applyBorder="1"/>
    <xf numFmtId="4" fontId="4" fillId="7" borderId="1" xfId="0" applyNumberFormat="1" applyFont="1" applyFill="1" applyBorder="1" applyAlignment="1">
      <alignment horizontal="left"/>
    </xf>
    <xf numFmtId="0" fontId="4" fillId="0" borderId="76" xfId="0" applyFont="1" applyFill="1" applyBorder="1" applyAlignment="1">
      <alignment horizontal="center"/>
    </xf>
    <xf numFmtId="0" fontId="4" fillId="0" borderId="6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/>
    <xf numFmtId="0" fontId="4" fillId="0" borderId="35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13" fillId="0" borderId="0" xfId="0" applyFont="1" applyBorder="1"/>
    <xf numFmtId="0" fontId="13" fillId="0" borderId="3" xfId="0" applyFont="1" applyBorder="1"/>
    <xf numFmtId="0" fontId="6" fillId="0" borderId="77" xfId="0" applyFont="1" applyFill="1" applyBorder="1" applyAlignment="1">
      <alignment vertical="center"/>
    </xf>
    <xf numFmtId="0" fontId="4" fillId="0" borderId="25" xfId="0" applyFont="1" applyBorder="1" applyAlignment="1">
      <alignment horizontal="right"/>
    </xf>
    <xf numFmtId="0" fontId="4" fillId="0" borderId="69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vertical="center"/>
    </xf>
    <xf numFmtId="0" fontId="4" fillId="0" borderId="69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169" fontId="1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72" fontId="4" fillId="0" borderId="1" xfId="1" applyNumberFormat="1" applyFont="1" applyBorder="1" applyAlignment="1">
      <alignment horizontal="center" vertical="center"/>
    </xf>
    <xf numFmtId="3" fontId="4" fillId="0" borderId="1" xfId="0" applyNumberFormat="1" applyFont="1" applyBorder="1" applyAlignment="1"/>
    <xf numFmtId="0" fontId="4" fillId="0" borderId="0" xfId="0" applyFont="1" applyAlignment="1"/>
    <xf numFmtId="3" fontId="4" fillId="0" borderId="1" xfId="0" applyNumberFormat="1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2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171" fontId="4" fillId="0" borderId="1" xfId="1" applyNumberFormat="1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93" xfId="0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6" fillId="0" borderId="95" xfId="0" applyFont="1" applyBorder="1" applyAlignment="1">
      <alignment horizontal="center"/>
    </xf>
    <xf numFmtId="0" fontId="25" fillId="0" borderId="16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25" fillId="7" borderId="93" xfId="0" applyFont="1" applyFill="1" applyBorder="1" applyAlignment="1">
      <alignment horizontal="left" textRotation="90"/>
    </xf>
    <xf numFmtId="0" fontId="25" fillId="7" borderId="94" xfId="0" applyFont="1" applyFill="1" applyBorder="1" applyAlignment="1">
      <alignment horizontal="left" textRotation="90"/>
    </xf>
    <xf numFmtId="0" fontId="26" fillId="7" borderId="94" xfId="0" applyFont="1" applyFill="1" applyBorder="1" applyAlignment="1">
      <alignment horizontal="left" textRotation="90"/>
    </xf>
    <xf numFmtId="0" fontId="26" fillId="7" borderId="108" xfId="0" applyFont="1" applyFill="1" applyBorder="1" applyAlignment="1">
      <alignment horizontal="left" textRotation="90"/>
    </xf>
    <xf numFmtId="0" fontId="26" fillId="7" borderId="95" xfId="0" applyFont="1" applyFill="1" applyBorder="1" applyAlignment="1">
      <alignment horizontal="left" textRotation="90"/>
    </xf>
    <xf numFmtId="0" fontId="26" fillId="7" borderId="93" xfId="0" applyFont="1" applyFill="1" applyBorder="1" applyAlignment="1">
      <alignment horizontal="left" textRotation="90"/>
    </xf>
    <xf numFmtId="0" fontId="4" fillId="11" borderId="25" xfId="0" applyFont="1" applyFill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25" fillId="0" borderId="1" xfId="0" applyFont="1" applyBorder="1" applyAlignment="1">
      <alignment vertical="top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72" fontId="4" fillId="0" borderId="0" xfId="0" applyNumberFormat="1" applyFont="1" applyAlignment="1">
      <alignment vertical="center"/>
    </xf>
    <xf numFmtId="0" fontId="31" fillId="0" borderId="16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31" fillId="12" borderId="16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9" fillId="15" borderId="16" xfId="0" applyFont="1" applyFill="1" applyBorder="1" applyAlignment="1">
      <alignment horizontal="center"/>
    </xf>
    <xf numFmtId="0" fontId="31" fillId="15" borderId="16" xfId="0" applyFont="1" applyFill="1" applyBorder="1" applyAlignment="1">
      <alignment horizontal="center"/>
    </xf>
    <xf numFmtId="0" fontId="19" fillId="15" borderId="27" xfId="0" applyFont="1" applyFill="1" applyBorder="1" applyAlignment="1">
      <alignment horizontal="center"/>
    </xf>
    <xf numFmtId="0" fontId="19" fillId="12" borderId="2" xfId="0" applyFont="1" applyFill="1" applyBorder="1" applyAlignment="1">
      <alignment horizontal="center"/>
    </xf>
    <xf numFmtId="0" fontId="19" fillId="15" borderId="2" xfId="0" applyFont="1" applyFill="1" applyBorder="1" applyAlignment="1">
      <alignment horizontal="center"/>
    </xf>
    <xf numFmtId="0" fontId="31" fillId="15" borderId="97" xfId="0" applyFont="1" applyFill="1" applyBorder="1" applyAlignment="1">
      <alignment horizontal="center"/>
    </xf>
    <xf numFmtId="0" fontId="31" fillId="12" borderId="109" xfId="0" applyFont="1" applyFill="1" applyBorder="1" applyAlignment="1">
      <alignment horizontal="center"/>
    </xf>
    <xf numFmtId="0" fontId="19" fillId="12" borderId="100" xfId="0" applyFont="1" applyFill="1" applyBorder="1" applyAlignment="1">
      <alignment horizontal="center"/>
    </xf>
    <xf numFmtId="0" fontId="31" fillId="0" borderId="109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19" fillId="0" borderId="99" xfId="0" applyFont="1" applyBorder="1" applyAlignment="1">
      <alignment horizontal="center"/>
    </xf>
    <xf numFmtId="0" fontId="19" fillId="0" borderId="100" xfId="0" applyFont="1" applyBorder="1" applyAlignment="1">
      <alignment horizontal="center"/>
    </xf>
    <xf numFmtId="0" fontId="19" fillId="15" borderId="99" xfId="0" applyFont="1" applyFill="1" applyBorder="1" applyAlignment="1">
      <alignment horizontal="center"/>
    </xf>
    <xf numFmtId="0" fontId="19" fillId="15" borderId="100" xfId="0" applyFont="1" applyFill="1" applyBorder="1" applyAlignment="1">
      <alignment horizontal="center"/>
    </xf>
    <xf numFmtId="0" fontId="24" fillId="0" borderId="5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1" fillId="0" borderId="27" xfId="0" applyFont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19" fillId="9" borderId="100" xfId="0" applyFont="1" applyFill="1" applyBorder="1" applyAlignment="1">
      <alignment horizontal="center"/>
    </xf>
    <xf numFmtId="0" fontId="19" fillId="17" borderId="1" xfId="0" applyFont="1" applyFill="1" applyBorder="1" applyAlignment="1">
      <alignment horizontal="center"/>
    </xf>
    <xf numFmtId="0" fontId="19" fillId="17" borderId="2" xfId="0" applyFont="1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5" fillId="9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5" fillId="9" borderId="99" xfId="0" applyFont="1" applyFill="1" applyBorder="1" applyAlignment="1">
      <alignment horizontal="center"/>
    </xf>
    <xf numFmtId="0" fontId="15" fillId="17" borderId="99" xfId="0" applyFont="1" applyFill="1" applyBorder="1" applyAlignment="1">
      <alignment horizontal="center"/>
    </xf>
    <xf numFmtId="0" fontId="15" fillId="17" borderId="100" xfId="0" applyFont="1" applyFill="1" applyBorder="1" applyAlignment="1">
      <alignment horizontal="center"/>
    </xf>
    <xf numFmtId="0" fontId="19" fillId="15" borderId="8" xfId="0" applyFont="1" applyFill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15" borderId="4" xfId="0" applyFont="1" applyFill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9" fillId="17" borderId="4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/>
    </xf>
    <xf numFmtId="0" fontId="25" fillId="7" borderId="93" xfId="0" applyFont="1" applyFill="1" applyBorder="1" applyAlignment="1">
      <alignment horizontal="center" textRotation="90"/>
    </xf>
    <xf numFmtId="0" fontId="25" fillId="7" borderId="94" xfId="0" applyFont="1" applyFill="1" applyBorder="1" applyAlignment="1">
      <alignment horizontal="center" textRotation="90"/>
    </xf>
    <xf numFmtId="0" fontId="26" fillId="7" borderId="94" xfId="0" applyFont="1" applyFill="1" applyBorder="1" applyAlignment="1">
      <alignment horizontal="center" textRotation="90"/>
    </xf>
    <xf numFmtId="0" fontId="26" fillId="7" borderId="95" xfId="0" applyFont="1" applyFill="1" applyBorder="1" applyAlignment="1">
      <alignment horizontal="center" textRotation="90"/>
    </xf>
    <xf numFmtId="0" fontId="7" fillId="0" borderId="37" xfId="0" applyFont="1" applyBorder="1"/>
    <xf numFmtId="0" fontId="4" fillId="0" borderId="69" xfId="0" applyFont="1" applyFill="1" applyBorder="1" applyAlignment="1">
      <alignment vertical="center"/>
    </xf>
    <xf numFmtId="0" fontId="4" fillId="0" borderId="69" xfId="0" applyFont="1" applyFill="1" applyBorder="1" applyAlignment="1">
      <alignment horizontal="left" vertical="center"/>
    </xf>
    <xf numFmtId="0" fontId="4" fillId="0" borderId="69" xfId="0" applyFont="1" applyFill="1" applyBorder="1"/>
    <xf numFmtId="0" fontId="4" fillId="0" borderId="69" xfId="0" applyFont="1" applyBorder="1"/>
    <xf numFmtId="0" fontId="4" fillId="0" borderId="82" xfId="0" applyFont="1" applyBorder="1" applyAlignment="1">
      <alignment horizontal="left"/>
    </xf>
    <xf numFmtId="0" fontId="7" fillId="0" borderId="66" xfId="0" applyFont="1" applyBorder="1"/>
    <xf numFmtId="0" fontId="0" fillId="0" borderId="9" xfId="0" applyBorder="1" applyAlignment="1">
      <alignment vertical="top"/>
    </xf>
    <xf numFmtId="0" fontId="23" fillId="0" borderId="35" xfId="0" applyFont="1" applyBorder="1" applyAlignment="1">
      <alignment horizontal="center" vertical="top"/>
    </xf>
    <xf numFmtId="0" fontId="23" fillId="0" borderId="36" xfId="0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6" fillId="0" borderId="11" xfId="0" applyFont="1" applyBorder="1"/>
    <xf numFmtId="0" fontId="34" fillId="0" borderId="16" xfId="0" applyFont="1" applyBorder="1"/>
    <xf numFmtId="0" fontId="34" fillId="0" borderId="1" xfId="0" applyFont="1" applyBorder="1"/>
    <xf numFmtId="16" fontId="3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vertical="center"/>
    </xf>
    <xf numFmtId="0" fontId="0" fillId="0" borderId="0" xfId="0" applyAlignment="1">
      <alignment horizontal="center" vertical="top"/>
    </xf>
    <xf numFmtId="0" fontId="29" fillId="15" borderId="1" xfId="0" applyFont="1" applyFill="1" applyBorder="1" applyAlignment="1">
      <alignment vertical="center"/>
    </xf>
    <xf numFmtId="0" fontId="24" fillId="0" borderId="68" xfId="0" applyFont="1" applyBorder="1" applyAlignment="1">
      <alignment vertical="top"/>
    </xf>
    <xf numFmtId="0" fontId="24" fillId="0" borderId="25" xfId="0" applyFont="1" applyBorder="1" applyAlignment="1">
      <alignment vertical="top"/>
    </xf>
    <xf numFmtId="0" fontId="24" fillId="0" borderId="16" xfId="0" applyFont="1" applyBorder="1" applyAlignment="1">
      <alignment vertical="top"/>
    </xf>
    <xf numFmtId="0" fontId="4" fillId="0" borderId="74" xfId="0" applyFont="1" applyBorder="1"/>
    <xf numFmtId="0" fontId="4" fillId="0" borderId="75" xfId="0" applyFont="1" applyBorder="1"/>
    <xf numFmtId="0" fontId="13" fillId="0" borderId="1" xfId="0" applyFont="1" applyBorder="1" applyAlignment="1">
      <alignment vertical="center"/>
    </xf>
    <xf numFmtId="172" fontId="4" fillId="0" borderId="4" xfId="1" applyNumberFormat="1" applyFont="1" applyBorder="1" applyAlignment="1">
      <alignment horizontal="center" vertical="center"/>
    </xf>
    <xf numFmtId="170" fontId="4" fillId="4" borderId="27" xfId="0" applyNumberFormat="1" applyFont="1" applyFill="1" applyBorder="1" applyAlignment="1">
      <alignment vertical="center"/>
    </xf>
    <xf numFmtId="3" fontId="4" fillId="0" borderId="23" xfId="0" applyNumberFormat="1" applyFont="1" applyBorder="1" applyAlignment="1">
      <alignment horizontal="left" vertical="center"/>
    </xf>
    <xf numFmtId="3" fontId="4" fillId="0" borderId="8" xfId="0" applyNumberFormat="1" applyFont="1" applyBorder="1" applyAlignment="1">
      <alignment horizontal="left" vertical="center"/>
    </xf>
    <xf numFmtId="0" fontId="13" fillId="0" borderId="13" xfId="0" applyFont="1" applyBorder="1"/>
    <xf numFmtId="0" fontId="13" fillId="0" borderId="11" xfId="0" applyFont="1" applyBorder="1"/>
    <xf numFmtId="0" fontId="13" fillId="0" borderId="85" xfId="0" applyFont="1" applyBorder="1"/>
    <xf numFmtId="0" fontId="13" fillId="0" borderId="67" xfId="0" applyFont="1" applyBorder="1"/>
    <xf numFmtId="0" fontId="13" fillId="0" borderId="89" xfId="0" applyFont="1" applyBorder="1"/>
    <xf numFmtId="0" fontId="13" fillId="0" borderId="0" xfId="0" applyFont="1" applyBorder="1" applyAlignment="1"/>
    <xf numFmtId="0" fontId="13" fillId="0" borderId="49" xfId="0" applyFont="1" applyBorder="1"/>
    <xf numFmtId="0" fontId="13" fillId="0" borderId="47" xfId="0" applyFont="1" applyBorder="1"/>
    <xf numFmtId="0" fontId="13" fillId="0" borderId="90" xfId="0" applyFont="1" applyBorder="1"/>
    <xf numFmtId="0" fontId="13" fillId="0" borderId="49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/>
    <xf numFmtId="0" fontId="13" fillId="0" borderId="91" xfId="0" applyFont="1" applyBorder="1"/>
    <xf numFmtId="0" fontId="13" fillId="0" borderId="8" xfId="0" applyFont="1" applyBorder="1"/>
    <xf numFmtId="0" fontId="13" fillId="0" borderId="8" xfId="0" applyFont="1" applyBorder="1" applyAlignment="1"/>
    <xf numFmtId="0" fontId="13" fillId="3" borderId="1" xfId="0" applyFont="1" applyFill="1" applyBorder="1"/>
    <xf numFmtId="0" fontId="4" fillId="0" borderId="45" xfId="0" applyFont="1" applyBorder="1" applyAlignment="1">
      <alignment horizontal="right" vertical="center"/>
    </xf>
    <xf numFmtId="0" fontId="6" fillId="0" borderId="45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6" fillId="7" borderId="93" xfId="0" applyFont="1" applyFill="1" applyBorder="1" applyAlignment="1">
      <alignment horizontal="center" textRotation="90"/>
    </xf>
    <xf numFmtId="0" fontId="26" fillId="7" borderId="7" xfId="0" applyFont="1" applyFill="1" applyBorder="1" applyAlignment="1">
      <alignment horizontal="center" textRotation="90"/>
    </xf>
    <xf numFmtId="0" fontId="26" fillId="7" borderId="52" xfId="0" applyFont="1" applyFill="1" applyBorder="1" applyAlignment="1">
      <alignment horizontal="center" textRotation="90"/>
    </xf>
    <xf numFmtId="0" fontId="26" fillId="7" borderId="117" xfId="0" applyFont="1" applyFill="1" applyBorder="1" applyAlignment="1">
      <alignment horizontal="center" textRotation="90"/>
    </xf>
    <xf numFmtId="0" fontId="25" fillId="7" borderId="115" xfId="0" applyFont="1" applyFill="1" applyBorder="1" applyAlignment="1">
      <alignment horizontal="center" textRotation="90"/>
    </xf>
    <xf numFmtId="0" fontId="25" fillId="7" borderId="7" xfId="0" applyFont="1" applyFill="1" applyBorder="1" applyAlignment="1">
      <alignment horizontal="center" textRotation="90"/>
    </xf>
    <xf numFmtId="0" fontId="25" fillId="7" borderId="95" xfId="0" applyFont="1" applyFill="1" applyBorder="1" applyAlignment="1">
      <alignment horizontal="center" textRotation="90"/>
    </xf>
    <xf numFmtId="0" fontId="25" fillId="7" borderId="116" xfId="0" applyFont="1" applyFill="1" applyBorder="1" applyAlignment="1">
      <alignment horizontal="center" textRotation="90"/>
    </xf>
    <xf numFmtId="0" fontId="13" fillId="0" borderId="1" xfId="0" applyFont="1" applyBorder="1" applyAlignment="1">
      <alignment horizontal="right" vertical="center"/>
    </xf>
    <xf numFmtId="0" fontId="4" fillId="0" borderId="123" xfId="0" applyFont="1" applyBorder="1"/>
    <xf numFmtId="0" fontId="4" fillId="0" borderId="16" xfId="0" applyFont="1" applyBorder="1" applyAlignment="1">
      <alignment horizontal="center"/>
    </xf>
    <xf numFmtId="0" fontId="24" fillId="0" borderId="5" xfId="0" applyFont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4" fillId="0" borderId="16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right" vertical="center"/>
    </xf>
    <xf numFmtId="0" fontId="4" fillId="0" borderId="2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7" fillId="3" borderId="103" xfId="0" applyFont="1" applyFill="1" applyBorder="1" applyAlignment="1">
      <alignment horizontal="center"/>
    </xf>
    <xf numFmtId="164" fontId="4" fillId="0" borderId="1" xfId="1" applyFont="1" applyFill="1" applyBorder="1" applyAlignment="1">
      <alignment horizontal="left"/>
    </xf>
    <xf numFmtId="172" fontId="6" fillId="0" borderId="1" xfId="1" applyNumberFormat="1" applyFont="1" applyBorder="1" applyAlignment="1">
      <alignment horizontal="center"/>
    </xf>
    <xf numFmtId="164" fontId="29" fillId="0" borderId="1" xfId="1" applyFont="1" applyBorder="1" applyAlignment="1">
      <alignment vertical="center"/>
    </xf>
    <xf numFmtId="164" fontId="0" fillId="0" borderId="1" xfId="1" applyFont="1" applyBorder="1" applyAlignment="1">
      <alignment vertical="top"/>
    </xf>
    <xf numFmtId="164" fontId="29" fillId="0" borderId="1" xfId="1" applyFont="1" applyBorder="1" applyAlignment="1">
      <alignment horizontal="center" vertical="center"/>
    </xf>
    <xf numFmtId="164" fontId="30" fillId="0" borderId="1" xfId="1" applyFont="1" applyBorder="1" applyAlignment="1">
      <alignment vertical="center"/>
    </xf>
    <xf numFmtId="164" fontId="4" fillId="0" borderId="1" xfId="1" applyFont="1" applyBorder="1"/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7" fillId="0" borderId="32" xfId="0" applyFont="1" applyBorder="1"/>
    <xf numFmtId="0" fontId="26" fillId="7" borderId="105" xfId="0" applyFont="1" applyFill="1" applyBorder="1" applyAlignment="1">
      <alignment horizontal="center" textRotation="90"/>
    </xf>
    <xf numFmtId="0" fontId="32" fillId="9" borderId="2" xfId="0" applyFont="1" applyFill="1" applyBorder="1" applyAlignment="1">
      <alignment horizontal="center"/>
    </xf>
    <xf numFmtId="0" fontId="26" fillId="7" borderId="128" xfId="0" applyFont="1" applyFill="1" applyBorder="1" applyAlignment="1">
      <alignment horizontal="center" textRotation="90"/>
    </xf>
    <xf numFmtId="0" fontId="26" fillId="7" borderId="106" xfId="0" applyFont="1" applyFill="1" applyBorder="1" applyAlignment="1">
      <alignment horizontal="center" textRotation="90"/>
    </xf>
    <xf numFmtId="0" fontId="19" fillId="0" borderId="16" xfId="0" applyFont="1" applyBorder="1" applyAlignment="1">
      <alignment horizontal="center"/>
    </xf>
    <xf numFmtId="0" fontId="25" fillId="7" borderId="129" xfId="0" applyFont="1" applyFill="1" applyBorder="1" applyAlignment="1">
      <alignment horizontal="center" textRotation="90"/>
    </xf>
    <xf numFmtId="0" fontId="25" fillId="7" borderId="16" xfId="0" applyFont="1" applyFill="1" applyBorder="1" applyAlignment="1">
      <alignment textRotation="90"/>
    </xf>
    <xf numFmtId="0" fontId="19" fillId="15" borderId="35" xfId="0" applyFont="1" applyFill="1" applyBorder="1" applyAlignment="1">
      <alignment horizontal="center"/>
    </xf>
    <xf numFmtId="0" fontId="31" fillId="12" borderId="1" xfId="0" applyFont="1" applyFill="1" applyBorder="1" applyAlignment="1">
      <alignment horizont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4" fillId="0" borderId="26" xfId="0" applyFont="1" applyBorder="1" applyAlignment="1">
      <alignment horizontal="right" vertical="center"/>
    </xf>
    <xf numFmtId="0" fontId="7" fillId="0" borderId="33" xfId="0" applyFont="1" applyBorder="1" applyAlignment="1">
      <alignment vertical="center"/>
    </xf>
    <xf numFmtId="0" fontId="13" fillId="0" borderId="85" xfId="0" applyFont="1" applyBorder="1" applyAlignment="1">
      <alignment horizontal="center"/>
    </xf>
    <xf numFmtId="0" fontId="13" fillId="0" borderId="131" xfId="0" applyFont="1" applyBorder="1" applyAlignment="1">
      <alignment horizontal="center"/>
    </xf>
    <xf numFmtId="0" fontId="13" fillId="0" borderId="132" xfId="0" applyFont="1" applyBorder="1"/>
    <xf numFmtId="0" fontId="13" fillId="0" borderId="133" xfId="0" applyFont="1" applyBorder="1"/>
    <xf numFmtId="0" fontId="13" fillId="0" borderId="134" xfId="0" applyFont="1" applyBorder="1" applyAlignment="1">
      <alignment horizontal="center"/>
    </xf>
    <xf numFmtId="0" fontId="13" fillId="0" borderId="135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13" fillId="0" borderId="135" xfId="0" applyFont="1" applyBorder="1"/>
    <xf numFmtId="0" fontId="13" fillId="0" borderId="48" xfId="0" applyFont="1" applyBorder="1" applyAlignment="1">
      <alignment horizontal="center"/>
    </xf>
    <xf numFmtId="0" fontId="27" fillId="3" borderId="86" xfId="0" applyFont="1" applyFill="1" applyBorder="1" applyAlignment="1">
      <alignment horizontal="center" vertical="center"/>
    </xf>
    <xf numFmtId="3" fontId="6" fillId="5" borderId="1" xfId="0" applyNumberFormat="1" applyFont="1" applyFill="1" applyBorder="1"/>
    <xf numFmtId="0" fontId="6" fillId="6" borderId="1" xfId="0" applyFont="1" applyFill="1" applyBorder="1" applyAlignment="1">
      <alignment horizontal="left"/>
    </xf>
    <xf numFmtId="0" fontId="9" fillId="0" borderId="67" xfId="0" applyFont="1" applyBorder="1" applyAlignment="1">
      <alignment horizontal="center" vertical="center"/>
    </xf>
    <xf numFmtId="0" fontId="35" fillId="0" borderId="85" xfId="0" applyFont="1" applyBorder="1" applyAlignment="1">
      <alignment horizontal="center" vertical="center"/>
    </xf>
    <xf numFmtId="0" fontId="9" fillId="0" borderId="127" xfId="0" applyFont="1" applyBorder="1" applyAlignment="1">
      <alignment horizontal="center" vertical="center"/>
    </xf>
    <xf numFmtId="0" fontId="35" fillId="0" borderId="114" xfId="0" applyFont="1" applyBorder="1" applyAlignment="1">
      <alignment horizontal="center" vertical="center"/>
    </xf>
    <xf numFmtId="0" fontId="9" fillId="0" borderId="136" xfId="0" applyFont="1" applyBorder="1" applyAlignment="1">
      <alignment horizontal="center" vertical="center"/>
    </xf>
    <xf numFmtId="0" fontId="35" fillId="0" borderId="137" xfId="0" applyFont="1" applyBorder="1" applyAlignment="1">
      <alignment horizontal="center" vertical="center"/>
    </xf>
    <xf numFmtId="0" fontId="9" fillId="0" borderId="85" xfId="0" applyFont="1" applyBorder="1" applyAlignment="1">
      <alignment horizontal="center" vertical="center"/>
    </xf>
    <xf numFmtId="0" fontId="9" fillId="0" borderId="135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35" fillId="0" borderId="139" xfId="0" applyFont="1" applyBorder="1" applyAlignment="1">
      <alignment horizontal="center" vertical="center"/>
    </xf>
    <xf numFmtId="0" fontId="9" fillId="0" borderId="1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35" fillId="0" borderId="142" xfId="0" applyFont="1" applyBorder="1" applyAlignment="1">
      <alignment horizontal="center" vertical="center"/>
    </xf>
    <xf numFmtId="0" fontId="35" fillId="0" borderId="14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4" fillId="0" borderId="3" xfId="0" applyFont="1" applyFill="1" applyBorder="1" applyAlignment="1">
      <alignment horizontal="right"/>
    </xf>
    <xf numFmtId="3" fontId="6" fillId="0" borderId="1" xfId="0" applyNumberFormat="1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41" fillId="0" borderId="67" xfId="0" applyFont="1" applyBorder="1" applyAlignment="1">
      <alignment horizontal="right"/>
    </xf>
    <xf numFmtId="0" fontId="43" fillId="0" borderId="67" xfId="0" applyFont="1" applyBorder="1" applyAlignment="1">
      <alignment horizontal="right"/>
    </xf>
    <xf numFmtId="0" fontId="40" fillId="0" borderId="47" xfId="0" applyFont="1" applyBorder="1" applyAlignment="1">
      <alignment horizontal="center"/>
    </xf>
    <xf numFmtId="0" fontId="13" fillId="0" borderId="13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1" fillId="0" borderId="136" xfId="0" applyFont="1" applyBorder="1" applyAlignment="1">
      <alignment horizontal="right"/>
    </xf>
    <xf numFmtId="0" fontId="40" fillId="0" borderId="48" xfId="0" applyFont="1" applyBorder="1" applyAlignment="1">
      <alignment horizontal="center"/>
    </xf>
    <xf numFmtId="0" fontId="43" fillId="0" borderId="48" xfId="0" applyFont="1" applyBorder="1" applyAlignment="1">
      <alignment horizontal="right"/>
    </xf>
    <xf numFmtId="167" fontId="4" fillId="0" borderId="1" xfId="0" applyNumberFormat="1" applyFont="1" applyBorder="1" applyAlignment="1"/>
    <xf numFmtId="167" fontId="4" fillId="0" borderId="1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13" fillId="0" borderId="143" xfId="0" applyFont="1" applyBorder="1"/>
    <xf numFmtId="0" fontId="13" fillId="0" borderId="114" xfId="0" applyFont="1" applyBorder="1"/>
    <xf numFmtId="0" fontId="13" fillId="0" borderId="140" xfId="0" applyFont="1" applyBorder="1"/>
    <xf numFmtId="0" fontId="13" fillId="0" borderId="127" xfId="0" applyFont="1" applyBorder="1"/>
    <xf numFmtId="0" fontId="13" fillId="0" borderId="46" xfId="0" applyFont="1" applyBorder="1"/>
    <xf numFmtId="0" fontId="13" fillId="0" borderId="114" xfId="0" applyFont="1" applyBorder="1" applyAlignment="1">
      <alignment horizontal="center"/>
    </xf>
    <xf numFmtId="0" fontId="13" fillId="0" borderId="140" xfId="0" applyFont="1" applyBorder="1" applyAlignment="1">
      <alignment horizontal="center"/>
    </xf>
    <xf numFmtId="0" fontId="13" fillId="0" borderId="127" xfId="0" applyFont="1" applyBorder="1" applyAlignment="1">
      <alignment horizontal="center"/>
    </xf>
    <xf numFmtId="0" fontId="13" fillId="0" borderId="143" xfId="0" applyFont="1" applyBorder="1" applyAlignment="1">
      <alignment horizontal="center"/>
    </xf>
    <xf numFmtId="0" fontId="13" fillId="0" borderId="113" xfId="0" applyFont="1" applyBorder="1"/>
    <xf numFmtId="0" fontId="13" fillId="0" borderId="67" xfId="0" applyFont="1" applyBorder="1" applyAlignment="1">
      <alignment horizontal="left"/>
    </xf>
    <xf numFmtId="0" fontId="13" fillId="0" borderId="48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38" fillId="0" borderId="132" xfId="0" applyFont="1" applyBorder="1" applyAlignment="1">
      <alignment horizontal="left"/>
    </xf>
    <xf numFmtId="0" fontId="38" fillId="0" borderId="47" xfId="0" applyFont="1" applyBorder="1" applyAlignment="1">
      <alignment horizontal="left"/>
    </xf>
    <xf numFmtId="0" fontId="38" fillId="0" borderId="48" xfId="0" applyFont="1" applyBorder="1" applyAlignment="1">
      <alignment horizontal="left"/>
    </xf>
    <xf numFmtId="0" fontId="38" fillId="0" borderId="67" xfId="0" applyFont="1" applyBorder="1" applyAlignment="1">
      <alignment horizontal="left"/>
    </xf>
    <xf numFmtId="0" fontId="41" fillId="0" borderId="67" xfId="0" applyFont="1" applyBorder="1" applyAlignment="1">
      <alignment horizontal="center"/>
    </xf>
    <xf numFmtId="0" fontId="41" fillId="0" borderId="48" xfId="0" applyFont="1" applyBorder="1" applyAlignment="1">
      <alignment horizontal="center"/>
    </xf>
    <xf numFmtId="0" fontId="41" fillId="0" borderId="67" xfId="0" applyFont="1" applyBorder="1" applyAlignment="1">
      <alignment horizontal="left"/>
    </xf>
    <xf numFmtId="0" fontId="41" fillId="0" borderId="48" xfId="0" applyFont="1" applyBorder="1" applyAlignment="1">
      <alignment horizontal="left"/>
    </xf>
    <xf numFmtId="0" fontId="42" fillId="0" borderId="67" xfId="0" applyFont="1" applyBorder="1" applyAlignment="1">
      <alignment horizontal="left"/>
    </xf>
    <xf numFmtId="0" fontId="42" fillId="0" borderId="48" xfId="0" applyFont="1" applyBorder="1" applyAlignment="1">
      <alignment horizontal="left"/>
    </xf>
    <xf numFmtId="0" fontId="4" fillId="0" borderId="33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7" fillId="0" borderId="25" xfId="0" applyFont="1" applyBorder="1"/>
    <xf numFmtId="0" fontId="13" fillId="0" borderId="1" xfId="0" applyFont="1" applyBorder="1" applyAlignment="1"/>
    <xf numFmtId="0" fontId="13" fillId="0" borderId="3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89" xfId="0" applyFont="1" applyBorder="1" applyAlignment="1">
      <alignment horizontal="center" vertical="center"/>
    </xf>
    <xf numFmtId="0" fontId="13" fillId="0" borderId="127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164" fontId="29" fillId="15" borderId="1" xfId="1" applyFont="1" applyFill="1" applyBorder="1" applyAlignment="1">
      <alignment vertical="center"/>
    </xf>
    <xf numFmtId="3" fontId="4" fillId="19" borderId="1" xfId="0" applyNumberFormat="1" applyFont="1" applyFill="1" applyBorder="1" applyAlignment="1">
      <alignment vertical="center"/>
    </xf>
    <xf numFmtId="3" fontId="4" fillId="19" borderId="1" xfId="0" applyNumberFormat="1" applyFont="1" applyFill="1" applyBorder="1" applyAlignment="1">
      <alignment horizontal="left" vertical="center"/>
    </xf>
    <xf numFmtId="3" fontId="4" fillId="19" borderId="1" xfId="0" applyNumberFormat="1" applyFont="1" applyFill="1" applyBorder="1" applyAlignment="1">
      <alignment horizontal="center" vertical="center"/>
    </xf>
    <xf numFmtId="3" fontId="6" fillId="18" borderId="1" xfId="0" applyNumberFormat="1" applyFont="1" applyFill="1" applyBorder="1" applyAlignment="1">
      <alignment vertical="center"/>
    </xf>
    <xf numFmtId="3" fontId="4" fillId="18" borderId="1" xfId="0" applyNumberFormat="1" applyFont="1" applyFill="1" applyBorder="1" applyAlignment="1">
      <alignment horizontal="center"/>
    </xf>
    <xf numFmtId="3" fontId="4" fillId="18" borderId="1" xfId="0" applyNumberFormat="1" applyFont="1" applyFill="1" applyBorder="1" applyAlignment="1">
      <alignment horizontal="left"/>
    </xf>
    <xf numFmtId="3" fontId="6" fillId="18" borderId="1" xfId="0" applyNumberFormat="1" applyFont="1" applyFill="1" applyBorder="1" applyAlignment="1">
      <alignment horizontal="center"/>
    </xf>
    <xf numFmtId="3" fontId="4" fillId="18" borderId="2" xfId="0" applyNumberFormat="1" applyFont="1" applyFill="1" applyBorder="1" applyAlignment="1">
      <alignment horizontal="center"/>
    </xf>
    <xf numFmtId="3" fontId="4" fillId="18" borderId="4" xfId="0" applyNumberFormat="1" applyFont="1" applyFill="1" applyBorder="1" applyAlignment="1">
      <alignment horizontal="center"/>
    </xf>
    <xf numFmtId="0" fontId="10" fillId="4" borderId="41" xfId="0" applyFont="1" applyFill="1" applyBorder="1" applyAlignment="1">
      <alignment horizontal="left"/>
    </xf>
    <xf numFmtId="0" fontId="47" fillId="15" borderId="149" xfId="0" applyFont="1" applyFill="1" applyBorder="1" applyAlignment="1">
      <alignment horizontal="center" vertical="center"/>
    </xf>
    <xf numFmtId="0" fontId="47" fillId="15" borderId="151" xfId="0" applyFont="1" applyFill="1" applyBorder="1" applyAlignment="1">
      <alignment horizontal="center" vertical="center"/>
    </xf>
    <xf numFmtId="0" fontId="0" fillId="0" borderId="0" xfId="0" applyFont="1"/>
    <xf numFmtId="0" fontId="48" fillId="15" borderId="152" xfId="0" applyFont="1" applyFill="1" applyBorder="1" applyAlignment="1">
      <alignment horizontal="center" vertical="top"/>
    </xf>
    <xf numFmtId="0" fontId="48" fillId="15" borderId="150" xfId="0" applyFont="1" applyFill="1" applyBorder="1" applyAlignment="1">
      <alignment horizontal="center" vertical="top"/>
    </xf>
    <xf numFmtId="0" fontId="25" fillId="15" borderId="151" xfId="0" applyFont="1" applyFill="1" applyBorder="1" applyAlignment="1">
      <alignment horizontal="center" vertical="center"/>
    </xf>
    <xf numFmtId="0" fontId="24" fillId="20" borderId="42" xfId="0" applyFont="1" applyFill="1" applyBorder="1" applyAlignment="1">
      <alignment horizontal="center" vertical="center"/>
    </xf>
    <xf numFmtId="0" fontId="24" fillId="20" borderId="6" xfId="0" applyFont="1" applyFill="1" applyBorder="1" applyAlignment="1">
      <alignment horizontal="center" vertical="center"/>
    </xf>
    <xf numFmtId="0" fontId="4" fillId="0" borderId="55" xfId="0" applyFont="1" applyBorder="1"/>
    <xf numFmtId="0" fontId="9" fillId="0" borderId="65" xfId="0" applyFont="1" applyBorder="1"/>
    <xf numFmtId="0" fontId="9" fillId="0" borderId="55" xfId="0" applyFont="1" applyBorder="1"/>
    <xf numFmtId="0" fontId="9" fillId="0" borderId="57" xfId="0" applyFont="1" applyBorder="1"/>
    <xf numFmtId="0" fontId="25" fillId="7" borderId="108" xfId="0" applyFont="1" applyFill="1" applyBorder="1" applyAlignment="1">
      <alignment horizontal="center" textRotation="90"/>
    </xf>
    <xf numFmtId="0" fontId="25" fillId="7" borderId="88" xfId="0" applyFont="1" applyFill="1" applyBorder="1" applyAlignment="1">
      <alignment horizontal="center" textRotation="90"/>
    </xf>
    <xf numFmtId="0" fontId="4" fillId="11" borderId="1" xfId="0" applyFont="1" applyFill="1" applyBorder="1" applyAlignment="1">
      <alignment horizontal="left"/>
    </xf>
    <xf numFmtId="164" fontId="4" fillId="11" borderId="1" xfId="1" applyFont="1" applyFill="1" applyBorder="1" applyAlignment="1">
      <alignment horizontal="left"/>
    </xf>
    <xf numFmtId="164" fontId="4" fillId="11" borderId="3" xfId="1" applyFont="1" applyFill="1" applyBorder="1" applyAlignment="1">
      <alignment horizontal="left"/>
    </xf>
    <xf numFmtId="172" fontId="6" fillId="11" borderId="1" xfId="1" applyNumberFormat="1" applyFont="1" applyFill="1" applyBorder="1" applyAlignment="1">
      <alignment horizontal="center"/>
    </xf>
    <xf numFmtId="3" fontId="4" fillId="11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35" xfId="0" applyFont="1" applyBorder="1"/>
    <xf numFmtId="0" fontId="9" fillId="0" borderId="35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24" fillId="0" borderId="22" xfId="0" applyFont="1" applyBorder="1" applyAlignment="1">
      <alignment horizontal="left" vertical="top"/>
    </xf>
    <xf numFmtId="0" fontId="24" fillId="0" borderId="26" xfId="0" applyFont="1" applyBorder="1" applyAlignment="1">
      <alignment horizontal="left" vertical="top"/>
    </xf>
    <xf numFmtId="0" fontId="9" fillId="0" borderId="81" xfId="0" applyFont="1" applyBorder="1" applyAlignment="1">
      <alignment horizontal="center"/>
    </xf>
    <xf numFmtId="0" fontId="24" fillId="0" borderId="112" xfId="0" applyFont="1" applyBorder="1" applyAlignment="1">
      <alignment vertical="top"/>
    </xf>
    <xf numFmtId="0" fontId="24" fillId="0" borderId="68" xfId="0" applyFont="1" applyBorder="1" applyAlignment="1">
      <alignment horizontal="center" vertical="top"/>
    </xf>
    <xf numFmtId="0" fontId="49" fillId="0" borderId="33" xfId="0" applyFont="1" applyBorder="1" applyAlignment="1">
      <alignment horizontal="center" vertical="top"/>
    </xf>
    <xf numFmtId="0" fontId="24" fillId="0" borderId="21" xfId="0" applyFont="1" applyBorder="1" applyAlignment="1">
      <alignment horizontal="left" vertical="top"/>
    </xf>
    <xf numFmtId="0" fontId="49" fillId="0" borderId="70" xfId="0" applyFont="1" applyBorder="1" applyAlignment="1">
      <alignment horizontal="center" vertical="top"/>
    </xf>
    <xf numFmtId="0" fontId="24" fillId="0" borderId="33" xfId="0" applyFont="1" applyBorder="1" applyAlignment="1">
      <alignment horizontal="center" vertical="top"/>
    </xf>
    <xf numFmtId="0" fontId="24" fillId="0" borderId="33" xfId="0" applyFont="1" applyBorder="1" applyAlignment="1">
      <alignment horizontal="left" vertical="top"/>
    </xf>
    <xf numFmtId="0" fontId="24" fillId="0" borderId="46" xfId="0" applyFont="1" applyFill="1" applyBorder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72" fontId="4" fillId="0" borderId="3" xfId="1" applyNumberFormat="1" applyFont="1" applyBorder="1" applyAlignment="1">
      <alignment horizontal="center" vertical="center"/>
    </xf>
    <xf numFmtId="170" fontId="4" fillId="4" borderId="3" xfId="0" applyNumberFormat="1" applyFont="1" applyFill="1" applyBorder="1" applyAlignment="1">
      <alignment horizontal="center"/>
    </xf>
    <xf numFmtId="171" fontId="4" fillId="4" borderId="3" xfId="1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/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6" fillId="7" borderId="86" xfId="0" applyFont="1" applyFill="1" applyBorder="1" applyAlignment="1">
      <alignment horizontal="left" textRotation="90"/>
    </xf>
    <xf numFmtId="0" fontId="0" fillId="7" borderId="95" xfId="0" applyFill="1" applyBorder="1" applyAlignment="1">
      <alignment horizontal="left" textRotation="90"/>
    </xf>
    <xf numFmtId="0" fontId="26" fillId="7" borderId="108" xfId="0" applyFont="1" applyFill="1" applyBorder="1" applyAlignment="1">
      <alignment horizontal="center" textRotation="90"/>
    </xf>
    <xf numFmtId="0" fontId="31" fillId="15" borderId="154" xfId="0" applyFont="1" applyFill="1" applyBorder="1" applyAlignment="1">
      <alignment horizontal="center"/>
    </xf>
    <xf numFmtId="0" fontId="30" fillId="3" borderId="93" xfId="0" applyFont="1" applyFill="1" applyBorder="1" applyAlignment="1">
      <alignment horizontal="center" vertical="center"/>
    </xf>
    <xf numFmtId="0" fontId="30" fillId="3" borderId="94" xfId="0" applyFont="1" applyFill="1" applyBorder="1" applyAlignment="1">
      <alignment horizontal="center" vertical="center"/>
    </xf>
    <xf numFmtId="0" fontId="30" fillId="3" borderId="95" xfId="0" applyFont="1" applyFill="1" applyBorder="1" applyAlignment="1">
      <alignment horizontal="center" vertical="center"/>
    </xf>
    <xf numFmtId="0" fontId="31" fillId="15" borderId="37" xfId="0" applyFont="1" applyFill="1" applyBorder="1" applyAlignment="1">
      <alignment horizontal="center"/>
    </xf>
    <xf numFmtId="0" fontId="31" fillId="12" borderId="2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center"/>
    </xf>
    <xf numFmtId="0" fontId="31" fillId="15" borderId="96" xfId="0" applyFont="1" applyFill="1" applyBorder="1" applyAlignment="1">
      <alignment horizontal="center"/>
    </xf>
    <xf numFmtId="0" fontId="19" fillId="15" borderId="98" xfId="0" applyFont="1" applyFill="1" applyBorder="1" applyAlignment="1">
      <alignment horizontal="center"/>
    </xf>
    <xf numFmtId="0" fontId="32" fillId="9" borderId="99" xfId="0" applyFont="1" applyFill="1" applyBorder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71" fontId="4" fillId="0" borderId="5" xfId="1" applyNumberFormat="1" applyFont="1" applyBorder="1" applyAlignment="1">
      <alignment horizontal="left" vertical="center"/>
    </xf>
    <xf numFmtId="3" fontId="4" fillId="0" borderId="5" xfId="0" applyNumberFormat="1" applyFont="1" applyBorder="1" applyAlignment="1">
      <alignment horizontal="center" vertical="center"/>
    </xf>
    <xf numFmtId="172" fontId="4" fillId="0" borderId="5" xfId="1" applyNumberFormat="1" applyFont="1" applyBorder="1" applyAlignment="1">
      <alignment horizontal="center" vertical="center"/>
    </xf>
    <xf numFmtId="172" fontId="4" fillId="0" borderId="5" xfId="1" applyNumberFormat="1" applyFont="1" applyBorder="1" applyAlignment="1">
      <alignment horizontal="center"/>
    </xf>
    <xf numFmtId="3" fontId="4" fillId="0" borderId="5" xfId="0" applyNumberFormat="1" applyFont="1" applyBorder="1"/>
    <xf numFmtId="0" fontId="6" fillId="0" borderId="94" xfId="0" applyFont="1" applyBorder="1" applyAlignment="1">
      <alignment vertical="center"/>
    </xf>
    <xf numFmtId="172" fontId="6" fillId="0" borderId="94" xfId="0" applyNumberFormat="1" applyFont="1" applyBorder="1" applyAlignment="1">
      <alignment vertical="center"/>
    </xf>
    <xf numFmtId="0" fontId="6" fillId="0" borderId="9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94" xfId="0" applyFont="1" applyBorder="1" applyAlignment="1">
      <alignment horizontal="center" vertical="center"/>
    </xf>
    <xf numFmtId="9" fontId="4" fillId="0" borderId="0" xfId="2" applyFont="1" applyAlignment="1">
      <alignment horizontal="center"/>
    </xf>
    <xf numFmtId="172" fontId="6" fillId="0" borderId="94" xfId="0" applyNumberFormat="1" applyFont="1" applyBorder="1" applyAlignment="1">
      <alignment horizontal="center" vertical="center"/>
    </xf>
    <xf numFmtId="172" fontId="4" fillId="0" borderId="5" xfId="1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170" fontId="4" fillId="4" borderId="3" xfId="0" applyNumberFormat="1" applyFont="1" applyFill="1" applyBorder="1" applyAlignment="1">
      <alignment vertical="center"/>
    </xf>
    <xf numFmtId="172" fontId="4" fillId="0" borderId="3" xfId="1" applyNumberFormat="1" applyFont="1" applyBorder="1" applyAlignment="1">
      <alignment vertical="center"/>
    </xf>
    <xf numFmtId="171" fontId="4" fillId="4" borderId="3" xfId="1" applyNumberFormat="1" applyFont="1" applyFill="1" applyBorder="1" applyAlignment="1">
      <alignment vertical="center"/>
    </xf>
    <xf numFmtId="0" fontId="4" fillId="0" borderId="0" xfId="0" applyFont="1" applyBorder="1"/>
    <xf numFmtId="0" fontId="6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8" fillId="15" borderId="149" xfId="0" applyFont="1" applyFill="1" applyBorder="1" applyAlignment="1">
      <alignment horizontal="center" vertical="top"/>
    </xf>
    <xf numFmtId="0" fontId="48" fillId="15" borderId="152" xfId="0" applyFont="1" applyFill="1" applyBorder="1" applyAlignment="1">
      <alignment horizontal="left" vertical="top"/>
    </xf>
    <xf numFmtId="0" fontId="48" fillId="15" borderId="149" xfId="0" applyFont="1" applyFill="1" applyBorder="1" applyAlignment="1">
      <alignment horizontal="left" vertical="top"/>
    </xf>
    <xf numFmtId="0" fontId="48" fillId="15" borderId="151" xfId="0" applyFont="1" applyFill="1" applyBorder="1" applyAlignment="1">
      <alignment horizontal="left" vertical="top"/>
    </xf>
    <xf numFmtId="0" fontId="48" fillId="15" borderId="150" xfId="0" applyFont="1" applyFill="1" applyBorder="1" applyAlignment="1">
      <alignment horizontal="left" vertical="top"/>
    </xf>
    <xf numFmtId="0" fontId="25" fillId="15" borderId="150" xfId="0" applyFont="1" applyFill="1" applyBorder="1" applyAlignment="1">
      <alignment horizontal="center" vertical="center"/>
    </xf>
    <xf numFmtId="3" fontId="0" fillId="21" borderId="16" xfId="0" applyNumberFormat="1" applyFill="1" applyBorder="1"/>
    <xf numFmtId="3" fontId="0" fillId="0" borderId="157" xfId="0" applyNumberFormat="1" applyBorder="1"/>
    <xf numFmtId="3" fontId="0" fillId="0" borderId="159" xfId="0" applyNumberFormat="1" applyBorder="1"/>
    <xf numFmtId="3" fontId="0" fillId="0" borderId="25" xfId="0" applyNumberFormat="1" applyBorder="1"/>
    <xf numFmtId="0" fontId="0" fillId="15" borderId="0" xfId="0" applyFill="1" applyBorder="1"/>
    <xf numFmtId="0" fontId="0" fillId="0" borderId="35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0" fillId="0" borderId="163" xfId="0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0" fillId="0" borderId="165" xfId="0" applyBorder="1" applyAlignment="1">
      <alignment horizontal="center" vertical="center"/>
    </xf>
    <xf numFmtId="0" fontId="24" fillId="0" borderId="0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169" xfId="0" applyFont="1" applyBorder="1" applyAlignment="1">
      <alignment horizontal="left" vertical="center"/>
    </xf>
    <xf numFmtId="0" fontId="24" fillId="3" borderId="1" xfId="0" applyFont="1" applyFill="1" applyBorder="1" applyAlignment="1">
      <alignment horizontal="left" wrapText="1"/>
    </xf>
    <xf numFmtId="0" fontId="48" fillId="0" borderId="1" xfId="0" applyFont="1" applyBorder="1" applyAlignment="1">
      <alignment horizontal="center"/>
    </xf>
    <xf numFmtId="0" fontId="25" fillId="14" borderId="1" xfId="0" applyFont="1" applyFill="1" applyBorder="1" applyAlignment="1">
      <alignment horizontal="center" vertical="center"/>
    </xf>
    <xf numFmtId="0" fontId="24" fillId="0" borderId="171" xfId="0" applyFont="1" applyBorder="1" applyAlignment="1">
      <alignment horizontal="left" vertical="center" wrapText="1"/>
    </xf>
    <xf numFmtId="0" fontId="0" fillId="14" borderId="172" xfId="0" applyFont="1" applyFill="1" applyBorder="1" applyAlignment="1">
      <alignment horizontal="center" vertical="center"/>
    </xf>
    <xf numFmtId="0" fontId="48" fillId="14" borderId="173" xfId="0" applyFont="1" applyFill="1" applyBorder="1" applyAlignment="1">
      <alignment horizontal="center" vertical="center"/>
    </xf>
    <xf numFmtId="0" fontId="25" fillId="14" borderId="94" xfId="0" applyFont="1" applyFill="1" applyBorder="1" applyAlignment="1">
      <alignment horizontal="center" vertical="center"/>
    </xf>
    <xf numFmtId="0" fontId="0" fillId="0" borderId="165" xfId="0" applyBorder="1" applyAlignment="1">
      <alignment horizontal="center" vertical="top"/>
    </xf>
    <xf numFmtId="0" fontId="24" fillId="0" borderId="170" xfId="0" applyFont="1" applyBorder="1" applyAlignment="1">
      <alignment horizontal="left" vertical="top"/>
    </xf>
    <xf numFmtId="0" fontId="24" fillId="0" borderId="1" xfId="0" applyFont="1" applyBorder="1" applyAlignment="1">
      <alignment horizontal="center" vertical="top" wrapText="1"/>
    </xf>
    <xf numFmtId="0" fontId="0" fillId="0" borderId="16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4" fillId="0" borderId="2" xfId="0" applyFont="1" applyBorder="1" applyAlignment="1">
      <alignment horizontal="left" vertical="top"/>
    </xf>
    <xf numFmtId="0" fontId="0" fillId="0" borderId="166" xfId="0" applyBorder="1" applyAlignment="1">
      <alignment horizontal="center" vertical="top"/>
    </xf>
    <xf numFmtId="0" fontId="24" fillId="0" borderId="168" xfId="0" applyFont="1" applyBorder="1" applyAlignment="1">
      <alignment horizontal="left" vertical="top"/>
    </xf>
    <xf numFmtId="0" fontId="0" fillId="0" borderId="163" xfId="0" applyBorder="1" applyAlignment="1">
      <alignment horizontal="center" vertical="top"/>
    </xf>
    <xf numFmtId="0" fontId="24" fillId="22" borderId="167" xfId="0" applyFont="1" applyFill="1" applyBorder="1" applyAlignment="1">
      <alignment horizontal="left"/>
    </xf>
    <xf numFmtId="0" fontId="24" fillId="0" borderId="1" xfId="0" applyFont="1" applyBorder="1" applyAlignment="1">
      <alignment horizontal="center" wrapText="1"/>
    </xf>
    <xf numFmtId="0" fontId="0" fillId="0" borderId="1" xfId="0" applyBorder="1" applyAlignment="1"/>
    <xf numFmtId="9" fontId="24" fillId="0" borderId="1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24" fillId="13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/>
    </xf>
    <xf numFmtId="0" fontId="56" fillId="0" borderId="1" xfId="0" applyFont="1" applyBorder="1"/>
    <xf numFmtId="0" fontId="52" fillId="21" borderId="1" xfId="0" applyFont="1" applyFill="1" applyBorder="1" applyAlignment="1">
      <alignment vertical="center"/>
    </xf>
    <xf numFmtId="2" fontId="6" fillId="21" borderId="1" xfId="0" applyNumberFormat="1" applyFont="1" applyFill="1" applyBorder="1" applyAlignment="1">
      <alignment vertical="center"/>
    </xf>
    <xf numFmtId="172" fontId="4" fillId="7" borderId="1" xfId="1" applyNumberFormat="1" applyFont="1" applyFill="1" applyBorder="1" applyAlignment="1">
      <alignment vertical="center"/>
    </xf>
    <xf numFmtId="0" fontId="47" fillId="15" borderId="152" xfId="0" applyFont="1" applyFill="1" applyBorder="1" applyAlignment="1">
      <alignment horizontal="center" vertical="center"/>
    </xf>
    <xf numFmtId="0" fontId="24" fillId="20" borderId="101" xfId="0" applyFont="1" applyFill="1" applyBorder="1" applyAlignment="1">
      <alignment horizontal="center" vertical="center"/>
    </xf>
    <xf numFmtId="0" fontId="48" fillId="20" borderId="102" xfId="0" applyFont="1" applyFill="1" applyBorder="1" applyAlignment="1">
      <alignment vertical="center"/>
    </xf>
    <xf numFmtId="0" fontId="0" fillId="0" borderId="0" xfId="0" applyBorder="1"/>
    <xf numFmtId="0" fontId="48" fillId="15" borderId="0" xfId="0" applyFont="1" applyFill="1" applyBorder="1" applyAlignment="1">
      <alignment horizontal="center" vertical="top"/>
    </xf>
    <xf numFmtId="0" fontId="48" fillId="15" borderId="0" xfId="0" applyFont="1" applyFill="1" applyBorder="1" applyAlignment="1">
      <alignment horizontal="left" vertical="top"/>
    </xf>
    <xf numFmtId="0" fontId="25" fillId="15" borderId="0" xfId="0" applyFont="1" applyFill="1" applyBorder="1" applyAlignment="1">
      <alignment horizontal="center" vertical="center"/>
    </xf>
    <xf numFmtId="172" fontId="6" fillId="0" borderId="108" xfId="0" applyNumberFormat="1" applyFont="1" applyBorder="1" applyAlignment="1">
      <alignment vertical="center"/>
    </xf>
    <xf numFmtId="0" fontId="6" fillId="0" borderId="129" xfId="0" applyFont="1" applyBorder="1" applyAlignment="1">
      <alignment vertical="center"/>
    </xf>
    <xf numFmtId="172" fontId="6" fillId="0" borderId="93" xfId="1" applyNumberFormat="1" applyFont="1" applyBorder="1" applyAlignment="1">
      <alignment horizontal="center" vertical="center"/>
    </xf>
    <xf numFmtId="172" fontId="6" fillId="0" borderId="94" xfId="1" applyNumberFormat="1" applyFont="1" applyBorder="1" applyAlignment="1">
      <alignment horizontal="center" vertical="center"/>
    </xf>
    <xf numFmtId="172" fontId="6" fillId="0" borderId="95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vertical="center"/>
    </xf>
    <xf numFmtId="3" fontId="6" fillId="0" borderId="3" xfId="0" applyNumberFormat="1" applyFont="1" applyBorder="1" applyAlignment="1">
      <alignment vertical="center"/>
    </xf>
    <xf numFmtId="0" fontId="24" fillId="0" borderId="70" xfId="0" applyFont="1" applyBorder="1" applyAlignment="1">
      <alignment vertical="top"/>
    </xf>
    <xf numFmtId="0" fontId="24" fillId="0" borderId="70" xfId="0" applyFont="1" applyBorder="1" applyAlignment="1">
      <alignment horizontal="center" vertical="top"/>
    </xf>
    <xf numFmtId="0" fontId="24" fillId="0" borderId="112" xfId="0" applyFont="1" applyBorder="1" applyAlignment="1">
      <alignment horizontal="center" vertical="top"/>
    </xf>
    <xf numFmtId="0" fontId="24" fillId="0" borderId="5" xfId="0" applyFont="1" applyBorder="1" applyAlignment="1">
      <alignment vertical="top"/>
    </xf>
    <xf numFmtId="0" fontId="24" fillId="0" borderId="5" xfId="0" applyFont="1" applyBorder="1" applyAlignment="1">
      <alignment horizontal="left" vertical="top"/>
    </xf>
    <xf numFmtId="0" fontId="24" fillId="0" borderId="70" xfId="0" applyFont="1" applyBorder="1" applyAlignment="1">
      <alignment horizontal="left" vertical="top"/>
    </xf>
    <xf numFmtId="0" fontId="9" fillId="0" borderId="3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0" fontId="24" fillId="0" borderId="26" xfId="0" applyFont="1" applyBorder="1" applyAlignment="1">
      <alignment vertical="top"/>
    </xf>
    <xf numFmtId="0" fontId="49" fillId="0" borderId="1" xfId="0" applyFont="1" applyBorder="1" applyAlignment="1">
      <alignment horizontal="center" vertical="top"/>
    </xf>
    <xf numFmtId="0" fontId="49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top"/>
    </xf>
    <xf numFmtId="0" fontId="24" fillId="0" borderId="3" xfId="0" applyFont="1" applyBorder="1" applyAlignment="1">
      <alignment vertical="top"/>
    </xf>
    <xf numFmtId="0" fontId="24" fillId="0" borderId="25" xfId="0" applyFont="1" applyFill="1" applyBorder="1" applyAlignment="1">
      <alignment vertical="center"/>
    </xf>
    <xf numFmtId="0" fontId="24" fillId="0" borderId="68" xfId="0" applyFont="1" applyBorder="1" applyAlignment="1">
      <alignment horizontal="center" vertical="center"/>
    </xf>
    <xf numFmtId="172" fontId="4" fillId="7" borderId="1" xfId="1" applyNumberFormat="1" applyFont="1" applyFill="1" applyBorder="1" applyAlignment="1">
      <alignment horizontal="center" vertical="center"/>
    </xf>
    <xf numFmtId="0" fontId="24" fillId="0" borderId="33" xfId="0" applyFont="1" applyBorder="1" applyAlignment="1">
      <alignment horizontal="left" vertical="center"/>
    </xf>
    <xf numFmtId="0" fontId="49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72" fontId="4" fillId="19" borderId="1" xfId="1" applyNumberFormat="1" applyFont="1" applyFill="1" applyBorder="1" applyAlignment="1">
      <alignment horizontal="center" vertical="center"/>
    </xf>
    <xf numFmtId="173" fontId="29" fillId="0" borderId="1" xfId="1" applyNumberFormat="1" applyFont="1" applyBorder="1" applyAlignment="1">
      <alignment vertical="center"/>
    </xf>
    <xf numFmtId="172" fontId="29" fillId="0" borderId="1" xfId="1" applyNumberFormat="1" applyFont="1" applyBorder="1" applyAlignment="1">
      <alignment vertical="center"/>
    </xf>
    <xf numFmtId="0" fontId="24" fillId="0" borderId="33" xfId="0" applyFont="1" applyBorder="1" applyAlignment="1">
      <alignment vertical="top"/>
    </xf>
    <xf numFmtId="0" fontId="24" fillId="0" borderId="176" xfId="0" applyFont="1" applyBorder="1" applyAlignment="1">
      <alignment horizontal="center" vertical="top"/>
    </xf>
    <xf numFmtId="0" fontId="9" fillId="0" borderId="37" xfId="0" applyFont="1" applyBorder="1" applyAlignment="1">
      <alignment horizontal="center" vertical="center"/>
    </xf>
    <xf numFmtId="3" fontId="4" fillId="18" borderId="96" xfId="0" applyNumberFormat="1" applyFont="1" applyFill="1" applyBorder="1" applyAlignment="1">
      <alignment horizontal="center"/>
    </xf>
    <xf numFmtId="3" fontId="4" fillId="18" borderId="97" xfId="0" applyNumberFormat="1" applyFont="1" applyFill="1" applyBorder="1" applyAlignment="1">
      <alignment horizontal="center"/>
    </xf>
    <xf numFmtId="3" fontId="4" fillId="18" borderId="98" xfId="0" applyNumberFormat="1" applyFont="1" applyFill="1" applyBorder="1" applyAlignment="1">
      <alignment horizontal="center"/>
    </xf>
    <xf numFmtId="3" fontId="4" fillId="0" borderId="99" xfId="0" applyNumberFormat="1" applyFont="1" applyBorder="1" applyAlignment="1">
      <alignment horizontal="center"/>
    </xf>
    <xf numFmtId="3" fontId="4" fillId="0" borderId="100" xfId="0" applyNumberFormat="1" applyFont="1" applyBorder="1" applyAlignment="1">
      <alignment horizontal="center"/>
    </xf>
    <xf numFmtId="3" fontId="4" fillId="0" borderId="99" xfId="0" applyNumberFormat="1" applyFont="1" applyBorder="1" applyAlignment="1"/>
    <xf numFmtId="3" fontId="4" fillId="0" borderId="100" xfId="0" applyNumberFormat="1" applyFont="1" applyBorder="1" applyAlignment="1"/>
    <xf numFmtId="3" fontId="4" fillId="0" borderId="101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102" xfId="0" applyNumberFormat="1" applyFont="1" applyBorder="1" applyAlignment="1">
      <alignment horizontal="center"/>
    </xf>
    <xf numFmtId="3" fontId="4" fillId="0" borderId="178" xfId="0" applyNumberFormat="1" applyFont="1" applyBorder="1" applyAlignment="1">
      <alignment horizontal="center"/>
    </xf>
    <xf numFmtId="3" fontId="4" fillId="0" borderId="179" xfId="0" applyNumberFormat="1" applyFont="1" applyBorder="1" applyAlignment="1">
      <alignment horizontal="center"/>
    </xf>
    <xf numFmtId="3" fontId="4" fillId="18" borderId="174" xfId="0" applyNumberFormat="1" applyFont="1" applyFill="1" applyBorder="1" applyAlignment="1">
      <alignment horizontal="center"/>
    </xf>
    <xf numFmtId="3" fontId="4" fillId="18" borderId="175" xfId="0" applyNumberFormat="1" applyFont="1" applyFill="1" applyBorder="1" applyAlignment="1">
      <alignment horizontal="center"/>
    </xf>
    <xf numFmtId="3" fontId="4" fillId="0" borderId="42" xfId="0" applyNumberFormat="1" applyFont="1" applyBorder="1" applyAlignment="1">
      <alignment horizontal="center"/>
    </xf>
    <xf numFmtId="3" fontId="6" fillId="0" borderId="178" xfId="0" applyNumberFormat="1" applyFont="1" applyBorder="1" applyAlignment="1">
      <alignment horizontal="center"/>
    </xf>
    <xf numFmtId="3" fontId="4" fillId="18" borderId="148" xfId="0" applyNumberFormat="1" applyFont="1" applyFill="1" applyBorder="1" applyAlignment="1">
      <alignment horizontal="center"/>
    </xf>
    <xf numFmtId="3" fontId="6" fillId="0" borderId="99" xfId="0" applyNumberFormat="1" applyFont="1" applyBorder="1" applyAlignment="1">
      <alignment horizontal="center"/>
    </xf>
    <xf numFmtId="3" fontId="6" fillId="0" borderId="100" xfId="0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64" fontId="4" fillId="18" borderId="180" xfId="1" applyFont="1" applyFill="1" applyBorder="1" applyAlignment="1">
      <alignment horizontal="center"/>
    </xf>
    <xf numFmtId="3" fontId="4" fillId="15" borderId="1" xfId="0" applyNumberFormat="1" applyFont="1" applyFill="1" applyBorder="1" applyAlignment="1">
      <alignment vertical="center" wrapText="1"/>
    </xf>
    <xf numFmtId="167" fontId="6" fillId="7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vertical="top"/>
    </xf>
    <xf numFmtId="0" fontId="48" fillId="15" borderId="152" xfId="0" applyFont="1" applyFill="1" applyBorder="1" applyAlignment="1">
      <alignment horizontal="right" vertical="top"/>
    </xf>
    <xf numFmtId="0" fontId="48" fillId="15" borderId="149" xfId="0" applyFont="1" applyFill="1" applyBorder="1" applyAlignment="1">
      <alignment horizontal="right" vertical="top"/>
    </xf>
    <xf numFmtId="0" fontId="48" fillId="15" borderId="151" xfId="0" applyFont="1" applyFill="1" applyBorder="1" applyAlignment="1">
      <alignment horizontal="right" vertical="top"/>
    </xf>
    <xf numFmtId="0" fontId="48" fillId="15" borderId="150" xfId="0" applyFont="1" applyFill="1" applyBorder="1" applyAlignment="1">
      <alignment horizontal="right" vertical="top"/>
    </xf>
    <xf numFmtId="3" fontId="6" fillId="0" borderId="2" xfId="0" applyNumberFormat="1" applyFont="1" applyBorder="1" applyAlignment="1">
      <alignment horizontal="right" vertical="center"/>
    </xf>
    <xf numFmtId="3" fontId="14" fillId="0" borderId="1" xfId="0" applyNumberFormat="1" applyFont="1" applyBorder="1"/>
    <xf numFmtId="0" fontId="14" fillId="3" borderId="1" xfId="0" applyFont="1" applyFill="1" applyBorder="1"/>
    <xf numFmtId="172" fontId="14" fillId="3" borderId="1" xfId="1" applyNumberFormat="1" applyFont="1" applyFill="1" applyBorder="1"/>
    <xf numFmtId="0" fontId="4" fillId="0" borderId="16" xfId="0" applyFont="1" applyBorder="1" applyAlignment="1">
      <alignment horizontal="right" vertical="center"/>
    </xf>
    <xf numFmtId="164" fontId="14" fillId="3" borderId="1" xfId="1" applyFont="1" applyFill="1" applyBorder="1"/>
    <xf numFmtId="0" fontId="15" fillId="0" borderId="0" xfId="0" applyFont="1"/>
    <xf numFmtId="43" fontId="0" fillId="0" borderId="1" xfId="3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43" fontId="0" fillId="15" borderId="1" xfId="3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3" fontId="0" fillId="0" borderId="1" xfId="0" applyNumberFormat="1" applyBorder="1"/>
    <xf numFmtId="0" fontId="48" fillId="15" borderId="185" xfId="0" applyFont="1" applyFill="1" applyBorder="1" applyAlignment="1">
      <alignment horizontal="center" vertical="top"/>
    </xf>
    <xf numFmtId="0" fontId="24" fillId="15" borderId="152" xfId="0" applyFont="1" applyFill="1" applyBorder="1" applyAlignment="1">
      <alignment horizontal="center" vertical="top"/>
    </xf>
    <xf numFmtId="0" fontId="24" fillId="15" borderId="152" xfId="0" applyFont="1" applyFill="1" applyBorder="1" applyAlignment="1">
      <alignment horizontal="left" vertical="top"/>
    </xf>
    <xf numFmtId="0" fontId="24" fillId="15" borderId="149" xfId="0" applyFont="1" applyFill="1" applyBorder="1" applyAlignment="1">
      <alignment horizontal="center" vertical="top"/>
    </xf>
    <xf numFmtId="0" fontId="24" fillId="15" borderId="149" xfId="0" applyFont="1" applyFill="1" applyBorder="1" applyAlignment="1">
      <alignment horizontal="left" vertical="top"/>
    </xf>
    <xf numFmtId="0" fontId="24" fillId="15" borderId="151" xfId="0" applyFont="1" applyFill="1" applyBorder="1" applyAlignment="1">
      <alignment horizontal="left" vertical="top"/>
    </xf>
    <xf numFmtId="0" fontId="24" fillId="15" borderId="150" xfId="0" applyFont="1" applyFill="1" applyBorder="1" applyAlignment="1">
      <alignment horizontal="left" vertical="top"/>
    </xf>
    <xf numFmtId="0" fontId="24" fillId="15" borderId="181" xfId="0" applyFont="1" applyFill="1" applyBorder="1" applyAlignment="1">
      <alignment horizontal="right" vertical="top"/>
    </xf>
    <xf numFmtId="0" fontId="24" fillId="15" borderId="182" xfId="0" applyFont="1" applyFill="1" applyBorder="1" applyAlignment="1">
      <alignment horizontal="right" vertical="top"/>
    </xf>
    <xf numFmtId="0" fontId="24" fillId="15" borderId="183" xfId="0" applyFont="1" applyFill="1" applyBorder="1" applyAlignment="1">
      <alignment horizontal="right" vertical="top"/>
    </xf>
    <xf numFmtId="0" fontId="24" fillId="15" borderId="184" xfId="0" applyFont="1" applyFill="1" applyBorder="1" applyAlignment="1">
      <alignment horizontal="right" vertical="top"/>
    </xf>
    <xf numFmtId="0" fontId="24" fillId="15" borderId="150" xfId="0" applyFont="1" applyFill="1" applyBorder="1" applyAlignment="1">
      <alignment horizontal="center" vertical="top"/>
    </xf>
    <xf numFmtId="0" fontId="24" fillId="22" borderId="102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left" vertical="top"/>
    </xf>
    <xf numFmtId="0" fontId="24" fillId="0" borderId="16" xfId="0" applyFont="1" applyFill="1" applyBorder="1" applyAlignment="1">
      <alignment vertical="center"/>
    </xf>
    <xf numFmtId="0" fontId="35" fillId="0" borderId="127" xfId="0" applyFont="1" applyBorder="1" applyAlignment="1">
      <alignment horizontal="center" vertical="center"/>
    </xf>
    <xf numFmtId="0" fontId="35" fillId="0" borderId="113" xfId="0" applyFont="1" applyBorder="1" applyAlignment="1">
      <alignment horizontal="center" vertical="center"/>
    </xf>
    <xf numFmtId="0" fontId="35" fillId="0" borderId="143" xfId="0" applyFont="1" applyBorder="1" applyAlignment="1">
      <alignment horizontal="center" vertical="center"/>
    </xf>
    <xf numFmtId="0" fontId="35" fillId="0" borderId="135" xfId="0" applyFont="1" applyBorder="1" applyAlignment="1">
      <alignment horizontal="center" vertical="center"/>
    </xf>
    <xf numFmtId="0" fontId="35" fillId="0" borderId="140" xfId="0" applyFont="1" applyBorder="1" applyAlignment="1">
      <alignment horizontal="center" vertical="center"/>
    </xf>
    <xf numFmtId="0" fontId="35" fillId="0" borderId="194" xfId="0" applyFont="1" applyBorder="1" applyAlignment="1">
      <alignment horizontal="center" vertical="center"/>
    </xf>
    <xf numFmtId="0" fontId="35" fillId="0" borderId="138" xfId="0" applyFont="1" applyBorder="1" applyAlignment="1">
      <alignment horizontal="center" vertical="center"/>
    </xf>
    <xf numFmtId="0" fontId="35" fillId="0" borderId="136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9" fillId="24" borderId="1" xfId="0" applyFont="1" applyFill="1" applyBorder="1" applyAlignment="1">
      <alignment vertical="center"/>
    </xf>
    <xf numFmtId="0" fontId="19" fillId="24" borderId="1" xfId="0" applyFont="1" applyFill="1" applyBorder="1" applyAlignment="1">
      <alignment horizontal="center" vertical="top"/>
    </xf>
    <xf numFmtId="0" fontId="31" fillId="24" borderId="16" xfId="0" applyFont="1" applyFill="1" applyBorder="1" applyAlignment="1">
      <alignment horizontal="center" vertical="top"/>
    </xf>
    <xf numFmtId="0" fontId="19" fillId="24" borderId="2" xfId="0" applyFont="1" applyFill="1" applyBorder="1" applyAlignment="1">
      <alignment horizontal="center" vertical="top"/>
    </xf>
    <xf numFmtId="0" fontId="19" fillId="24" borderId="8" xfId="0" applyFont="1" applyFill="1" applyBorder="1" applyAlignment="1">
      <alignment horizontal="center" vertical="top"/>
    </xf>
    <xf numFmtId="0" fontId="31" fillId="24" borderId="8" xfId="0" applyFont="1" applyFill="1" applyBorder="1" applyAlignment="1">
      <alignment horizontal="center" vertical="top"/>
    </xf>
    <xf numFmtId="0" fontId="31" fillId="24" borderId="109" xfId="0" applyFont="1" applyFill="1" applyBorder="1" applyAlignment="1">
      <alignment horizontal="center" vertical="top"/>
    </xf>
    <xf numFmtId="0" fontId="31" fillId="24" borderId="110" xfId="0" applyFont="1" applyFill="1" applyBorder="1" applyAlignment="1">
      <alignment horizontal="center" vertical="top"/>
    </xf>
    <xf numFmtId="0" fontId="9" fillId="25" borderId="1" xfId="0" applyFont="1" applyFill="1" applyBorder="1" applyAlignment="1">
      <alignment vertical="center"/>
    </xf>
    <xf numFmtId="0" fontId="19" fillId="26" borderId="1" xfId="0" applyFont="1" applyFill="1" applyBorder="1" applyAlignment="1">
      <alignment horizontal="center"/>
    </xf>
    <xf numFmtId="0" fontId="19" fillId="26" borderId="2" xfId="0" applyFont="1" applyFill="1" applyBorder="1" applyAlignment="1">
      <alignment horizontal="center"/>
    </xf>
    <xf numFmtId="0" fontId="19" fillId="27" borderId="1" xfId="0" applyFont="1" applyFill="1" applyBorder="1" applyAlignment="1">
      <alignment horizontal="center"/>
    </xf>
    <xf numFmtId="0" fontId="19" fillId="27" borderId="2" xfId="0" applyFont="1" applyFill="1" applyBorder="1" applyAlignment="1">
      <alignment horizontal="center"/>
    </xf>
    <xf numFmtId="0" fontId="19" fillId="27" borderId="3" xfId="0" applyFont="1" applyFill="1" applyBorder="1" applyAlignment="1">
      <alignment horizontal="center"/>
    </xf>
    <xf numFmtId="0" fontId="31" fillId="27" borderId="16" xfId="0" applyFont="1" applyFill="1" applyBorder="1" applyAlignment="1">
      <alignment horizontal="center"/>
    </xf>
    <xf numFmtId="0" fontId="19" fillId="27" borderId="8" xfId="0" applyFont="1" applyFill="1" applyBorder="1" applyAlignment="1">
      <alignment horizontal="center"/>
    </xf>
    <xf numFmtId="0" fontId="31" fillId="27" borderId="8" xfId="0" applyFont="1" applyFill="1" applyBorder="1" applyAlignment="1">
      <alignment horizontal="center"/>
    </xf>
    <xf numFmtId="0" fontId="31" fillId="27" borderId="109" xfId="0" applyFont="1" applyFill="1" applyBorder="1" applyAlignment="1">
      <alignment horizontal="center"/>
    </xf>
    <xf numFmtId="0" fontId="31" fillId="27" borderId="110" xfId="0" applyFont="1" applyFill="1" applyBorder="1" applyAlignment="1">
      <alignment horizontal="center"/>
    </xf>
    <xf numFmtId="0" fontId="32" fillId="26" borderId="1" xfId="0" applyFont="1" applyFill="1" applyBorder="1" applyAlignment="1">
      <alignment horizontal="center"/>
    </xf>
    <xf numFmtId="0" fontId="19" fillId="26" borderId="4" xfId="0" applyFont="1" applyFill="1" applyBorder="1" applyAlignment="1">
      <alignment horizontal="center"/>
    </xf>
    <xf numFmtId="0" fontId="19" fillId="28" borderId="1" xfId="0" applyFont="1" applyFill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5" fillId="28" borderId="2" xfId="0" applyFont="1" applyFill="1" applyBorder="1" applyAlignment="1">
      <alignment horizontal="center"/>
    </xf>
    <xf numFmtId="0" fontId="32" fillId="28" borderId="1" xfId="0" applyFont="1" applyFill="1" applyBorder="1" applyAlignment="1">
      <alignment horizontal="center"/>
    </xf>
    <xf numFmtId="0" fontId="19" fillId="28" borderId="4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25" borderId="2" xfId="0" applyFont="1" applyFill="1" applyBorder="1" applyAlignment="1">
      <alignment horizontal="center"/>
    </xf>
    <xf numFmtId="0" fontId="19" fillId="25" borderId="100" xfId="0" applyFont="1" applyFill="1" applyBorder="1" applyAlignment="1">
      <alignment horizontal="center"/>
    </xf>
    <xf numFmtId="0" fontId="19" fillId="24" borderId="1" xfId="0" applyFont="1" applyFill="1" applyBorder="1" applyAlignment="1">
      <alignment horizontal="center"/>
    </xf>
    <xf numFmtId="0" fontId="19" fillId="24" borderId="2" xfId="0" applyFont="1" applyFill="1" applyBorder="1" applyAlignment="1">
      <alignment horizontal="center"/>
    </xf>
    <xf numFmtId="0" fontId="32" fillId="24" borderId="1" xfId="0" applyFont="1" applyFill="1" applyBorder="1" applyAlignment="1">
      <alignment horizontal="center"/>
    </xf>
    <xf numFmtId="0" fontId="19" fillId="24" borderId="4" xfId="0" applyFont="1" applyFill="1" applyBorder="1" applyAlignment="1">
      <alignment horizontal="center"/>
    </xf>
    <xf numFmtId="0" fontId="19" fillId="18" borderId="1" xfId="0" applyFont="1" applyFill="1" applyBorder="1" applyAlignment="1">
      <alignment horizontal="center"/>
    </xf>
    <xf numFmtId="0" fontId="19" fillId="18" borderId="2" xfId="0" applyFont="1" applyFill="1" applyBorder="1" applyAlignment="1">
      <alignment horizontal="center"/>
    </xf>
    <xf numFmtId="0" fontId="32" fillId="18" borderId="1" xfId="0" applyFont="1" applyFill="1" applyBorder="1" applyAlignment="1">
      <alignment horizontal="center"/>
    </xf>
    <xf numFmtId="0" fontId="19" fillId="18" borderId="4" xfId="0" applyFont="1" applyFill="1" applyBorder="1" applyAlignment="1">
      <alignment horizontal="center"/>
    </xf>
    <xf numFmtId="0" fontId="19" fillId="18" borderId="100" xfId="0" applyFont="1" applyFill="1" applyBorder="1" applyAlignment="1">
      <alignment horizontal="center"/>
    </xf>
    <xf numFmtId="0" fontId="19" fillId="12" borderId="16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32" fillId="12" borderId="1" xfId="0" applyFont="1" applyFill="1" applyBorder="1" applyAlignment="1">
      <alignment horizontal="center"/>
    </xf>
    <xf numFmtId="0" fontId="19" fillId="12" borderId="4" xfId="0" applyFont="1" applyFill="1" applyBorder="1" applyAlignment="1">
      <alignment horizontal="center"/>
    </xf>
    <xf numFmtId="0" fontId="15" fillId="12" borderId="99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center"/>
    </xf>
    <xf numFmtId="0" fontId="19" fillId="12" borderId="99" xfId="0" applyFont="1" applyFill="1" applyBorder="1" applyAlignment="1">
      <alignment horizontal="center"/>
    </xf>
    <xf numFmtId="0" fontId="15" fillId="28" borderId="4" xfId="0" applyFont="1" applyFill="1" applyBorder="1" applyAlignment="1">
      <alignment horizontal="center"/>
    </xf>
    <xf numFmtId="0" fontId="19" fillId="28" borderId="99" xfId="0" applyFont="1" applyFill="1" applyBorder="1" applyAlignment="1">
      <alignment horizontal="center"/>
    </xf>
    <xf numFmtId="0" fontId="15" fillId="28" borderId="100" xfId="0" applyFont="1" applyFill="1" applyBorder="1" applyAlignment="1">
      <alignment horizontal="center"/>
    </xf>
    <xf numFmtId="0" fontId="32" fillId="12" borderId="4" xfId="0" applyFont="1" applyFill="1" applyBorder="1" applyAlignment="1">
      <alignment horizontal="center"/>
    </xf>
    <xf numFmtId="0" fontId="32" fillId="18" borderId="4" xfId="0" applyFont="1" applyFill="1" applyBorder="1" applyAlignment="1">
      <alignment horizontal="center"/>
    </xf>
    <xf numFmtId="0" fontId="32" fillId="26" borderId="4" xfId="0" applyFont="1" applyFill="1" applyBorder="1" applyAlignment="1">
      <alignment horizontal="center"/>
    </xf>
    <xf numFmtId="0" fontId="32" fillId="18" borderId="99" xfId="0" applyFont="1" applyFill="1" applyBorder="1" applyAlignment="1">
      <alignment horizontal="center"/>
    </xf>
    <xf numFmtId="0" fontId="32" fillId="26" borderId="99" xfId="0" applyFont="1" applyFill="1" applyBorder="1" applyAlignment="1">
      <alignment horizontal="center"/>
    </xf>
    <xf numFmtId="0" fontId="32" fillId="26" borderId="100" xfId="0" applyFont="1" applyFill="1" applyBorder="1" applyAlignment="1">
      <alignment horizontal="center"/>
    </xf>
    <xf numFmtId="0" fontId="32" fillId="28" borderId="2" xfId="0" applyFont="1" applyFill="1" applyBorder="1" applyAlignment="1">
      <alignment horizontal="center"/>
    </xf>
    <xf numFmtId="0" fontId="32" fillId="28" borderId="99" xfId="0" applyFont="1" applyFill="1" applyBorder="1" applyAlignment="1">
      <alignment horizontal="center"/>
    </xf>
    <xf numFmtId="0" fontId="32" fillId="28" borderId="100" xfId="0" applyFont="1" applyFill="1" applyBorder="1" applyAlignment="1">
      <alignment horizontal="center"/>
    </xf>
    <xf numFmtId="0" fontId="32" fillId="24" borderId="4" xfId="0" applyFont="1" applyFill="1" applyBorder="1" applyAlignment="1">
      <alignment horizontal="center"/>
    </xf>
    <xf numFmtId="0" fontId="32" fillId="24" borderId="99" xfId="0" applyFont="1" applyFill="1" applyBorder="1" applyAlignment="1">
      <alignment horizontal="center"/>
    </xf>
    <xf numFmtId="0" fontId="9" fillId="27" borderId="1" xfId="0" applyFont="1" applyFill="1" applyBorder="1" applyAlignment="1">
      <alignment vertical="center"/>
    </xf>
    <xf numFmtId="0" fontId="19" fillId="27" borderId="1" xfId="0" applyFont="1" applyFill="1" applyBorder="1" applyAlignment="1">
      <alignment horizontal="center" vertical="center"/>
    </xf>
    <xf numFmtId="0" fontId="32" fillId="27" borderId="1" xfId="0" applyFont="1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32" fillId="27" borderId="4" xfId="0" applyFont="1" applyFill="1" applyBorder="1" applyAlignment="1">
      <alignment horizontal="center" vertical="center"/>
    </xf>
    <xf numFmtId="0" fontId="19" fillId="27" borderId="99" xfId="0" applyFont="1" applyFill="1" applyBorder="1" applyAlignment="1">
      <alignment horizontal="center" vertical="center"/>
    </xf>
    <xf numFmtId="0" fontId="19" fillId="15" borderId="6" xfId="0" applyFont="1" applyFill="1" applyBorder="1" applyAlignment="1">
      <alignment horizontal="center"/>
    </xf>
    <xf numFmtId="0" fontId="15" fillId="15" borderId="6" xfId="0" applyFont="1" applyFill="1" applyBorder="1" applyAlignment="1">
      <alignment horizontal="center"/>
    </xf>
    <xf numFmtId="0" fontId="19" fillId="15" borderId="40" xfId="0" applyFont="1" applyFill="1" applyBorder="1" applyAlignment="1">
      <alignment horizontal="center"/>
    </xf>
    <xf numFmtId="0" fontId="15" fillId="15" borderId="41" xfId="0" applyFont="1" applyFill="1" applyBorder="1" applyAlignment="1">
      <alignment horizontal="center"/>
    </xf>
    <xf numFmtId="0" fontId="19" fillId="15" borderId="41" xfId="0" applyFont="1" applyFill="1" applyBorder="1" applyAlignment="1">
      <alignment horizontal="center"/>
    </xf>
    <xf numFmtId="0" fontId="19" fillId="15" borderId="101" xfId="0" applyFont="1" applyFill="1" applyBorder="1" applyAlignment="1">
      <alignment horizontal="center"/>
    </xf>
    <xf numFmtId="0" fontId="19" fillId="15" borderId="102" xfId="0" applyFont="1" applyFill="1" applyBorder="1" applyAlignment="1">
      <alignment horizontal="center"/>
    </xf>
    <xf numFmtId="0" fontId="31" fillId="25" borderId="16" xfId="0" applyFont="1" applyFill="1" applyBorder="1" applyAlignment="1">
      <alignment horizontal="center"/>
    </xf>
    <xf numFmtId="0" fontId="31" fillId="25" borderId="1" xfId="0" applyFont="1" applyFill="1" applyBorder="1" applyAlignment="1">
      <alignment horizontal="center"/>
    </xf>
    <xf numFmtId="0" fontId="31" fillId="25" borderId="8" xfId="0" applyFont="1" applyFill="1" applyBorder="1" applyAlignment="1">
      <alignment horizontal="center"/>
    </xf>
    <xf numFmtId="0" fontId="19" fillId="25" borderId="8" xfId="0" applyFont="1" applyFill="1" applyBorder="1" applyAlignment="1">
      <alignment horizontal="center"/>
    </xf>
    <xf numFmtId="0" fontId="19" fillId="25" borderId="99" xfId="0" applyFont="1" applyFill="1" applyBorder="1" applyAlignment="1">
      <alignment horizontal="center"/>
    </xf>
    <xf numFmtId="0" fontId="31" fillId="12" borderId="110" xfId="0" applyFont="1" applyFill="1" applyBorder="1" applyAlignment="1">
      <alignment horizontal="center"/>
    </xf>
    <xf numFmtId="0" fontId="19" fillId="9" borderId="110" xfId="0" applyFont="1" applyFill="1" applyBorder="1" applyAlignment="1">
      <alignment horizontal="center"/>
    </xf>
    <xf numFmtId="0" fontId="31" fillId="0" borderId="195" xfId="0" applyFont="1" applyBorder="1" applyAlignment="1">
      <alignment horizontal="center"/>
    </xf>
    <xf numFmtId="0" fontId="32" fillId="12" borderId="99" xfId="0" applyFont="1" applyFill="1" applyBorder="1" applyAlignment="1">
      <alignment horizontal="center"/>
    </xf>
    <xf numFmtId="0" fontId="32" fillId="24" borderId="100" xfId="0" applyFont="1" applyFill="1" applyBorder="1" applyAlignment="1">
      <alignment horizontal="center"/>
    </xf>
    <xf numFmtId="0" fontId="32" fillId="27" borderId="100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9" fillId="28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24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vertical="center"/>
    </xf>
    <xf numFmtId="0" fontId="24" fillId="15" borderId="185" xfId="0" applyFont="1" applyFill="1" applyBorder="1" applyAlignment="1">
      <alignment horizontal="center" vertical="top"/>
    </xf>
    <xf numFmtId="0" fontId="24" fillId="15" borderId="186" xfId="0" applyFont="1" applyFill="1" applyBorder="1" applyAlignment="1">
      <alignment horizontal="center" vertical="top"/>
    </xf>
    <xf numFmtId="3" fontId="58" fillId="0" borderId="1" xfId="0" applyNumberFormat="1" applyFont="1" applyBorder="1"/>
    <xf numFmtId="3" fontId="6" fillId="7" borderId="3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72" fontId="6" fillId="7" borderId="1" xfId="1" applyNumberFormat="1" applyFont="1" applyFill="1" applyBorder="1" applyAlignment="1">
      <alignment horizontal="center" vertical="top"/>
    </xf>
    <xf numFmtId="3" fontId="6" fillId="7" borderId="1" xfId="0" applyNumberFormat="1" applyFont="1" applyFill="1" applyBorder="1" applyAlignment="1">
      <alignment horizontal="center" vertical="top"/>
    </xf>
    <xf numFmtId="3" fontId="6" fillId="7" borderId="3" xfId="0" applyNumberFormat="1" applyFont="1" applyFill="1" applyBorder="1" applyAlignment="1">
      <alignment horizontal="center" vertical="top"/>
    </xf>
    <xf numFmtId="43" fontId="15" fillId="0" borderId="1" xfId="0" applyNumberFormat="1" applyFont="1" applyBorder="1"/>
    <xf numFmtId="43" fontId="0" fillId="0" borderId="25" xfId="3" applyFont="1" applyFill="1" applyBorder="1"/>
    <xf numFmtId="172" fontId="0" fillId="15" borderId="0" xfId="1" applyNumberFormat="1" applyFont="1" applyFill="1" applyBorder="1"/>
    <xf numFmtId="172" fontId="0" fillId="0" borderId="12" xfId="1" applyNumberFormat="1" applyFont="1" applyBorder="1"/>
    <xf numFmtId="172" fontId="0" fillId="0" borderId="198" xfId="1" applyNumberFormat="1" applyFont="1" applyBorder="1"/>
    <xf numFmtId="172" fontId="0" fillId="0" borderId="199" xfId="1" applyNumberFormat="1" applyFont="1" applyBorder="1"/>
    <xf numFmtId="0" fontId="0" fillId="0" borderId="198" xfId="0" applyBorder="1"/>
    <xf numFmtId="3" fontId="0" fillId="15" borderId="0" xfId="0" applyNumberFormat="1" applyFill="1" applyBorder="1"/>
    <xf numFmtId="3" fontId="0" fillId="0" borderId="200" xfId="0" applyNumberFormat="1" applyBorder="1"/>
    <xf numFmtId="0" fontId="0" fillId="15" borderId="15" xfId="0" applyFill="1" applyBorder="1"/>
    <xf numFmtId="0" fontId="0" fillId="15" borderId="0" xfId="0" applyFill="1" applyBorder="1" applyAlignment="1"/>
    <xf numFmtId="0" fontId="15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3" fontId="6" fillId="19" borderId="1" xfId="0" applyNumberFormat="1" applyFont="1" applyFill="1" applyBorder="1" applyAlignment="1">
      <alignment horizontal="center"/>
    </xf>
    <xf numFmtId="172" fontId="6" fillId="7" borderId="1" xfId="1" applyNumberFormat="1" applyFont="1" applyFill="1" applyBorder="1" applyAlignment="1">
      <alignment horizontal="center"/>
    </xf>
    <xf numFmtId="172" fontId="6" fillId="6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left"/>
    </xf>
    <xf numFmtId="164" fontId="6" fillId="0" borderId="1" xfId="1" applyFont="1" applyBorder="1" applyAlignment="1">
      <alignment horizontal="center"/>
    </xf>
    <xf numFmtId="172" fontId="48" fillId="15" borderId="187" xfId="1" applyNumberFormat="1" applyFont="1" applyFill="1" applyBorder="1" applyAlignment="1">
      <alignment horizontal="center" vertical="top"/>
    </xf>
    <xf numFmtId="172" fontId="48" fillId="15" borderId="152" xfId="1" applyNumberFormat="1" applyFont="1" applyFill="1" applyBorder="1" applyAlignment="1">
      <alignment horizontal="center" vertical="top"/>
    </xf>
    <xf numFmtId="172" fontId="47" fillId="22" borderId="188" xfId="1" applyNumberFormat="1" applyFont="1" applyFill="1" applyBorder="1" applyAlignment="1">
      <alignment horizontal="center" vertical="top"/>
    </xf>
    <xf numFmtId="172" fontId="47" fillId="15" borderId="187" xfId="1" applyNumberFormat="1" applyFont="1" applyFill="1" applyBorder="1" applyAlignment="1">
      <alignment horizontal="center" vertical="top"/>
    </xf>
    <xf numFmtId="172" fontId="47" fillId="15" borderId="152" xfId="1" applyNumberFormat="1" applyFont="1" applyFill="1" applyBorder="1" applyAlignment="1">
      <alignment horizontal="center" vertical="top"/>
    </xf>
    <xf numFmtId="172" fontId="48" fillId="22" borderId="188" xfId="1" applyNumberFormat="1" applyFont="1" applyFill="1" applyBorder="1" applyAlignment="1">
      <alignment horizontal="center" vertical="top"/>
    </xf>
    <xf numFmtId="172" fontId="15" fillId="23" borderId="197" xfId="1" applyNumberFormat="1" applyFont="1" applyFill="1" applyBorder="1" applyAlignment="1">
      <alignment horizontal="center" vertical="top"/>
    </xf>
    <xf numFmtId="172" fontId="48" fillId="15" borderId="189" xfId="1" applyNumberFormat="1" applyFont="1" applyFill="1" applyBorder="1" applyAlignment="1">
      <alignment horizontal="center" vertical="top"/>
    </xf>
    <xf numFmtId="172" fontId="48" fillId="15" borderId="149" xfId="1" applyNumberFormat="1" applyFont="1" applyFill="1" applyBorder="1" applyAlignment="1">
      <alignment horizontal="center" vertical="top"/>
    </xf>
    <xf numFmtId="172" fontId="47" fillId="15" borderId="189" xfId="1" applyNumberFormat="1" applyFont="1" applyFill="1" applyBorder="1" applyAlignment="1">
      <alignment horizontal="center" vertical="top"/>
    </xf>
    <xf numFmtId="172" fontId="47" fillId="15" borderId="149" xfId="1" applyNumberFormat="1" applyFont="1" applyFill="1" applyBorder="1" applyAlignment="1">
      <alignment horizontal="center" vertical="top"/>
    </xf>
    <xf numFmtId="172" fontId="48" fillId="22" borderId="190" xfId="1" applyNumberFormat="1" applyFont="1" applyFill="1" applyBorder="1" applyAlignment="1">
      <alignment horizontal="center" vertical="top"/>
    </xf>
    <xf numFmtId="172" fontId="48" fillId="15" borderId="191" xfId="1" applyNumberFormat="1" applyFont="1" applyFill="1" applyBorder="1" applyAlignment="1">
      <alignment horizontal="center" vertical="top"/>
    </xf>
    <xf numFmtId="172" fontId="48" fillId="15" borderId="151" xfId="1" applyNumberFormat="1" applyFont="1" applyFill="1" applyBorder="1" applyAlignment="1">
      <alignment horizontal="center" vertical="top"/>
    </xf>
    <xf numFmtId="172" fontId="47" fillId="15" borderId="191" xfId="1" applyNumberFormat="1" applyFont="1" applyFill="1" applyBorder="1" applyAlignment="1">
      <alignment horizontal="center" vertical="top"/>
    </xf>
    <xf numFmtId="172" fontId="47" fillId="15" borderId="151" xfId="1" applyNumberFormat="1" applyFont="1" applyFill="1" applyBorder="1" applyAlignment="1">
      <alignment horizontal="center" vertical="top"/>
    </xf>
    <xf numFmtId="172" fontId="48" fillId="15" borderId="192" xfId="1" applyNumberFormat="1" applyFont="1" applyFill="1" applyBorder="1" applyAlignment="1">
      <alignment horizontal="center" vertical="top"/>
    </xf>
    <xf numFmtId="172" fontId="48" fillId="15" borderId="193" xfId="1" applyNumberFormat="1" applyFont="1" applyFill="1" applyBorder="1" applyAlignment="1">
      <alignment horizontal="center" vertical="top"/>
    </xf>
    <xf numFmtId="172" fontId="47" fillId="22" borderId="116" xfId="1" applyNumberFormat="1" applyFont="1" applyFill="1" applyBorder="1" applyAlignment="1">
      <alignment horizontal="center" vertical="top"/>
    </xf>
    <xf numFmtId="172" fontId="47" fillId="15" borderId="192" xfId="1" applyNumberFormat="1" applyFont="1" applyFill="1" applyBorder="1" applyAlignment="1">
      <alignment horizontal="center" vertical="top"/>
    </xf>
    <xf numFmtId="172" fontId="47" fillId="15" borderId="193" xfId="1" applyNumberFormat="1" applyFont="1" applyFill="1" applyBorder="1" applyAlignment="1">
      <alignment horizontal="center" vertical="top"/>
    </xf>
    <xf numFmtId="172" fontId="48" fillId="22" borderId="196" xfId="1" applyNumberFormat="1" applyFont="1" applyFill="1" applyBorder="1" applyAlignment="1">
      <alignment horizontal="center" vertical="top"/>
    </xf>
    <xf numFmtId="172" fontId="48" fillId="22" borderId="116" xfId="1" applyNumberFormat="1" applyFont="1" applyFill="1" applyBorder="1" applyAlignment="1">
      <alignment horizontal="center" vertical="top"/>
    </xf>
    <xf numFmtId="172" fontId="0" fillId="0" borderId="201" xfId="1" applyNumberFormat="1" applyFont="1" applyBorder="1"/>
    <xf numFmtId="0" fontId="0" fillId="15" borderId="32" xfId="0" applyFill="1" applyBorder="1"/>
    <xf numFmtId="0" fontId="0" fillId="15" borderId="124" xfId="0" applyFill="1" applyBorder="1"/>
    <xf numFmtId="0" fontId="0" fillId="15" borderId="198" xfId="0" applyFill="1" applyBorder="1"/>
    <xf numFmtId="0" fontId="0" fillId="0" borderId="14" xfId="0" applyBorder="1"/>
    <xf numFmtId="0" fontId="0" fillId="0" borderId="199" xfId="0" applyBorder="1"/>
    <xf numFmtId="0" fontId="4" fillId="0" borderId="24" xfId="0" applyFont="1" applyBorder="1"/>
    <xf numFmtId="0" fontId="4" fillId="0" borderId="23" xfId="0" applyFont="1" applyBorder="1"/>
    <xf numFmtId="0" fontId="0" fillId="15" borderId="23" xfId="0" applyFill="1" applyBorder="1" applyAlignment="1">
      <alignment horizontal="left" vertical="center"/>
    </xf>
    <xf numFmtId="0" fontId="0" fillId="15" borderId="23" xfId="0" applyFill="1" applyBorder="1" applyAlignment="1"/>
    <xf numFmtId="0" fontId="0" fillId="15" borderId="23" xfId="0" applyFill="1" applyBorder="1"/>
    <xf numFmtId="0" fontId="0" fillId="0" borderId="23" xfId="0" applyBorder="1"/>
    <xf numFmtId="0" fontId="0" fillId="0" borderId="21" xfId="0" applyBorder="1"/>
    <xf numFmtId="0" fontId="4" fillId="0" borderId="37" xfId="0" applyFont="1" applyBorder="1"/>
    <xf numFmtId="0" fontId="0" fillId="0" borderId="26" xfId="0" applyBorder="1"/>
    <xf numFmtId="0" fontId="0" fillId="15" borderId="8" xfId="0" applyFill="1" applyBorder="1" applyAlignment="1"/>
    <xf numFmtId="0" fontId="0" fillId="0" borderId="22" xfId="0" applyBorder="1"/>
    <xf numFmtId="0" fontId="0" fillId="15" borderId="21" xfId="0" applyFill="1" applyBorder="1" applyAlignment="1">
      <alignment horizontal="left" vertical="center"/>
    </xf>
    <xf numFmtId="0" fontId="0" fillId="15" borderId="26" xfId="0" applyFill="1" applyBorder="1"/>
    <xf numFmtId="0" fontId="4" fillId="0" borderId="27" xfId="0" applyFont="1" applyBorder="1"/>
    <xf numFmtId="0" fontId="0" fillId="15" borderId="8" xfId="0" applyFill="1" applyBorder="1"/>
    <xf numFmtId="0" fontId="0" fillId="15" borderId="22" xfId="0" applyFill="1" applyBorder="1"/>
    <xf numFmtId="0" fontId="0" fillId="15" borderId="27" xfId="0" applyFill="1" applyBorder="1"/>
    <xf numFmtId="0" fontId="4" fillId="0" borderId="8" xfId="0" applyFont="1" applyBorder="1"/>
    <xf numFmtId="0" fontId="4" fillId="0" borderId="21" xfId="0" applyFont="1" applyBorder="1"/>
    <xf numFmtId="0" fontId="4" fillId="0" borderId="26" xfId="0" applyFont="1" applyBorder="1"/>
    <xf numFmtId="0" fontId="4" fillId="0" borderId="5" xfId="0" applyFont="1" applyBorder="1" applyAlignment="1">
      <alignment horizontal="center"/>
    </xf>
    <xf numFmtId="164" fontId="4" fillId="0" borderId="1" xfId="1" applyFont="1" applyFill="1" applyBorder="1"/>
    <xf numFmtId="164" fontId="4" fillId="0" borderId="2" xfId="1" applyFont="1" applyFill="1" applyBorder="1"/>
    <xf numFmtId="164" fontId="4" fillId="0" borderId="3" xfId="1" applyFont="1" applyFill="1" applyBorder="1"/>
    <xf numFmtId="164" fontId="4" fillId="0" borderId="25" xfId="1" applyFont="1" applyFill="1" applyBorder="1" applyAlignment="1">
      <alignment horizontal="right"/>
    </xf>
    <xf numFmtId="164" fontId="4" fillId="0" borderId="25" xfId="1" applyFont="1" applyFill="1" applyBorder="1"/>
    <xf numFmtId="164" fontId="4" fillId="0" borderId="37" xfId="1" applyFont="1" applyFill="1" applyBorder="1"/>
    <xf numFmtId="164" fontId="4" fillId="0" borderId="26" xfId="1" applyFont="1" applyFill="1" applyBorder="1"/>
    <xf numFmtId="164" fontId="4" fillId="0" borderId="23" xfId="1" applyFont="1" applyFill="1" applyBorder="1" applyAlignment="1">
      <alignment horizontal="right"/>
    </xf>
    <xf numFmtId="164" fontId="29" fillId="0" borderId="1" xfId="1" applyFont="1" applyFill="1" applyBorder="1" applyAlignment="1">
      <alignment horizontal="right"/>
    </xf>
    <xf numFmtId="164" fontId="29" fillId="0" borderId="1" xfId="1" applyFont="1" applyFill="1" applyBorder="1"/>
    <xf numFmtId="164" fontId="29" fillId="0" borderId="2" xfId="1" applyFont="1" applyFill="1" applyBorder="1"/>
    <xf numFmtId="164" fontId="29" fillId="0" borderId="3" xfId="1" applyFont="1" applyFill="1" applyBorder="1"/>
    <xf numFmtId="164" fontId="4" fillId="0" borderId="16" xfId="1" applyFont="1" applyFill="1" applyBorder="1"/>
    <xf numFmtId="0" fontId="4" fillId="0" borderId="2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4" fillId="0" borderId="26" xfId="0" applyFont="1" applyBorder="1" applyAlignment="1">
      <alignment vertical="center"/>
    </xf>
    <xf numFmtId="0" fontId="0" fillId="15" borderId="26" xfId="0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15" borderId="22" xfId="0" applyFill="1" applyBorder="1" applyAlignment="1">
      <alignment vertical="center"/>
    </xf>
    <xf numFmtId="0" fontId="0" fillId="15" borderId="27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15" borderId="23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23" xfId="0" applyFont="1" applyBorder="1" applyAlignment="1">
      <alignment horizontal="center"/>
    </xf>
    <xf numFmtId="164" fontId="4" fillId="0" borderId="23" xfId="1" applyFont="1" applyFill="1" applyBorder="1"/>
    <xf numFmtId="164" fontId="4" fillId="0" borderId="23" xfId="1" applyFont="1" applyFill="1" applyBorder="1" applyAlignment="1">
      <alignment horizontal="center"/>
    </xf>
    <xf numFmtId="164" fontId="4" fillId="0" borderId="24" xfId="1" applyFont="1" applyFill="1" applyBorder="1"/>
    <xf numFmtId="164" fontId="4" fillId="0" borderId="5" xfId="1" applyFont="1" applyFill="1" applyBorder="1"/>
    <xf numFmtId="164" fontId="4" fillId="0" borderId="21" xfId="1" applyFont="1" applyFill="1" applyBorder="1"/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right"/>
    </xf>
    <xf numFmtId="165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0" borderId="13" xfId="0" applyFill="1" applyBorder="1"/>
    <xf numFmtId="0" fontId="13" fillId="4" borderId="13" xfId="0" applyFont="1" applyFill="1" applyBorder="1" applyAlignment="1">
      <alignment horizontal="center"/>
    </xf>
    <xf numFmtId="172" fontId="13" fillId="4" borderId="13" xfId="1" applyNumberFormat="1" applyFont="1" applyFill="1" applyBorder="1" applyAlignment="1">
      <alignment horizontal="center"/>
    </xf>
    <xf numFmtId="172" fontId="0" fillId="0" borderId="0" xfId="1" applyNumberFormat="1" applyFont="1" applyBorder="1" applyAlignment="1">
      <alignment horizontal="center" vertical="center"/>
    </xf>
    <xf numFmtId="0" fontId="0" fillId="15" borderId="202" xfId="0" applyFill="1" applyBorder="1" applyAlignment="1">
      <alignment horizontal="left" vertical="center"/>
    </xf>
    <xf numFmtId="0" fontId="0" fillId="15" borderId="19" xfId="0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3" fontId="0" fillId="15" borderId="3" xfId="0" applyNumberFormat="1" applyFill="1" applyBorder="1"/>
    <xf numFmtId="9" fontId="0" fillId="0" borderId="0" xfId="2" applyFont="1" applyFill="1" applyBorder="1" applyAlignment="1">
      <alignment horizontal="center"/>
    </xf>
    <xf numFmtId="0" fontId="15" fillId="20" borderId="37" xfId="0" applyFont="1" applyFill="1" applyBorder="1" applyAlignment="1">
      <alignment horizontal="left"/>
    </xf>
    <xf numFmtId="172" fontId="15" fillId="20" borderId="0" xfId="1" applyNumberFormat="1" applyFont="1" applyFill="1" applyBorder="1" applyAlignment="1">
      <alignment horizontal="center"/>
    </xf>
    <xf numFmtId="172" fontId="15" fillId="20" borderId="26" xfId="1" applyNumberFormat="1" applyFont="1" applyFill="1" applyBorder="1" applyAlignment="1">
      <alignment horizontal="center"/>
    </xf>
    <xf numFmtId="0" fontId="15" fillId="20" borderId="37" xfId="0" applyFont="1" applyFill="1" applyBorder="1" applyAlignment="1">
      <alignment horizontal="center"/>
    </xf>
    <xf numFmtId="9" fontId="14" fillId="20" borderId="37" xfId="2" applyFont="1" applyFill="1" applyBorder="1" applyAlignment="1">
      <alignment horizontal="left"/>
    </xf>
    <xf numFmtId="9" fontId="14" fillId="20" borderId="27" xfId="2" applyFont="1" applyFill="1" applyBorder="1" applyAlignment="1">
      <alignment horizontal="left" vertical="center" wrapText="1"/>
    </xf>
    <xf numFmtId="172" fontId="15" fillId="20" borderId="8" xfId="1" applyNumberFormat="1" applyFont="1" applyFill="1" applyBorder="1" applyAlignment="1">
      <alignment horizontal="center"/>
    </xf>
    <xf numFmtId="172" fontId="15" fillId="20" borderId="22" xfId="1" applyNumberFormat="1" applyFont="1" applyFill="1" applyBorder="1" applyAlignment="1">
      <alignment horizontal="center"/>
    </xf>
    <xf numFmtId="0" fontId="15" fillId="22" borderId="24" xfId="0" applyFont="1" applyFill="1" applyBorder="1" applyAlignment="1">
      <alignment horizontal="left"/>
    </xf>
    <xf numFmtId="172" fontId="15" fillId="22" borderId="23" xfId="0" applyNumberFormat="1" applyFont="1" applyFill="1" applyBorder="1" applyAlignment="1">
      <alignment horizontal="center"/>
    </xf>
    <xf numFmtId="172" fontId="15" fillId="22" borderId="21" xfId="0" applyNumberFormat="1" applyFont="1" applyFill="1" applyBorder="1" applyAlignment="1">
      <alignment horizontal="center"/>
    </xf>
    <xf numFmtId="0" fontId="20" fillId="0" borderId="53" xfId="0" applyFont="1" applyBorder="1" applyAlignment="1">
      <alignment horizontal="center" vertical="center"/>
    </xf>
    <xf numFmtId="170" fontId="4" fillId="4" borderId="2" xfId="0" applyNumberFormat="1" applyFont="1" applyFill="1" applyBorder="1" applyAlignment="1">
      <alignment horizontal="center"/>
    </xf>
    <xf numFmtId="170" fontId="4" fillId="4" borderId="4" xfId="0" applyNumberFormat="1" applyFont="1" applyFill="1" applyBorder="1" applyAlignment="1">
      <alignment horizontal="center"/>
    </xf>
    <xf numFmtId="170" fontId="4" fillId="4" borderId="3" xfId="0" applyNumberFormat="1" applyFont="1" applyFill="1" applyBorder="1" applyAlignment="1">
      <alignment horizontal="center"/>
    </xf>
    <xf numFmtId="171" fontId="4" fillId="4" borderId="2" xfId="1" applyNumberFormat="1" applyFont="1" applyFill="1" applyBorder="1" applyAlignment="1">
      <alignment horizontal="center"/>
    </xf>
    <xf numFmtId="171" fontId="4" fillId="4" borderId="4" xfId="1" applyNumberFormat="1" applyFont="1" applyFill="1" applyBorder="1" applyAlignment="1">
      <alignment horizontal="center"/>
    </xf>
    <xf numFmtId="171" fontId="4" fillId="4" borderId="3" xfId="1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left" vertical="center"/>
    </xf>
    <xf numFmtId="3" fontId="4" fillId="0" borderId="22" xfId="0" applyNumberFormat="1" applyFont="1" applyBorder="1" applyAlignment="1">
      <alignment horizontal="left" vertical="center"/>
    </xf>
    <xf numFmtId="0" fontId="50" fillId="0" borderId="2" xfId="0" applyFont="1" applyBorder="1" applyAlignment="1">
      <alignment horizontal="center"/>
    </xf>
    <xf numFmtId="0" fontId="50" fillId="0" borderId="4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left" vertical="center"/>
    </xf>
    <xf numFmtId="3" fontId="4" fillId="0" borderId="155" xfId="0" applyNumberFormat="1" applyFont="1" applyBorder="1" applyAlignment="1">
      <alignment horizontal="left" vertical="center"/>
    </xf>
    <xf numFmtId="3" fontId="4" fillId="0" borderId="71" xfId="0" applyNumberFormat="1" applyFont="1" applyBorder="1" applyAlignment="1">
      <alignment horizontal="center" vertical="center"/>
    </xf>
    <xf numFmtId="3" fontId="4" fillId="0" borderId="145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left"/>
    </xf>
    <xf numFmtId="3" fontId="4" fillId="0" borderId="27" xfId="0" applyNumberFormat="1" applyFont="1" applyBorder="1" applyAlignment="1">
      <alignment horizontal="left"/>
    </xf>
    <xf numFmtId="3" fontId="4" fillId="0" borderId="51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70" fontId="4" fillId="4" borderId="2" xfId="0" applyNumberFormat="1" applyFont="1" applyFill="1" applyBorder="1" applyAlignment="1">
      <alignment horizontal="left" vertical="center"/>
    </xf>
    <xf numFmtId="170" fontId="4" fillId="4" borderId="3" xfId="0" applyNumberFormat="1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107" xfId="0" applyFont="1" applyFill="1" applyBorder="1" applyAlignment="1">
      <alignment horizontal="center" vertical="center"/>
    </xf>
    <xf numFmtId="0" fontId="6" fillId="7" borderId="116" xfId="0" applyFont="1" applyFill="1" applyBorder="1" applyAlignment="1">
      <alignment horizontal="center" vertical="center"/>
    </xf>
    <xf numFmtId="0" fontId="6" fillId="7" borderId="128" xfId="0" applyFont="1" applyFill="1" applyBorder="1" applyAlignment="1">
      <alignment horizontal="center" vertical="center"/>
    </xf>
    <xf numFmtId="0" fontId="6" fillId="7" borderId="156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51" fillId="4" borderId="93" xfId="0" applyFont="1" applyFill="1" applyBorder="1" applyAlignment="1">
      <alignment horizontal="left" vertical="center"/>
    </xf>
    <xf numFmtId="0" fontId="51" fillId="4" borderId="94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6" fillId="7" borderId="97" xfId="0" applyFont="1" applyFill="1" applyBorder="1" applyAlignment="1">
      <alignment horizontal="center" vertical="center"/>
    </xf>
    <xf numFmtId="0" fontId="6" fillId="7" borderId="10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05" xfId="0" applyFont="1" applyFill="1" applyBorder="1" applyAlignment="1">
      <alignment horizontal="center" vertical="center"/>
    </xf>
    <xf numFmtId="0" fontId="6" fillId="7" borderId="1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2" fontId="4" fillId="15" borderId="2" xfId="1" applyNumberFormat="1" applyFont="1" applyFill="1" applyBorder="1" applyAlignment="1">
      <alignment vertical="center"/>
    </xf>
    <xf numFmtId="172" fontId="4" fillId="15" borderId="3" xfId="1" applyNumberFormat="1" applyFont="1" applyFill="1" applyBorder="1" applyAlignment="1">
      <alignment vertical="center"/>
    </xf>
    <xf numFmtId="172" fontId="4" fillId="15" borderId="27" xfId="1" applyNumberFormat="1" applyFont="1" applyFill="1" applyBorder="1" applyAlignment="1">
      <alignment vertical="center"/>
    </xf>
    <xf numFmtId="172" fontId="4" fillId="15" borderId="22" xfId="1" applyNumberFormat="1" applyFont="1" applyFill="1" applyBorder="1" applyAlignment="1">
      <alignment vertical="center"/>
    </xf>
    <xf numFmtId="164" fontId="6" fillId="21" borderId="2" xfId="1" applyFont="1" applyFill="1" applyBorder="1" applyAlignment="1">
      <alignment horizontal="center" vertical="center"/>
    </xf>
    <xf numFmtId="164" fontId="6" fillId="21" borderId="3" xfId="1" applyFont="1" applyFill="1" applyBorder="1" applyAlignment="1">
      <alignment horizontal="center" vertical="center"/>
    </xf>
    <xf numFmtId="172" fontId="4" fillId="0" borderId="27" xfId="1" applyNumberFormat="1" applyFont="1" applyBorder="1" applyAlignment="1">
      <alignment vertical="center"/>
    </xf>
    <xf numFmtId="172" fontId="4" fillId="0" borderId="22" xfId="1" applyNumberFormat="1" applyFont="1" applyBorder="1" applyAlignment="1">
      <alignment vertical="center"/>
    </xf>
    <xf numFmtId="172" fontId="4" fillId="0" borderId="2" xfId="1" applyNumberFormat="1" applyFont="1" applyBorder="1" applyAlignment="1">
      <alignment vertical="center"/>
    </xf>
    <xf numFmtId="172" fontId="4" fillId="0" borderId="3" xfId="1" applyNumberFormat="1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43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3" fontId="4" fillId="0" borderId="27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2" fontId="6" fillId="21" borderId="2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83" xfId="0" applyFont="1" applyBorder="1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83" xfId="0" applyFont="1" applyBorder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83" xfId="0" applyFont="1" applyFill="1" applyBorder="1" applyAlignment="1">
      <alignment horizontal="left" vertical="center"/>
    </xf>
    <xf numFmtId="0" fontId="16" fillId="9" borderId="54" xfId="0" applyFont="1" applyFill="1" applyBorder="1" applyAlignment="1">
      <alignment horizontal="center" vertical="center"/>
    </xf>
    <xf numFmtId="0" fontId="59" fillId="0" borderId="32" xfId="0" applyFont="1" applyBorder="1" applyAlignment="1">
      <alignment horizontal="center" vertical="center"/>
    </xf>
    <xf numFmtId="0" fontId="59" fillId="0" borderId="124" xfId="0" applyFont="1" applyBorder="1" applyAlignment="1">
      <alignment horizontal="center" vertical="center"/>
    </xf>
    <xf numFmtId="0" fontId="59" fillId="0" borderId="19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3" borderId="96" xfId="0" applyFont="1" applyFill="1" applyBorder="1" applyAlignment="1">
      <alignment horizontal="center" vertical="center"/>
    </xf>
    <xf numFmtId="0" fontId="27" fillId="3" borderId="97" xfId="0" applyFont="1" applyFill="1" applyBorder="1" applyAlignment="1">
      <alignment horizontal="center" vertical="center"/>
    </xf>
    <xf numFmtId="0" fontId="27" fillId="3" borderId="98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21" xfId="0" applyFont="1" applyFill="1" applyBorder="1" applyAlignment="1">
      <alignment horizontal="center" vertical="center"/>
    </xf>
    <xf numFmtId="0" fontId="27" fillId="3" borderId="103" xfId="0" applyFont="1" applyFill="1" applyBorder="1" applyAlignment="1">
      <alignment horizontal="center"/>
    </xf>
    <xf numFmtId="0" fontId="27" fillId="3" borderId="92" xfId="0" applyFont="1" applyFill="1" applyBorder="1" applyAlignment="1">
      <alignment horizontal="center"/>
    </xf>
    <xf numFmtId="0" fontId="27" fillId="3" borderId="104" xfId="0" applyFont="1" applyFill="1" applyBorder="1" applyAlignment="1">
      <alignment horizontal="center"/>
    </xf>
    <xf numFmtId="0" fontId="25" fillId="0" borderId="5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9" fillId="3" borderId="119" xfId="0" applyFont="1" applyFill="1" applyBorder="1" applyAlignment="1">
      <alignment horizontal="center" vertical="center"/>
    </xf>
    <xf numFmtId="0" fontId="9" fillId="3" borderId="130" xfId="0" applyFont="1" applyFill="1" applyBorder="1" applyAlignment="1">
      <alignment horizontal="center" vertical="center"/>
    </xf>
    <xf numFmtId="0" fontId="9" fillId="3" borderId="117" xfId="0" applyFont="1" applyFill="1" applyBorder="1" applyAlignment="1">
      <alignment horizontal="center" vertical="center"/>
    </xf>
    <xf numFmtId="0" fontId="9" fillId="3" borderId="120" xfId="0" applyFont="1" applyFill="1" applyBorder="1" applyAlignment="1">
      <alignment horizontal="center" vertical="center"/>
    </xf>
    <xf numFmtId="0" fontId="9" fillId="3" borderId="118" xfId="0" applyFont="1" applyFill="1" applyBorder="1" applyAlignment="1">
      <alignment horizontal="center" vertical="center"/>
    </xf>
    <xf numFmtId="0" fontId="27" fillId="3" borderId="86" xfId="0" applyFont="1" applyFill="1" applyBorder="1" applyAlignment="1">
      <alignment horizontal="center"/>
    </xf>
    <xf numFmtId="0" fontId="27" fillId="3" borderId="87" xfId="0" applyFont="1" applyFill="1" applyBorder="1" applyAlignment="1">
      <alignment horizontal="center"/>
    </xf>
    <xf numFmtId="0" fontId="27" fillId="3" borderId="88" xfId="0" applyFont="1" applyFill="1" applyBorder="1" applyAlignment="1">
      <alignment horizontal="center"/>
    </xf>
    <xf numFmtId="0" fontId="10" fillId="4" borderId="40" xfId="0" applyFont="1" applyFill="1" applyBorder="1" applyAlignment="1">
      <alignment horizontal="left"/>
    </xf>
    <xf numFmtId="0" fontId="10" fillId="4" borderId="41" xfId="0" applyFont="1" applyFill="1" applyBorder="1" applyAlignment="1">
      <alignment horizontal="left"/>
    </xf>
    <xf numFmtId="0" fontId="10" fillId="4" borderId="42" xfId="0" applyFont="1" applyFill="1" applyBorder="1" applyAlignment="1">
      <alignment horizontal="left"/>
    </xf>
    <xf numFmtId="0" fontId="9" fillId="4" borderId="40" xfId="0" applyFont="1" applyFill="1" applyBorder="1" applyAlignment="1">
      <alignment horizontal="left"/>
    </xf>
    <xf numFmtId="0" fontId="9" fillId="4" borderId="41" xfId="0" applyFont="1" applyFill="1" applyBorder="1" applyAlignment="1">
      <alignment horizontal="left"/>
    </xf>
    <xf numFmtId="0" fontId="9" fillId="4" borderId="43" xfId="0" applyFont="1" applyFill="1" applyBorder="1" applyAlignment="1">
      <alignment horizontal="left"/>
    </xf>
    <xf numFmtId="0" fontId="27" fillId="3" borderId="105" xfId="0" applyFont="1" applyFill="1" applyBorder="1" applyAlignment="1">
      <alignment horizontal="center"/>
    </xf>
    <xf numFmtId="0" fontId="27" fillId="3" borderId="106" xfId="0" applyFont="1" applyFill="1" applyBorder="1" applyAlignment="1">
      <alignment horizontal="center"/>
    </xf>
    <xf numFmtId="0" fontId="27" fillId="3" borderId="107" xfId="0" applyFont="1" applyFill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9" fillId="3" borderId="121" xfId="0" applyFont="1" applyFill="1" applyBorder="1" applyAlignment="1">
      <alignment horizontal="center" vertical="center"/>
    </xf>
    <xf numFmtId="0" fontId="9" fillId="3" borderId="122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/>
    </xf>
    <xf numFmtId="0" fontId="25" fillId="0" borderId="46" xfId="0" applyFont="1" applyFill="1" applyBorder="1" applyAlignment="1">
      <alignment horizontal="left" vertical="top"/>
    </xf>
    <xf numFmtId="0" fontId="25" fillId="0" borderId="80" xfId="0" applyFont="1" applyFill="1" applyBorder="1" applyAlignment="1">
      <alignment horizontal="left" vertical="top"/>
    </xf>
    <xf numFmtId="0" fontId="25" fillId="0" borderId="27" xfId="0" applyFont="1" applyFill="1" applyBorder="1" applyAlignment="1">
      <alignment horizontal="center" vertical="top"/>
    </xf>
    <xf numFmtId="0" fontId="25" fillId="0" borderId="22" xfId="0" applyFont="1" applyFill="1" applyBorder="1" applyAlignment="1">
      <alignment horizontal="center" vertical="top"/>
    </xf>
    <xf numFmtId="0" fontId="25" fillId="0" borderId="37" xfId="0" applyFont="1" applyFill="1" applyBorder="1" applyAlignment="1">
      <alignment horizontal="left" vertical="top"/>
    </xf>
    <xf numFmtId="0" fontId="25" fillId="0" borderId="26" xfId="0" applyFont="1" applyFill="1" applyBorder="1" applyAlignment="1">
      <alignment horizontal="left" vertical="top"/>
    </xf>
    <xf numFmtId="0" fontId="25" fillId="0" borderId="84" xfId="0" applyFont="1" applyFill="1" applyBorder="1" applyAlignment="1">
      <alignment horizontal="center" vertical="top"/>
    </xf>
    <xf numFmtId="0" fontId="25" fillId="0" borderId="80" xfId="0" applyFont="1" applyFill="1" applyBorder="1" applyAlignment="1">
      <alignment horizontal="center" vertical="top"/>
    </xf>
    <xf numFmtId="172" fontId="14" fillId="4" borderId="2" xfId="1" applyNumberFormat="1" applyFont="1" applyFill="1" applyBorder="1" applyAlignment="1">
      <alignment horizontal="right" vertical="center"/>
    </xf>
    <xf numFmtId="172" fontId="14" fillId="4" borderId="3" xfId="1" applyNumberFormat="1" applyFont="1" applyFill="1" applyBorder="1" applyAlignment="1">
      <alignment horizontal="right" vertical="center"/>
    </xf>
    <xf numFmtId="172" fontId="14" fillId="4" borderId="2" xfId="1" applyNumberFormat="1" applyFont="1" applyFill="1" applyBorder="1" applyAlignment="1">
      <alignment vertical="center"/>
    </xf>
    <xf numFmtId="172" fontId="14" fillId="4" borderId="3" xfId="1" applyNumberFormat="1" applyFont="1" applyFill="1" applyBorder="1" applyAlignment="1">
      <alignment vertical="center"/>
    </xf>
    <xf numFmtId="172" fontId="14" fillId="4" borderId="2" xfId="1" applyNumberFormat="1" applyFont="1" applyFill="1" applyBorder="1" applyAlignment="1">
      <alignment horizontal="center" vertical="center"/>
    </xf>
    <xf numFmtId="172" fontId="14" fillId="4" borderId="3" xfId="1" applyNumberFormat="1" applyFont="1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center"/>
    </xf>
    <xf numFmtId="0" fontId="11" fillId="0" borderId="144" xfId="0" applyFont="1" applyBorder="1" applyAlignment="1">
      <alignment horizontal="center" vertical="center"/>
    </xf>
    <xf numFmtId="0" fontId="11" fillId="0" borderId="145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25" fillId="0" borderId="46" xfId="0" applyFont="1" applyFill="1" applyBorder="1" applyAlignment="1">
      <alignment horizontal="left" vertical="top" wrapText="1"/>
    </xf>
    <xf numFmtId="0" fontId="25" fillId="0" borderId="8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/>
    </xf>
    <xf numFmtId="0" fontId="6" fillId="0" borderId="3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25" fillId="0" borderId="37" xfId="0" applyFont="1" applyFill="1" applyBorder="1" applyAlignment="1">
      <alignment horizontal="center" vertical="top"/>
    </xf>
    <xf numFmtId="0" fontId="25" fillId="0" borderId="26" xfId="0" applyFont="1" applyFill="1" applyBorder="1" applyAlignment="1">
      <alignment horizontal="center" vertical="top"/>
    </xf>
    <xf numFmtId="0" fontId="25" fillId="0" borderId="84" xfId="0" applyFont="1" applyFill="1" applyBorder="1" applyAlignment="1">
      <alignment horizontal="left" vertical="top" wrapText="1"/>
    </xf>
    <xf numFmtId="0" fontId="13" fillId="0" borderId="86" xfId="0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4" fillId="0" borderId="78" xfId="0" applyFont="1" applyFill="1" applyBorder="1" applyAlignment="1">
      <alignment horizontal="left" vertical="top"/>
    </xf>
    <xf numFmtId="0" fontId="24" fillId="0" borderId="79" xfId="0" applyFont="1" applyFill="1" applyBorder="1" applyAlignment="1">
      <alignment horizontal="left" vertical="top"/>
    </xf>
    <xf numFmtId="0" fontId="25" fillId="0" borderId="125" xfId="0" applyFont="1" applyFill="1" applyBorder="1" applyAlignment="1">
      <alignment horizontal="left" vertical="top" wrapText="1"/>
    </xf>
    <xf numFmtId="0" fontId="25" fillId="0" borderId="126" xfId="0" applyFont="1" applyFill="1" applyBorder="1" applyAlignment="1">
      <alignment horizontal="left" vertical="top" wrapText="1"/>
    </xf>
    <xf numFmtId="0" fontId="6" fillId="0" borderId="81" xfId="0" applyFont="1" applyFill="1" applyBorder="1" applyAlignment="1">
      <alignment horizontal="left" vertical="center"/>
    </xf>
    <xf numFmtId="0" fontId="6" fillId="0" borderId="111" xfId="0" applyFont="1" applyFill="1" applyBorder="1" applyAlignment="1">
      <alignment horizontal="left" vertical="center"/>
    </xf>
    <xf numFmtId="0" fontId="6" fillId="0" borderId="69" xfId="0" applyFont="1" applyFill="1" applyBorder="1" applyAlignment="1">
      <alignment horizontal="left" vertical="center"/>
    </xf>
    <xf numFmtId="0" fontId="6" fillId="0" borderId="55" xfId="0" applyFont="1" applyFill="1" applyBorder="1" applyAlignment="1">
      <alignment horizontal="left" vertical="center"/>
    </xf>
    <xf numFmtId="0" fontId="6" fillId="0" borderId="69" xfId="0" applyFont="1" applyFill="1" applyBorder="1" applyAlignment="1">
      <alignment horizontal="left"/>
    </xf>
    <xf numFmtId="0" fontId="6" fillId="0" borderId="55" xfId="0" applyFont="1" applyFill="1" applyBorder="1" applyAlignment="1">
      <alignment horizontal="left"/>
    </xf>
    <xf numFmtId="0" fontId="11" fillId="0" borderId="71" xfId="0" applyFont="1" applyBorder="1" applyAlignment="1">
      <alignment horizontal="center" vertical="center"/>
    </xf>
    <xf numFmtId="0" fontId="6" fillId="0" borderId="83" xfId="0" applyFont="1" applyFill="1" applyBorder="1" applyAlignment="1">
      <alignment horizontal="left"/>
    </xf>
    <xf numFmtId="0" fontId="59" fillId="0" borderId="0" xfId="0" applyFont="1" applyAlignment="1">
      <alignment horizontal="center" vertical="center"/>
    </xf>
    <xf numFmtId="164" fontId="29" fillId="0" borderId="2" xfId="1" applyFont="1" applyBorder="1" applyAlignment="1">
      <alignment horizontal="center" vertical="center"/>
    </xf>
    <xf numFmtId="164" fontId="29" fillId="0" borderId="3" xfId="1" applyFont="1" applyBorder="1" applyAlignment="1">
      <alignment horizontal="center" vertical="center"/>
    </xf>
    <xf numFmtId="0" fontId="27" fillId="3" borderId="86" xfId="0" applyFont="1" applyFill="1" applyBorder="1" applyAlignment="1">
      <alignment horizontal="center" vertical="center"/>
    </xf>
    <xf numFmtId="0" fontId="27" fillId="3" borderId="87" xfId="0" applyFont="1" applyFill="1" applyBorder="1" applyAlignment="1">
      <alignment horizontal="center" vertical="center"/>
    </xf>
    <xf numFmtId="0" fontId="27" fillId="3" borderId="103" xfId="0" applyFont="1" applyFill="1" applyBorder="1" applyAlignment="1">
      <alignment horizontal="center" vertical="center"/>
    </xf>
    <xf numFmtId="0" fontId="27" fillId="3" borderId="92" xfId="0" applyFont="1" applyFill="1" applyBorder="1" applyAlignment="1">
      <alignment horizontal="center" vertical="center"/>
    </xf>
    <xf numFmtId="0" fontId="27" fillId="3" borderId="104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center" vertical="center"/>
    </xf>
    <xf numFmtId="0" fontId="25" fillId="3" borderId="27" xfId="0" applyFont="1" applyFill="1" applyBorder="1" applyAlignment="1">
      <alignment horizontal="center" vertical="center"/>
    </xf>
    <xf numFmtId="0" fontId="27" fillId="3" borderId="88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9" fillId="11" borderId="37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25" fillId="15" borderId="5" xfId="0" applyFont="1" applyFill="1" applyBorder="1" applyAlignment="1">
      <alignment horizontal="center" vertical="center"/>
    </xf>
    <xf numFmtId="0" fontId="25" fillId="15" borderId="16" xfId="0" applyFont="1" applyFill="1" applyBorder="1" applyAlignment="1">
      <alignment horizontal="center" vertical="center"/>
    </xf>
    <xf numFmtId="0" fontId="25" fillId="15" borderId="5" xfId="0" applyFont="1" applyFill="1" applyBorder="1" applyAlignment="1">
      <alignment horizontal="left" vertical="center"/>
    </xf>
    <xf numFmtId="0" fontId="25" fillId="15" borderId="16" xfId="0" applyFont="1" applyFill="1" applyBorder="1" applyAlignment="1">
      <alignment horizontal="left" vertical="center"/>
    </xf>
    <xf numFmtId="0" fontId="25" fillId="0" borderId="5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18" fillId="9" borderId="56" xfId="0" applyFont="1" applyFill="1" applyBorder="1" applyAlignment="1">
      <alignment horizontal="center" vertical="center"/>
    </xf>
    <xf numFmtId="0" fontId="18" fillId="9" borderId="57" xfId="0" applyFont="1" applyFill="1" applyBorder="1" applyAlignment="1">
      <alignment horizontal="center" vertical="center"/>
    </xf>
    <xf numFmtId="0" fontId="18" fillId="9" borderId="58" xfId="0" applyFont="1" applyFill="1" applyBorder="1" applyAlignment="1">
      <alignment horizontal="center" vertical="center"/>
    </xf>
    <xf numFmtId="0" fontId="6" fillId="9" borderId="27" xfId="0" applyFont="1" applyFill="1" applyBorder="1" applyAlignment="1"/>
    <xf numFmtId="0" fontId="6" fillId="9" borderId="8" xfId="0" applyFont="1" applyFill="1" applyBorder="1" applyAlignment="1"/>
    <xf numFmtId="0" fontId="6" fillId="9" borderId="22" xfId="0" applyFont="1" applyFill="1" applyBorder="1" applyAlignment="1"/>
    <xf numFmtId="0" fontId="19" fillId="0" borderId="44" xfId="0" applyFont="1" applyBorder="1" applyAlignment="1">
      <alignment horizontal="left"/>
    </xf>
    <xf numFmtId="0" fontId="19" fillId="0" borderId="59" xfId="0" applyFont="1" applyBorder="1" applyAlignment="1">
      <alignment horizontal="left"/>
    </xf>
    <xf numFmtId="0" fontId="19" fillId="0" borderId="60" xfId="0" applyFont="1" applyBorder="1" applyAlignment="1">
      <alignment horizontal="left"/>
    </xf>
    <xf numFmtId="164" fontId="29" fillId="0" borderId="2" xfId="1" applyFont="1" applyFill="1" applyBorder="1" applyAlignment="1">
      <alignment horizontal="center"/>
    </xf>
    <xf numFmtId="164" fontId="29" fillId="0" borderId="3" xfId="1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27" xfId="1" applyFont="1" applyFill="1" applyBorder="1" applyAlignment="1">
      <alignment horizontal="center"/>
    </xf>
    <xf numFmtId="164" fontId="4" fillId="0" borderId="22" xfId="1" applyFont="1" applyFill="1" applyBorder="1" applyAlignment="1">
      <alignment horizontal="center"/>
    </xf>
    <xf numFmtId="165" fontId="6" fillId="0" borderId="24" xfId="1" applyNumberFormat="1" applyFont="1" applyFill="1" applyBorder="1" applyAlignment="1">
      <alignment horizontal="center" vertical="center"/>
    </xf>
    <xf numFmtId="165" fontId="6" fillId="0" borderId="23" xfId="1" applyNumberFormat="1" applyFont="1" applyFill="1" applyBorder="1" applyAlignment="1">
      <alignment horizontal="center" vertical="center"/>
    </xf>
    <xf numFmtId="165" fontId="6" fillId="0" borderId="27" xfId="1" applyNumberFormat="1" applyFont="1" applyFill="1" applyBorder="1" applyAlignment="1">
      <alignment horizontal="center" vertical="center"/>
    </xf>
    <xf numFmtId="165" fontId="6" fillId="0" borderId="8" xfId="1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64" fontId="4" fillId="0" borderId="8" xfId="1" applyFont="1" applyFill="1" applyBorder="1" applyAlignment="1">
      <alignment horizontal="center"/>
    </xf>
    <xf numFmtId="164" fontId="4" fillId="0" borderId="24" xfId="1" applyFont="1" applyFill="1" applyBorder="1" applyAlignment="1">
      <alignment horizontal="center"/>
    </xf>
    <xf numFmtId="164" fontId="4" fillId="0" borderId="21" xfId="1" applyFont="1" applyFill="1" applyBorder="1" applyAlignment="1">
      <alignment horizontal="center"/>
    </xf>
    <xf numFmtId="0" fontId="24" fillId="0" borderId="5" xfId="0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9" fillId="0" borderId="44" xfId="0" applyFont="1" applyBorder="1" applyAlignment="1">
      <alignment horizontal="center" vertical="center"/>
    </xf>
    <xf numFmtId="0" fontId="59" fillId="0" borderId="59" xfId="0" applyFont="1" applyBorder="1" applyAlignment="1">
      <alignment horizontal="center" vertical="center"/>
    </xf>
    <xf numFmtId="0" fontId="59" fillId="0" borderId="6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24" fillId="0" borderId="10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48" fillId="0" borderId="2" xfId="0" applyFont="1" applyBorder="1" applyAlignment="1">
      <alignment horizontal="left" vertical="top"/>
    </xf>
    <xf numFmtId="0" fontId="48" fillId="0" borderId="4" xfId="0" applyFont="1" applyBorder="1" applyAlignment="1">
      <alignment horizontal="left" vertical="top"/>
    </xf>
    <xf numFmtId="0" fontId="48" fillId="0" borderId="3" xfId="0" applyFont="1" applyBorder="1" applyAlignment="1">
      <alignment horizontal="left" vertical="top"/>
    </xf>
    <xf numFmtId="0" fontId="48" fillId="0" borderId="5" xfId="0" applyFont="1" applyBorder="1" applyAlignment="1">
      <alignment horizontal="center" vertical="top" textRotation="90"/>
    </xf>
    <xf numFmtId="0" fontId="48" fillId="0" borderId="25" xfId="0" applyFont="1" applyBorder="1" applyAlignment="1">
      <alignment horizontal="center" vertical="top" textRotation="90"/>
    </xf>
    <xf numFmtId="0" fontId="48" fillId="0" borderId="16" xfId="0" applyFont="1" applyBorder="1" applyAlignment="1">
      <alignment horizontal="center" vertical="top" textRotation="90"/>
    </xf>
    <xf numFmtId="0" fontId="24" fillId="0" borderId="106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46" fillId="13" borderId="53" xfId="0" applyFont="1" applyFill="1" applyBorder="1" applyAlignment="1">
      <alignment horizontal="left" vertical="top"/>
    </xf>
    <xf numFmtId="0" fontId="46" fillId="13" borderId="0" xfId="0" applyFont="1" applyFill="1" applyBorder="1" applyAlignment="1">
      <alignment horizontal="left" vertical="top"/>
    </xf>
    <xf numFmtId="0" fontId="48" fillId="20" borderId="103" xfId="0" applyFont="1" applyFill="1" applyBorder="1" applyAlignment="1">
      <alignment horizontal="center" vertical="center"/>
    </xf>
    <xf numFmtId="0" fontId="48" fillId="20" borderId="117" xfId="0" applyFont="1" applyFill="1" applyBorder="1" applyAlignment="1">
      <alignment horizontal="center" vertical="center"/>
    </xf>
    <xf numFmtId="0" fontId="24" fillId="23" borderId="146" xfId="0" applyFont="1" applyFill="1" applyBorder="1" applyAlignment="1">
      <alignment horizontal="center" vertical="center" wrapText="1"/>
    </xf>
    <xf numFmtId="0" fontId="24" fillId="23" borderId="153" xfId="0" applyFont="1" applyFill="1" applyBorder="1" applyAlignment="1">
      <alignment horizontal="center" vertical="center" wrapText="1"/>
    </xf>
    <xf numFmtId="0" fontId="48" fillId="20" borderId="107" xfId="0" applyFont="1" applyFill="1" applyBorder="1" applyAlignment="1">
      <alignment horizontal="center" vertical="center"/>
    </xf>
    <xf numFmtId="0" fontId="48" fillId="20" borderId="116" xfId="0" applyFont="1" applyFill="1" applyBorder="1" applyAlignment="1">
      <alignment horizontal="center" vertical="center"/>
    </xf>
    <xf numFmtId="0" fontId="48" fillId="20" borderId="119" xfId="0" applyFont="1" applyFill="1" applyBorder="1" applyAlignment="1">
      <alignment horizontal="center" vertical="center"/>
    </xf>
    <xf numFmtId="0" fontId="48" fillId="20" borderId="118" xfId="0" applyFont="1" applyFill="1" applyBorder="1" applyAlignment="1">
      <alignment horizontal="center" vertical="center"/>
    </xf>
    <xf numFmtId="0" fontId="24" fillId="20" borderId="147" xfId="0" applyFont="1" applyFill="1" applyBorder="1" applyAlignment="1">
      <alignment horizontal="center" vertical="top"/>
    </xf>
    <xf numFmtId="0" fontId="24" fillId="20" borderId="148" xfId="0" applyFont="1" applyFill="1" applyBorder="1" applyAlignment="1">
      <alignment horizontal="center" vertical="top"/>
    </xf>
    <xf numFmtId="0" fontId="48" fillId="20" borderId="174" xfId="0" applyFont="1" applyFill="1" applyBorder="1" applyAlignment="1">
      <alignment horizontal="center" vertical="top"/>
    </xf>
    <xf numFmtId="0" fontId="48" fillId="20" borderId="147" xfId="0" applyFont="1" applyFill="1" applyBorder="1" applyAlignment="1">
      <alignment horizontal="center" vertical="top"/>
    </xf>
    <xf numFmtId="0" fontId="48" fillId="20" borderId="175" xfId="0" applyFont="1" applyFill="1" applyBorder="1" applyAlignment="1">
      <alignment horizontal="center" vertical="top"/>
    </xf>
    <xf numFmtId="0" fontId="59" fillId="0" borderId="8" xfId="0" applyFont="1" applyBorder="1" applyAlignment="1">
      <alignment horizontal="center" vertical="center"/>
    </xf>
    <xf numFmtId="0" fontId="4" fillId="0" borderId="2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4" fillId="0" borderId="2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" fontId="4" fillId="6" borderId="2" xfId="0" applyNumberFormat="1" applyFont="1" applyFill="1" applyBorder="1" applyAlignment="1">
      <alignment horizontal="left"/>
    </xf>
    <xf numFmtId="3" fontId="4" fillId="6" borderId="4" xfId="0" applyNumberFormat="1" applyFont="1" applyFill="1" applyBorder="1" applyAlignment="1">
      <alignment horizontal="left"/>
    </xf>
    <xf numFmtId="3" fontId="4" fillId="6" borderId="8" xfId="0" applyNumberFormat="1" applyFont="1" applyFill="1" applyBorder="1" applyAlignment="1">
      <alignment horizontal="left"/>
    </xf>
    <xf numFmtId="3" fontId="4" fillId="6" borderId="3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0" borderId="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17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6" fillId="0" borderId="178" xfId="0" applyNumberFormat="1" applyFont="1" applyBorder="1" applyAlignment="1">
      <alignment horizontal="center"/>
    </xf>
    <xf numFmtId="3" fontId="4" fillId="0" borderId="177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178" xfId="0" applyNumberFormat="1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6" fillId="7" borderId="21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/>
    </xf>
    <xf numFmtId="3" fontId="6" fillId="0" borderId="23" xfId="0" applyNumberFormat="1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72" fontId="4" fillId="0" borderId="2" xfId="1" applyNumberFormat="1" applyFont="1" applyBorder="1" applyAlignment="1">
      <alignment horizontal="center"/>
    </xf>
    <xf numFmtId="172" fontId="4" fillId="0" borderId="4" xfId="1" applyNumberFormat="1" applyFont="1" applyBorder="1" applyAlignment="1">
      <alignment horizontal="center"/>
    </xf>
    <xf numFmtId="172" fontId="4" fillId="0" borderId="3" xfId="1" applyNumberFormat="1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top"/>
    </xf>
    <xf numFmtId="0" fontId="60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21" borderId="64" xfId="0" applyFill="1" applyBorder="1" applyAlignment="1">
      <alignment horizontal="left" vertical="center"/>
    </xf>
    <xf numFmtId="0" fontId="0" fillId="21" borderId="17" xfId="0" applyFill="1" applyBorder="1" applyAlignment="1">
      <alignment horizontal="left" vertical="center"/>
    </xf>
    <xf numFmtId="0" fontId="0" fillId="21" borderId="18" xfId="0" applyFill="1" applyBorder="1" applyAlignment="1">
      <alignment horizontal="left" vertical="center"/>
    </xf>
    <xf numFmtId="0" fontId="21" fillId="7" borderId="56" xfId="0" applyFont="1" applyFill="1" applyBorder="1" applyAlignment="1">
      <alignment horizontal="center" vertical="center"/>
    </xf>
    <xf numFmtId="0" fontId="21" fillId="7" borderId="57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15" fillId="10" borderId="160" xfId="0" applyFont="1" applyFill="1" applyBorder="1" applyAlignment="1">
      <alignment horizontal="center"/>
    </xf>
    <xf numFmtId="0" fontId="15" fillId="10" borderId="161" xfId="0" applyFont="1" applyFill="1" applyBorder="1" applyAlignment="1">
      <alignment horizontal="center"/>
    </xf>
    <xf numFmtId="0" fontId="15" fillId="10" borderId="162" xfId="0" applyFont="1" applyFill="1" applyBorder="1" applyAlignment="1">
      <alignment horizontal="center"/>
    </xf>
    <xf numFmtId="0" fontId="0" fillId="0" borderId="25" xfId="0" applyBorder="1" applyAlignment="1">
      <alignment horizontal="left" vertical="center"/>
    </xf>
    <xf numFmtId="0" fontId="0" fillId="0" borderId="158" xfId="0" applyBorder="1" applyAlignment="1">
      <alignment horizontal="left" vertical="center"/>
    </xf>
    <xf numFmtId="0" fontId="0" fillId="0" borderId="157" xfId="0" applyBorder="1" applyAlignment="1">
      <alignment horizontal="left" vertical="center"/>
    </xf>
    <xf numFmtId="0" fontId="15" fillId="1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1" fillId="4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48" fillId="16" borderId="106" xfId="0" applyFont="1" applyFill="1" applyBorder="1" applyAlignment="1">
      <alignment horizontal="center" vertical="center"/>
    </xf>
    <xf numFmtId="0" fontId="48" fillId="16" borderId="25" xfId="0" applyFont="1" applyFill="1" applyBorder="1" applyAlignment="1">
      <alignment horizontal="center" vertical="center"/>
    </xf>
    <xf numFmtId="0" fontId="48" fillId="16" borderId="16" xfId="0" applyFont="1" applyFill="1" applyBorder="1" applyAlignment="1">
      <alignment horizontal="center" vertical="center"/>
    </xf>
    <xf numFmtId="0" fontId="24" fillId="20" borderId="174" xfId="0" applyFont="1" applyFill="1" applyBorder="1" applyAlignment="1">
      <alignment horizontal="center" vertical="center"/>
    </xf>
    <xf numFmtId="0" fontId="24" fillId="20" borderId="147" xfId="0" applyFont="1" applyFill="1" applyBorder="1" applyAlignment="1">
      <alignment horizontal="center" vertical="center"/>
    </xf>
    <xf numFmtId="0" fontId="24" fillId="20" borderId="175" xfId="0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6">
                    <a:lumMod val="75000"/>
                  </a:schemeClr>
                </a:solidFill>
              </a:rPr>
              <a:t>Actual PDT Vs. Forecasting PDT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PDT Vs. Forecasting'!$A$5</c:f>
              <c:strCache>
                <c:ptCount val="1"/>
                <c:pt idx="0">
                  <c:v>Actual-PDT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PDT Vs. Forecasting'!$B$4:$M$4</c:f>
              <c:numCache>
                <c:formatCode>mmm\-yy</c:formatCode>
                <c:ptCount val="12"/>
                <c:pt idx="0">
                  <c:v>41287</c:v>
                </c:pt>
                <c:pt idx="1">
                  <c:v>41318</c:v>
                </c:pt>
                <c:pt idx="2">
                  <c:v>41346</c:v>
                </c:pt>
                <c:pt idx="3">
                  <c:v>41377</c:v>
                </c:pt>
                <c:pt idx="4">
                  <c:v>41407</c:v>
                </c:pt>
                <c:pt idx="5">
                  <c:v>41438</c:v>
                </c:pt>
                <c:pt idx="6">
                  <c:v>41468</c:v>
                </c:pt>
                <c:pt idx="7">
                  <c:v>41499</c:v>
                </c:pt>
                <c:pt idx="8">
                  <c:v>41530</c:v>
                </c:pt>
                <c:pt idx="9">
                  <c:v>41560</c:v>
                </c:pt>
                <c:pt idx="10">
                  <c:v>41591</c:v>
                </c:pt>
                <c:pt idx="11">
                  <c:v>41621</c:v>
                </c:pt>
              </c:numCache>
            </c:numRef>
          </c:cat>
          <c:val>
            <c:numRef>
              <c:f>'Actual PDT Vs. Forecasting'!$B$5:$M$5</c:f>
              <c:numCache>
                <c:formatCode>#,##0</c:formatCode>
                <c:ptCount val="12"/>
                <c:pt idx="0">
                  <c:v>7008</c:v>
                </c:pt>
                <c:pt idx="1">
                  <c:v>7532</c:v>
                </c:pt>
                <c:pt idx="2">
                  <c:v>7918</c:v>
                </c:pt>
                <c:pt idx="3">
                  <c:v>3023</c:v>
                </c:pt>
                <c:pt idx="4">
                  <c:v>4139</c:v>
                </c:pt>
                <c:pt idx="5">
                  <c:v>7586</c:v>
                </c:pt>
                <c:pt idx="6">
                  <c:v>4145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'Actual PDT Vs. Forecasting'!$A$6</c:f>
              <c:strCache>
                <c:ptCount val="1"/>
                <c:pt idx="0">
                  <c:v>Forecasting-PDT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PDT Vs. Forecasting'!$B$4:$M$4</c:f>
              <c:numCache>
                <c:formatCode>mmm\-yy</c:formatCode>
                <c:ptCount val="12"/>
                <c:pt idx="0">
                  <c:v>41287</c:v>
                </c:pt>
                <c:pt idx="1">
                  <c:v>41318</c:v>
                </c:pt>
                <c:pt idx="2">
                  <c:v>41346</c:v>
                </c:pt>
                <c:pt idx="3">
                  <c:v>41377</c:v>
                </c:pt>
                <c:pt idx="4">
                  <c:v>41407</c:v>
                </c:pt>
                <c:pt idx="5">
                  <c:v>41438</c:v>
                </c:pt>
                <c:pt idx="6">
                  <c:v>41468</c:v>
                </c:pt>
                <c:pt idx="7">
                  <c:v>41499</c:v>
                </c:pt>
                <c:pt idx="8">
                  <c:v>41530</c:v>
                </c:pt>
                <c:pt idx="9">
                  <c:v>41560</c:v>
                </c:pt>
                <c:pt idx="10">
                  <c:v>41591</c:v>
                </c:pt>
                <c:pt idx="11">
                  <c:v>41621</c:v>
                </c:pt>
              </c:numCache>
            </c:numRef>
          </c:cat>
          <c:val>
            <c:numRef>
              <c:f>'Actual PDT Vs. Forecasting'!$B$6:$M$6</c:f>
              <c:numCache>
                <c:formatCode>#,##0</c:formatCode>
                <c:ptCount val="12"/>
                <c:pt idx="0">
                  <c:v>6500</c:v>
                </c:pt>
                <c:pt idx="1">
                  <c:v>6500</c:v>
                </c:pt>
                <c:pt idx="2">
                  <c:v>6000</c:v>
                </c:pt>
                <c:pt idx="3">
                  <c:v>4500</c:v>
                </c:pt>
                <c:pt idx="4">
                  <c:v>4500</c:v>
                </c:pt>
                <c:pt idx="5">
                  <c:v>7000</c:v>
                </c:pt>
                <c:pt idx="6">
                  <c:v>12000</c:v>
                </c:pt>
                <c:pt idx="7">
                  <c:v>18000</c:v>
                </c:pt>
                <c:pt idx="8">
                  <c:v>20000</c:v>
                </c:pt>
                <c:pt idx="9">
                  <c:v>20000</c:v>
                </c:pt>
                <c:pt idx="10">
                  <c:v>18000</c:v>
                </c:pt>
                <c:pt idx="11">
                  <c:v>13000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9600"/>
        <c:axId val="85851520"/>
      </c:lineChart>
      <c:dateAx>
        <c:axId val="85849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1520"/>
        <c:crosses val="autoZero"/>
        <c:auto val="1"/>
        <c:lblOffset val="100"/>
        <c:baseTimeUnit val="months"/>
      </c:dateAx>
      <c:valAx>
        <c:axId val="858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6">
                    <a:lumMod val="75000"/>
                  </a:schemeClr>
                </a:solidFill>
              </a:rPr>
              <a:t>Ripe</a:t>
            </a:r>
            <a:r>
              <a:rPr lang="en-GB" baseline="0">
                <a:solidFill>
                  <a:schemeClr val="accent6">
                    <a:lumMod val="75000"/>
                  </a:schemeClr>
                </a:solidFill>
              </a:rPr>
              <a:t> Fruit &amp; Young Furit</a:t>
            </a:r>
            <a:endParaRPr lang="en-GB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PDT Vs. Forecasting'!$A$23</c:f>
              <c:strCache>
                <c:ptCount val="1"/>
                <c:pt idx="0">
                  <c:v>Young Fruit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PDT Vs. Forecasting'!$B$22:$M$22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'Actual PDT Vs. Forecasting'!$B$23:$M$23</c:f>
              <c:numCache>
                <c:formatCode>General</c:formatCode>
                <c:ptCount val="12"/>
                <c:pt idx="0">
                  <c:v>7008</c:v>
                </c:pt>
                <c:pt idx="1">
                  <c:v>7532</c:v>
                </c:pt>
                <c:pt idx="2">
                  <c:v>7918</c:v>
                </c:pt>
                <c:pt idx="3">
                  <c:v>3023</c:v>
                </c:pt>
                <c:pt idx="4">
                  <c:v>4139</c:v>
                </c:pt>
                <c:pt idx="5">
                  <c:v>7586</c:v>
                </c:pt>
                <c:pt idx="6">
                  <c:v>4145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'Actual PDT Vs. Forecasting'!$A$24</c:f>
              <c:strCache>
                <c:ptCount val="1"/>
                <c:pt idx="0">
                  <c:v>Ripe Fruit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PDT Vs. Forecasting'!$B$22:$M$22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'Actual PDT Vs. Forecasting'!$B$24:$M$24</c:f>
              <c:numCache>
                <c:formatCode>General</c:formatCode>
                <c:ptCount val="12"/>
                <c:pt idx="0">
                  <c:v>0</c:v>
                </c:pt>
                <c:pt idx="1">
                  <c:v>12825</c:v>
                </c:pt>
                <c:pt idx="2">
                  <c:v>15750</c:v>
                </c:pt>
                <c:pt idx="3">
                  <c:v>4000</c:v>
                </c:pt>
                <c:pt idx="4">
                  <c:v>1700</c:v>
                </c:pt>
                <c:pt idx="5">
                  <c:v>4800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04544"/>
        <c:axId val="87406464"/>
      </c:lineChart>
      <c:dateAx>
        <c:axId val="87404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6464"/>
        <c:crosses val="autoZero"/>
        <c:auto val="1"/>
        <c:lblOffset val="100"/>
        <c:baseTimeUnit val="months"/>
      </c:dateAx>
      <c:valAx>
        <c:axId val="874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PDT Vs. Forecasting'!$A$25</c:f>
              <c:strCache>
                <c:ptCount val="1"/>
                <c:pt idx="0">
                  <c:v>Total Actual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'Actual PDT Vs. Forecasting'!$B$22:$M$22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'Actual PDT Vs. Forecasting'!$B$25:$M$25</c:f>
              <c:numCache>
                <c:formatCode>General</c:formatCode>
                <c:ptCount val="12"/>
                <c:pt idx="0">
                  <c:v>7008</c:v>
                </c:pt>
                <c:pt idx="1">
                  <c:v>20357</c:v>
                </c:pt>
                <c:pt idx="2">
                  <c:v>23668</c:v>
                </c:pt>
                <c:pt idx="3">
                  <c:v>7023</c:v>
                </c:pt>
                <c:pt idx="4">
                  <c:v>5839</c:v>
                </c:pt>
                <c:pt idx="5">
                  <c:v>12386</c:v>
                </c:pt>
                <c:pt idx="6">
                  <c:v>4145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61888"/>
        <c:axId val="120663424"/>
      </c:lineChart>
      <c:dateAx>
        <c:axId val="1206618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3424"/>
        <c:crosses val="autoZero"/>
        <c:auto val="1"/>
        <c:lblOffset val="100"/>
        <c:baseTimeUnit val="months"/>
      </c:dateAx>
      <c:valAx>
        <c:axId val="120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0" i="0" baseline="0">
                <a:solidFill>
                  <a:schemeClr val="accent2">
                    <a:lumMod val="75000"/>
                  </a:schemeClr>
                </a:solidFill>
                <a:effectLst/>
                <a:latin typeface="Copperplate Gothic Bold" pitchFamily="34" charset="0"/>
              </a:rPr>
              <a:t>Coconut Production Forecast-2015</a:t>
            </a:r>
            <a:endParaRPr lang="en-US" sz="1100">
              <a:solidFill>
                <a:schemeClr val="accent2">
                  <a:lumMod val="75000"/>
                </a:schemeClr>
              </a:solidFill>
              <a:effectLst/>
              <a:latin typeface="Copperplate Gothic Bold" pitchFamily="34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'Production Forcasting or Plan'!$B$21:$M$21</c:f>
              <c:numCache>
                <c:formatCode>mmm\-yy</c:formatCode>
                <c:ptCount val="12"/>
                <c:pt idx="0">
                  <c:v>42017</c:v>
                </c:pt>
                <c:pt idx="1">
                  <c:v>42048</c:v>
                </c:pt>
                <c:pt idx="2">
                  <c:v>42076</c:v>
                </c:pt>
                <c:pt idx="3">
                  <c:v>42107</c:v>
                </c:pt>
                <c:pt idx="4">
                  <c:v>42137</c:v>
                </c:pt>
                <c:pt idx="5">
                  <c:v>42168</c:v>
                </c:pt>
                <c:pt idx="6">
                  <c:v>42198</c:v>
                </c:pt>
                <c:pt idx="7">
                  <c:v>42229</c:v>
                </c:pt>
                <c:pt idx="8">
                  <c:v>42260</c:v>
                </c:pt>
                <c:pt idx="9">
                  <c:v>42290</c:v>
                </c:pt>
                <c:pt idx="10">
                  <c:v>42321</c:v>
                </c:pt>
                <c:pt idx="11">
                  <c:v>42351</c:v>
                </c:pt>
              </c:numCache>
            </c:numRef>
          </c:cat>
          <c:val>
            <c:numRef>
              <c:f>'Production Forcasting or Plan'!$B$22:$M$22</c:f>
              <c:numCache>
                <c:formatCode>_-* #,##0_-;\-* #,##0_-;_-* "-"??_-;_-@_-</c:formatCode>
                <c:ptCount val="12"/>
                <c:pt idx="0">
                  <c:v>12300</c:v>
                </c:pt>
                <c:pt idx="1">
                  <c:v>9000</c:v>
                </c:pt>
                <c:pt idx="2">
                  <c:v>12000</c:v>
                </c:pt>
                <c:pt idx="3">
                  <c:v>9000</c:v>
                </c:pt>
                <c:pt idx="4">
                  <c:v>6900</c:v>
                </c:pt>
                <c:pt idx="5">
                  <c:v>9900</c:v>
                </c:pt>
                <c:pt idx="6">
                  <c:v>26010</c:v>
                </c:pt>
                <c:pt idx="7">
                  <c:v>35010</c:v>
                </c:pt>
                <c:pt idx="8">
                  <c:v>42000</c:v>
                </c:pt>
                <c:pt idx="9">
                  <c:v>39000</c:v>
                </c:pt>
                <c:pt idx="10">
                  <c:v>27000</c:v>
                </c:pt>
                <c:pt idx="11">
                  <c:v>15000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0688000"/>
        <c:axId val="251074816"/>
        <c:axId val="0"/>
      </c:bar3DChart>
      <c:dateAx>
        <c:axId val="120688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51074816"/>
        <c:crosses val="autoZero"/>
        <c:auto val="1"/>
        <c:lblOffset val="100"/>
        <c:baseTimeUnit val="months"/>
      </c:dateAx>
      <c:valAx>
        <c:axId val="2510748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0688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61912</xdr:rowOff>
    </xdr:from>
    <xdr:to>
      <xdr:col>12</xdr:col>
      <xdr:colOff>581025</xdr:colOff>
      <xdr:row>20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12</xdr:col>
      <xdr:colOff>590550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38</xdr:row>
      <xdr:rowOff>52387</xdr:rowOff>
    </xdr:from>
    <xdr:to>
      <xdr:col>12</xdr:col>
      <xdr:colOff>581025</xdr:colOff>
      <xdr:row>48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157161</xdr:rowOff>
    </xdr:from>
    <xdr:to>
      <xdr:col>13</xdr:col>
      <xdr:colOff>10583</xdr:colOff>
      <xdr:row>19</xdr:row>
      <xdr:rowOff>148167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FD47"/>
  <sheetViews>
    <sheetView zoomScaleNormal="100" workbookViewId="0">
      <selection activeCell="S22" sqref="S22"/>
    </sheetView>
  </sheetViews>
  <sheetFormatPr defaultRowHeight="12.75"/>
  <cols>
    <col min="1" max="1" width="2.140625" style="100" customWidth="1"/>
    <col min="2" max="2" width="22.7109375" style="100" customWidth="1"/>
    <col min="3" max="3" width="13.5703125" style="100" bestFit="1" customWidth="1"/>
    <col min="4" max="13" width="6.5703125" style="100" customWidth="1"/>
    <col min="14" max="14" width="6.85546875" style="574" bestFit="1" customWidth="1"/>
    <col min="15" max="15" width="12.7109375" style="100" bestFit="1" customWidth="1"/>
    <col min="16" max="19" width="5.7109375" style="100" customWidth="1"/>
    <col min="20" max="20" width="7.7109375" style="100" bestFit="1" customWidth="1"/>
    <col min="21" max="21" width="11.28515625" style="100" customWidth="1"/>
    <col min="22" max="22" width="8.28515625" style="100" bestFit="1" customWidth="1"/>
    <col min="23" max="23" width="17.42578125" style="100" bestFit="1" customWidth="1"/>
    <col min="24" max="16384" width="9.140625" style="100"/>
  </cols>
  <sheetData>
    <row r="1" spans="1:25 16384:16384" s="583" customFormat="1" ht="19.5" customHeight="1">
      <c r="A1" s="875" t="s">
        <v>158</v>
      </c>
      <c r="N1" s="874"/>
    </row>
    <row r="2" spans="1:25 16384:16384" s="583" customFormat="1" ht="19.5" customHeight="1">
      <c r="A2" s="875" t="s">
        <v>159</v>
      </c>
      <c r="N2" s="874"/>
    </row>
    <row r="3" spans="1:25 16384:16384" s="583" customFormat="1" ht="19.5" customHeight="1">
      <c r="A3" s="876" t="s">
        <v>160</v>
      </c>
      <c r="N3" s="874"/>
    </row>
    <row r="4" spans="1:25 16384:16384" s="583" customFormat="1" ht="19.5" customHeight="1">
      <c r="A4" s="876" t="s">
        <v>704</v>
      </c>
      <c r="N4" s="874"/>
    </row>
    <row r="5" spans="1:25 16384:16384" ht="20.25" customHeight="1" thickBot="1">
      <c r="A5" s="994" t="s">
        <v>240</v>
      </c>
      <c r="B5" s="994"/>
      <c r="C5" s="994"/>
      <c r="D5" s="994"/>
      <c r="E5" s="994"/>
      <c r="F5" s="994"/>
      <c r="G5" s="994"/>
      <c r="H5" s="994"/>
      <c r="I5" s="994"/>
      <c r="J5" s="994"/>
      <c r="K5" s="994"/>
      <c r="L5" s="994"/>
      <c r="M5" s="994"/>
      <c r="N5" s="994"/>
      <c r="O5" s="994"/>
      <c r="P5" s="994"/>
      <c r="Q5" s="994"/>
      <c r="R5" s="994"/>
      <c r="S5" s="994"/>
      <c r="T5" s="994"/>
      <c r="U5" s="994"/>
      <c r="V5" s="994"/>
      <c r="W5" s="994"/>
    </row>
    <row r="6" spans="1:25 16384:16384" ht="22.5" customHeight="1">
      <c r="A6" s="1028" t="s">
        <v>215</v>
      </c>
      <c r="B6" s="1029"/>
      <c r="C6" s="1025" t="s">
        <v>216</v>
      </c>
      <c r="D6" s="1003" t="s">
        <v>163</v>
      </c>
      <c r="E6" s="1009" t="s">
        <v>546</v>
      </c>
      <c r="F6" s="1010"/>
      <c r="G6" s="1010"/>
      <c r="H6" s="1010"/>
      <c r="I6" s="1010"/>
      <c r="J6" s="1010"/>
      <c r="K6" s="1010"/>
      <c r="L6" s="1010"/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004" t="s">
        <v>174</v>
      </c>
    </row>
    <row r="7" spans="1:25 16384:16384" s="222" customFormat="1" ht="22.5" customHeight="1">
      <c r="A7" s="1030"/>
      <c r="B7" s="1031"/>
      <c r="C7" s="1026"/>
      <c r="D7" s="1003"/>
      <c r="E7" s="1018" t="s">
        <v>563</v>
      </c>
      <c r="F7" s="1019"/>
      <c r="G7" s="1019"/>
      <c r="H7" s="1019"/>
      <c r="I7" s="1019"/>
      <c r="J7" s="1019"/>
      <c r="K7" s="1019"/>
      <c r="L7" s="1019"/>
      <c r="M7" s="1020"/>
      <c r="N7" s="540" t="s">
        <v>166</v>
      </c>
      <c r="O7" s="573" t="s">
        <v>450</v>
      </c>
      <c r="P7" s="1018" t="s">
        <v>182</v>
      </c>
      <c r="Q7" s="1019"/>
      <c r="R7" s="1019"/>
      <c r="S7" s="1020"/>
      <c r="T7" s="1012" t="s">
        <v>162</v>
      </c>
      <c r="U7" s="1012" t="s">
        <v>547</v>
      </c>
      <c r="V7" s="1012"/>
      <c r="W7" s="1005"/>
    </row>
    <row r="8" spans="1:25 16384:16384" ht="22.5" customHeight="1">
      <c r="A8" s="1030"/>
      <c r="B8" s="1031"/>
      <c r="C8" s="1026"/>
      <c r="D8" s="1003"/>
      <c r="E8" s="1003" t="s">
        <v>205</v>
      </c>
      <c r="F8" s="1003"/>
      <c r="G8" s="1003"/>
      <c r="H8" s="1003" t="s">
        <v>206</v>
      </c>
      <c r="I8" s="1003"/>
      <c r="J8" s="1003" t="s">
        <v>207</v>
      </c>
      <c r="K8" s="1003"/>
      <c r="L8" s="1001" t="s">
        <v>242</v>
      </c>
      <c r="M8" s="1021"/>
      <c r="N8" s="538" t="s">
        <v>208</v>
      </c>
      <c r="O8" s="538" t="s">
        <v>205</v>
      </c>
      <c r="P8" s="1001" t="s">
        <v>205</v>
      </c>
      <c r="Q8" s="1002"/>
      <c r="R8" s="1003" t="s">
        <v>206</v>
      </c>
      <c r="S8" s="1003"/>
      <c r="T8" s="1013"/>
      <c r="U8" s="1013"/>
      <c r="V8" s="1013"/>
      <c r="W8" s="1005"/>
    </row>
    <row r="9" spans="1:25 16384:16384" ht="22.5" customHeight="1">
      <c r="A9" s="1018"/>
      <c r="B9" s="1020"/>
      <c r="C9" s="1027"/>
      <c r="D9" s="1003"/>
      <c r="E9" s="256" t="s">
        <v>167</v>
      </c>
      <c r="F9" s="256" t="s">
        <v>168</v>
      </c>
      <c r="G9" s="256" t="s">
        <v>169</v>
      </c>
      <c r="H9" s="256" t="s">
        <v>170</v>
      </c>
      <c r="I9" s="256" t="s">
        <v>171</v>
      </c>
      <c r="J9" s="256" t="s">
        <v>172</v>
      </c>
      <c r="K9" s="256" t="s">
        <v>173</v>
      </c>
      <c r="L9" s="256" t="s">
        <v>244</v>
      </c>
      <c r="M9" s="256" t="s">
        <v>243</v>
      </c>
      <c r="N9" s="539" t="s">
        <v>241</v>
      </c>
      <c r="O9" s="195"/>
      <c r="P9" s="257" t="s">
        <v>167</v>
      </c>
      <c r="Q9" s="257" t="s">
        <v>168</v>
      </c>
      <c r="R9" s="257" t="s">
        <v>169</v>
      </c>
      <c r="S9" s="257" t="s">
        <v>170</v>
      </c>
      <c r="T9" s="588"/>
      <c r="U9" s="544"/>
      <c r="V9" s="544"/>
      <c r="W9" s="1006"/>
    </row>
    <row r="10" spans="1:25 16384:16384" ht="22.5" customHeight="1">
      <c r="A10" s="1032" t="s">
        <v>269</v>
      </c>
      <c r="B10" s="1033"/>
      <c r="C10" s="995"/>
      <c r="D10" s="996"/>
      <c r="E10" s="996"/>
      <c r="F10" s="996"/>
      <c r="G10" s="996"/>
      <c r="H10" s="996"/>
      <c r="I10" s="996"/>
      <c r="J10" s="996"/>
      <c r="K10" s="996"/>
      <c r="L10" s="996"/>
      <c r="M10" s="996"/>
      <c r="N10" s="996"/>
      <c r="O10" s="996"/>
      <c r="P10" s="996"/>
      <c r="Q10" s="996"/>
      <c r="R10" s="996"/>
      <c r="S10" s="997"/>
      <c r="T10" s="589"/>
      <c r="U10" s="542"/>
      <c r="V10" s="542"/>
      <c r="W10" s="124"/>
    </row>
    <row r="11" spans="1:25 16384:16384" s="222" customFormat="1" ht="22.5" customHeight="1">
      <c r="A11" s="343"/>
      <c r="B11" s="1007" t="s">
        <v>220</v>
      </c>
      <c r="C11" s="220" t="s">
        <v>410</v>
      </c>
      <c r="D11" s="221" t="s">
        <v>266</v>
      </c>
      <c r="E11" s="660">
        <v>70</v>
      </c>
      <c r="F11" s="660">
        <v>42</v>
      </c>
      <c r="G11" s="660">
        <v>45</v>
      </c>
      <c r="H11" s="660">
        <v>545</v>
      </c>
      <c r="I11" s="660">
        <v>364</v>
      </c>
      <c r="J11" s="660">
        <v>408</v>
      </c>
      <c r="K11" s="660">
        <v>428</v>
      </c>
      <c r="L11" s="661">
        <v>168</v>
      </c>
      <c r="M11" s="661">
        <v>397</v>
      </c>
      <c r="N11" s="660">
        <v>12</v>
      </c>
      <c r="O11" s="217"/>
      <c r="P11" s="217">
        <v>457</v>
      </c>
      <c r="Q11" s="217">
        <v>403</v>
      </c>
      <c r="R11" s="217">
        <v>294</v>
      </c>
      <c r="S11" s="217"/>
      <c r="T11" s="223"/>
      <c r="U11" s="217"/>
      <c r="V11" s="722">
        <f>SUM(E11:U11)</f>
        <v>3633</v>
      </c>
      <c r="W11" s="662" t="s">
        <v>599</v>
      </c>
      <c r="X11" s="258"/>
      <c r="Y11" s="258"/>
    </row>
    <row r="12" spans="1:25 16384:16384" s="222" customFormat="1" ht="22.5" customHeight="1">
      <c r="A12" s="344"/>
      <c r="B12" s="1008"/>
      <c r="C12" s="121" t="s">
        <v>411</v>
      </c>
      <c r="D12" s="221" t="s">
        <v>266</v>
      </c>
      <c r="E12" s="217"/>
      <c r="F12" s="217"/>
      <c r="G12" s="217"/>
      <c r="H12" s="217"/>
      <c r="I12" s="217"/>
      <c r="J12" s="217"/>
      <c r="K12" s="217"/>
      <c r="L12" s="647">
        <v>5232</v>
      </c>
      <c r="M12" s="647">
        <v>440</v>
      </c>
      <c r="N12" s="217"/>
      <c r="O12" s="341"/>
      <c r="P12" s="679">
        <v>600</v>
      </c>
      <c r="Q12" s="679">
        <v>0</v>
      </c>
      <c r="R12" s="679">
        <v>900</v>
      </c>
      <c r="S12" s="679">
        <v>4490</v>
      </c>
      <c r="T12" s="590"/>
      <c r="U12" s="541"/>
      <c r="V12" s="722">
        <f>SUM(E12:U12)</f>
        <v>11662</v>
      </c>
      <c r="W12" s="662" t="s">
        <v>600</v>
      </c>
      <c r="X12" s="258"/>
      <c r="Y12" s="258"/>
      <c r="XFD12" s="217" t="s">
        <v>398</v>
      </c>
    </row>
    <row r="13" spans="1:25 16384:16384" ht="22.5" customHeight="1">
      <c r="A13" s="342" t="s">
        <v>218</v>
      </c>
      <c r="B13" s="123"/>
      <c r="C13" s="998"/>
      <c r="D13" s="999"/>
      <c r="E13" s="999"/>
      <c r="F13" s="999"/>
      <c r="G13" s="999"/>
      <c r="H13" s="999"/>
      <c r="I13" s="999"/>
      <c r="J13" s="999"/>
      <c r="K13" s="999"/>
      <c r="L13" s="999"/>
      <c r="M13" s="999"/>
      <c r="N13" s="999"/>
      <c r="O13" s="999"/>
      <c r="P13" s="999"/>
      <c r="Q13" s="999"/>
      <c r="R13" s="999"/>
      <c r="S13" s="1000"/>
      <c r="T13" s="591"/>
      <c r="U13" s="543"/>
      <c r="V13" s="543"/>
      <c r="W13" s="124"/>
    </row>
    <row r="14" spans="1:25 16384:16384" s="238" customFormat="1" ht="22.5" customHeight="1">
      <c r="A14" s="237"/>
      <c r="B14" s="122" t="s">
        <v>221</v>
      </c>
      <c r="C14" s="236" t="s">
        <v>214</v>
      </c>
      <c r="D14" s="221" t="s">
        <v>266</v>
      </c>
      <c r="E14" s="217">
        <v>530</v>
      </c>
      <c r="F14" s="217">
        <v>82</v>
      </c>
      <c r="G14" s="217">
        <v>237</v>
      </c>
      <c r="H14" s="217">
        <v>1938</v>
      </c>
      <c r="I14" s="217">
        <v>1016</v>
      </c>
      <c r="J14" s="217">
        <v>871</v>
      </c>
      <c r="K14" s="217">
        <v>1394</v>
      </c>
      <c r="L14" s="223">
        <v>1682</v>
      </c>
      <c r="M14" s="223">
        <v>3972</v>
      </c>
      <c r="N14" s="217">
        <v>52</v>
      </c>
      <c r="O14" s="217"/>
      <c r="P14" s="217">
        <v>4569</v>
      </c>
      <c r="Q14" s="217">
        <v>4026</v>
      </c>
      <c r="R14" s="217">
        <v>2942</v>
      </c>
      <c r="S14" s="217">
        <v>0</v>
      </c>
      <c r="T14" s="223">
        <f>SUM(E14:S14)</f>
        <v>23311</v>
      </c>
      <c r="U14" s="217" t="s">
        <v>548</v>
      </c>
      <c r="V14" s="217"/>
      <c r="W14" s="221"/>
    </row>
    <row r="15" spans="1:25 16384:16384" s="222" customFormat="1" ht="22.5" customHeight="1">
      <c r="A15" s="1022"/>
      <c r="B15" s="1014" t="s">
        <v>219</v>
      </c>
      <c r="C15" s="236" t="s">
        <v>214</v>
      </c>
      <c r="D15" s="221" t="s">
        <v>266</v>
      </c>
      <c r="E15" s="217">
        <v>258</v>
      </c>
      <c r="F15" s="217">
        <v>187</v>
      </c>
      <c r="G15" s="217">
        <v>427</v>
      </c>
      <c r="H15" s="217">
        <v>3512</v>
      </c>
      <c r="I15" s="217">
        <v>1650</v>
      </c>
      <c r="J15" s="217">
        <v>1142</v>
      </c>
      <c r="K15" s="217">
        <v>2888</v>
      </c>
      <c r="L15" s="217"/>
      <c r="M15" s="224"/>
      <c r="N15" s="217">
        <v>30</v>
      </c>
      <c r="O15" s="217"/>
      <c r="P15" s="217"/>
      <c r="Q15" s="217"/>
      <c r="R15" s="217"/>
      <c r="S15" s="217"/>
      <c r="T15" s="223">
        <f>SUM(E15:S15)</f>
        <v>10094</v>
      </c>
      <c r="U15" s="217" t="s">
        <v>548</v>
      </c>
      <c r="V15" s="217"/>
      <c r="W15" s="104"/>
    </row>
    <row r="16" spans="1:25 16384:16384" s="219" customFormat="1" ht="22.5" customHeight="1">
      <c r="A16" s="1023"/>
      <c r="B16" s="1024"/>
      <c r="C16" s="236" t="s">
        <v>69</v>
      </c>
      <c r="D16" s="221" t="s">
        <v>266</v>
      </c>
      <c r="E16" s="217"/>
      <c r="F16" s="217"/>
      <c r="G16" s="217"/>
      <c r="H16" s="217"/>
      <c r="I16" s="217"/>
      <c r="J16" s="217"/>
      <c r="K16" s="167"/>
      <c r="L16" s="167"/>
      <c r="M16" s="196"/>
      <c r="N16" s="217"/>
      <c r="O16" s="167"/>
      <c r="P16" s="167"/>
      <c r="Q16" s="167"/>
      <c r="R16" s="167"/>
      <c r="S16" s="167"/>
      <c r="T16" s="223">
        <f>SUM(E16:S16)</f>
        <v>0</v>
      </c>
      <c r="U16" s="217" t="s">
        <v>548</v>
      </c>
      <c r="V16" s="167"/>
      <c r="W16" s="218"/>
    </row>
    <row r="17" spans="1:23" ht="22.5" customHeight="1">
      <c r="A17" s="125" t="s">
        <v>181</v>
      </c>
      <c r="B17" s="126"/>
      <c r="C17" s="998"/>
      <c r="D17" s="999"/>
      <c r="E17" s="999"/>
      <c r="F17" s="999"/>
      <c r="G17" s="999"/>
      <c r="H17" s="999"/>
      <c r="I17" s="999"/>
      <c r="J17" s="999"/>
      <c r="K17" s="999"/>
      <c r="L17" s="999"/>
      <c r="M17" s="999"/>
      <c r="N17" s="999"/>
      <c r="O17" s="999"/>
      <c r="P17" s="999"/>
      <c r="Q17" s="999"/>
      <c r="R17" s="999"/>
      <c r="S17" s="1000"/>
      <c r="T17" s="591"/>
      <c r="U17" s="543"/>
      <c r="V17" s="543"/>
      <c r="W17" s="124"/>
    </row>
    <row r="18" spans="1:23" ht="22.5" customHeight="1">
      <c r="A18" s="1016"/>
      <c r="B18" s="1014" t="s">
        <v>222</v>
      </c>
      <c r="C18" s="236" t="s">
        <v>214</v>
      </c>
      <c r="D18" s="221" t="s">
        <v>266</v>
      </c>
      <c r="E18" s="217"/>
      <c r="F18" s="217"/>
      <c r="G18" s="217"/>
      <c r="H18" s="217"/>
      <c r="I18" s="217">
        <v>1145</v>
      </c>
      <c r="J18" s="217">
        <v>2070</v>
      </c>
      <c r="K18" s="167"/>
      <c r="L18" s="167"/>
      <c r="M18" s="167"/>
      <c r="N18" s="167"/>
      <c r="O18" s="223"/>
      <c r="P18" s="167"/>
      <c r="Q18" s="167"/>
      <c r="R18" s="167"/>
      <c r="S18" s="167"/>
      <c r="T18" s="223">
        <f>SUM(E18:S18)</f>
        <v>3215</v>
      </c>
      <c r="U18" s="217" t="s">
        <v>548</v>
      </c>
      <c r="V18" s="167"/>
      <c r="W18" s="98"/>
    </row>
    <row r="19" spans="1:23" ht="22.5" customHeight="1" thickBot="1">
      <c r="A19" s="1017"/>
      <c r="B19" s="1015"/>
      <c r="C19" s="575" t="s">
        <v>69</v>
      </c>
      <c r="D19" s="576" t="s">
        <v>266</v>
      </c>
      <c r="E19" s="577">
        <v>1561</v>
      </c>
      <c r="F19" s="577">
        <v>1841</v>
      </c>
      <c r="G19" s="577">
        <v>1577</v>
      </c>
      <c r="H19" s="577"/>
      <c r="I19" s="577">
        <v>1391</v>
      </c>
      <c r="J19" s="577"/>
      <c r="K19" s="577"/>
      <c r="L19" s="577"/>
      <c r="M19" s="577"/>
      <c r="N19" s="577">
        <v>538</v>
      </c>
      <c r="O19" s="587">
        <v>48</v>
      </c>
      <c r="P19" s="578"/>
      <c r="Q19" s="578"/>
      <c r="R19" s="578"/>
      <c r="S19" s="578"/>
      <c r="T19" s="587">
        <f>SUM(E19:S19)</f>
        <v>6956</v>
      </c>
      <c r="U19" s="577" t="s">
        <v>548</v>
      </c>
      <c r="V19" s="578"/>
      <c r="W19" s="579"/>
    </row>
    <row r="20" spans="1:23" s="583" customFormat="1" ht="22.5" customHeight="1" thickBot="1">
      <c r="A20" s="1041" t="s">
        <v>549</v>
      </c>
      <c r="B20" s="1042"/>
      <c r="C20" s="580"/>
      <c r="D20" s="584" t="s">
        <v>266</v>
      </c>
      <c r="E20" s="581">
        <f t="shared" ref="E20:L20" si="0">E14+E15+E16+E18+E19</f>
        <v>2349</v>
      </c>
      <c r="F20" s="581">
        <f t="shared" si="0"/>
        <v>2110</v>
      </c>
      <c r="G20" s="581">
        <f t="shared" si="0"/>
        <v>2241</v>
      </c>
      <c r="H20" s="581">
        <f t="shared" si="0"/>
        <v>5450</v>
      </c>
      <c r="I20" s="581">
        <f t="shared" si="0"/>
        <v>5202</v>
      </c>
      <c r="J20" s="581">
        <f t="shared" si="0"/>
        <v>4083</v>
      </c>
      <c r="K20" s="581">
        <f t="shared" si="0"/>
        <v>4282</v>
      </c>
      <c r="L20" s="581">
        <f t="shared" si="0"/>
        <v>1682</v>
      </c>
      <c r="M20" s="581">
        <v>3972</v>
      </c>
      <c r="N20" s="586">
        <f>N14+N15+N16+N18+N19</f>
        <v>620</v>
      </c>
      <c r="O20" s="655">
        <f>SUM(O18:O19)</f>
        <v>48</v>
      </c>
      <c r="P20" s="657">
        <v>4569</v>
      </c>
      <c r="Q20" s="658">
        <v>4026</v>
      </c>
      <c r="R20" s="659">
        <v>2942</v>
      </c>
      <c r="S20" s="656"/>
      <c r="T20" s="581">
        <f>SUM(T9:T19)</f>
        <v>43576</v>
      </c>
      <c r="U20" s="584" t="s">
        <v>551</v>
      </c>
      <c r="V20" s="580"/>
      <c r="W20" s="582"/>
    </row>
    <row r="21" spans="1:23" s="574" customFormat="1">
      <c r="B21" s="1043" t="s">
        <v>550</v>
      </c>
      <c r="C21" s="1043"/>
      <c r="E21" s="585">
        <f>70*100/2323/100</f>
        <v>3.0133448127421438E-2</v>
      </c>
      <c r="F21" s="585">
        <f>40*100/2099/100</f>
        <v>1.9056693663649357E-2</v>
      </c>
      <c r="G21" s="585">
        <f>50*100/2213/100</f>
        <v>2.2593764121102575E-2</v>
      </c>
      <c r="H21" s="585">
        <f>545*100/5450/100</f>
        <v>0.1</v>
      </c>
      <c r="I21" s="585">
        <v>7.0000000000000007E-2</v>
      </c>
      <c r="J21" s="585">
        <f>404*100/4078/100</f>
        <v>9.9068170671897993E-2</v>
      </c>
      <c r="K21" s="585">
        <f>418*100/4236/100</f>
        <v>9.8677998111425871E-2</v>
      </c>
      <c r="L21" s="585">
        <f>1260*100/12600/100</f>
        <v>0.1</v>
      </c>
      <c r="M21" s="585">
        <f>1260*100/12600/100</f>
        <v>0.1</v>
      </c>
      <c r="N21" s="585">
        <f>10*100/591/100</f>
        <v>1.6920473773265651E-2</v>
      </c>
      <c r="P21" s="585">
        <f t="shared" ref="P21:R21" si="1">1260*100/12600/100</f>
        <v>0.1</v>
      </c>
      <c r="Q21" s="585">
        <f t="shared" si="1"/>
        <v>0.1</v>
      </c>
      <c r="R21" s="585">
        <f t="shared" si="1"/>
        <v>0.1</v>
      </c>
      <c r="S21" s="585">
        <f>1260*100/12600/100</f>
        <v>0.1</v>
      </c>
    </row>
    <row r="22" spans="1:23" ht="13.5" thickBot="1"/>
    <row r="23" spans="1:23" s="238" customFormat="1" ht="18" customHeight="1">
      <c r="B23" s="1047" t="s">
        <v>546</v>
      </c>
      <c r="C23" s="1045" t="s">
        <v>552</v>
      </c>
      <c r="D23" s="1045" t="s">
        <v>553</v>
      </c>
      <c r="E23" s="1037" t="s">
        <v>554</v>
      </c>
      <c r="F23" s="1038"/>
      <c r="G23" s="1044" t="s">
        <v>555</v>
      </c>
      <c r="H23" s="1044"/>
      <c r="I23" s="1044"/>
      <c r="J23" s="1044"/>
      <c r="K23" s="1037" t="s">
        <v>547</v>
      </c>
      <c r="L23" s="1038"/>
      <c r="M23" s="1037" t="s">
        <v>562</v>
      </c>
      <c r="N23" s="1038"/>
      <c r="O23" s="1035" t="s">
        <v>174</v>
      </c>
    </row>
    <row r="24" spans="1:23" ht="12.75" customHeight="1" thickBot="1">
      <c r="B24" s="1048"/>
      <c r="C24" s="1046"/>
      <c r="D24" s="1046"/>
      <c r="E24" s="1039"/>
      <c r="F24" s="1040"/>
      <c r="G24" s="1034" t="s">
        <v>556</v>
      </c>
      <c r="H24" s="1034"/>
      <c r="I24" s="1034" t="s">
        <v>557</v>
      </c>
      <c r="J24" s="1034"/>
      <c r="K24" s="1039"/>
      <c r="L24" s="1040"/>
      <c r="M24" s="1039"/>
      <c r="N24" s="1040"/>
      <c r="O24" s="1036"/>
    </row>
    <row r="25" spans="1:23" ht="15" customHeight="1">
      <c r="B25" s="1049" t="s">
        <v>563</v>
      </c>
      <c r="C25" s="1006" t="s">
        <v>244</v>
      </c>
      <c r="D25" s="594" t="s">
        <v>167</v>
      </c>
      <c r="E25" s="1053">
        <v>2349</v>
      </c>
      <c r="F25" s="1054"/>
      <c r="G25" s="1057">
        <v>788</v>
      </c>
      <c r="H25" s="1058"/>
      <c r="I25" s="1057">
        <v>1561</v>
      </c>
      <c r="J25" s="1058"/>
      <c r="K25" s="1063" t="s">
        <v>548</v>
      </c>
      <c r="L25" s="1064"/>
      <c r="M25" s="1067">
        <f>E25/O40</f>
        <v>11.185714285714285</v>
      </c>
      <c r="N25" s="1068"/>
      <c r="O25" s="79"/>
    </row>
    <row r="26" spans="1:23" ht="15" customHeight="1">
      <c r="B26" s="1050"/>
      <c r="C26" s="1003"/>
      <c r="D26" s="593" t="s">
        <v>168</v>
      </c>
      <c r="E26" s="1051">
        <v>2110</v>
      </c>
      <c r="F26" s="1052"/>
      <c r="G26" s="1059">
        <v>269</v>
      </c>
      <c r="H26" s="1060"/>
      <c r="I26" s="1059">
        <v>1841</v>
      </c>
      <c r="J26" s="1060"/>
      <c r="K26" s="1061" t="s">
        <v>551</v>
      </c>
      <c r="L26" s="1062"/>
      <c r="M26" s="1065">
        <f>E26/O40</f>
        <v>10.047619047619047</v>
      </c>
      <c r="N26" s="1066"/>
      <c r="O26" s="16"/>
    </row>
    <row r="27" spans="1:23" ht="15" customHeight="1">
      <c r="B27" s="1050"/>
      <c r="C27" s="1003"/>
      <c r="D27" s="593" t="s">
        <v>169</v>
      </c>
      <c r="E27" s="1051">
        <v>2240</v>
      </c>
      <c r="F27" s="1052"/>
      <c r="G27" s="1059">
        <v>664</v>
      </c>
      <c r="H27" s="1060"/>
      <c r="I27" s="1059">
        <v>1577</v>
      </c>
      <c r="J27" s="1060"/>
      <c r="K27" s="1061" t="s">
        <v>551</v>
      </c>
      <c r="L27" s="1062"/>
      <c r="M27" s="1065">
        <f>E27/O40</f>
        <v>10.666666666666666</v>
      </c>
      <c r="N27" s="1066"/>
      <c r="O27" s="644" t="s">
        <v>591</v>
      </c>
    </row>
    <row r="28" spans="1:23" ht="15" customHeight="1">
      <c r="B28" s="1050"/>
      <c r="C28" s="1003"/>
      <c r="D28" s="593"/>
      <c r="E28" s="1051">
        <v>48</v>
      </c>
      <c r="F28" s="1052"/>
      <c r="G28" s="1059"/>
      <c r="H28" s="1060"/>
      <c r="I28" s="1059">
        <v>48</v>
      </c>
      <c r="J28" s="1060"/>
      <c r="K28" s="1061" t="s">
        <v>551</v>
      </c>
      <c r="L28" s="1062"/>
      <c r="M28" s="1065">
        <f>E28/O40</f>
        <v>0.22857142857142856</v>
      </c>
      <c r="N28" s="1066"/>
      <c r="O28" s="16"/>
    </row>
    <row r="29" spans="1:23" ht="15" customHeight="1">
      <c r="B29" s="1050" t="s">
        <v>563</v>
      </c>
      <c r="C29" s="1003" t="s">
        <v>558</v>
      </c>
      <c r="D29" s="593" t="s">
        <v>170</v>
      </c>
      <c r="E29" s="1051">
        <v>5450</v>
      </c>
      <c r="F29" s="1052"/>
      <c r="G29" s="1059">
        <v>5450</v>
      </c>
      <c r="H29" s="1060"/>
      <c r="I29" s="1059">
        <v>0</v>
      </c>
      <c r="J29" s="1060"/>
      <c r="K29" s="1061" t="s">
        <v>551</v>
      </c>
      <c r="L29" s="1062"/>
      <c r="M29" s="1065">
        <f>E29/O40</f>
        <v>25.952380952380953</v>
      </c>
      <c r="N29" s="1066"/>
      <c r="O29" s="16"/>
      <c r="R29" s="592"/>
      <c r="S29" s="592"/>
    </row>
    <row r="30" spans="1:23" ht="15" customHeight="1">
      <c r="B30" s="1050"/>
      <c r="C30" s="1003"/>
      <c r="D30" s="593" t="s">
        <v>171</v>
      </c>
      <c r="E30" s="1051">
        <v>5203</v>
      </c>
      <c r="F30" s="1052"/>
      <c r="G30" s="1059">
        <v>2666</v>
      </c>
      <c r="H30" s="1060"/>
      <c r="I30" s="1059">
        <v>2536</v>
      </c>
      <c r="J30" s="1060"/>
      <c r="K30" s="1061" t="s">
        <v>551</v>
      </c>
      <c r="L30" s="1062"/>
      <c r="M30" s="1065">
        <f>E30/O40</f>
        <v>24.776190476190475</v>
      </c>
      <c r="N30" s="1066"/>
      <c r="O30" s="644" t="s">
        <v>592</v>
      </c>
      <c r="R30" s="592"/>
      <c r="S30" s="592"/>
    </row>
    <row r="31" spans="1:23" ht="15" customHeight="1">
      <c r="B31" s="1050" t="s">
        <v>563</v>
      </c>
      <c r="C31" s="1003" t="s">
        <v>559</v>
      </c>
      <c r="D31" s="593" t="s">
        <v>172</v>
      </c>
      <c r="E31" s="1051">
        <v>4083</v>
      </c>
      <c r="F31" s="1052"/>
      <c r="G31" s="1059">
        <v>2013</v>
      </c>
      <c r="H31" s="1060"/>
      <c r="I31" s="1059">
        <v>2070</v>
      </c>
      <c r="J31" s="1060"/>
      <c r="K31" s="1061" t="s">
        <v>551</v>
      </c>
      <c r="L31" s="1062"/>
      <c r="M31" s="1065">
        <f>E31/O40</f>
        <v>19.442857142857143</v>
      </c>
      <c r="N31" s="1066"/>
      <c r="O31" s="644" t="s">
        <v>592</v>
      </c>
      <c r="R31" s="592"/>
      <c r="S31" s="592"/>
    </row>
    <row r="32" spans="1:23" ht="15" customHeight="1">
      <c r="B32" s="1050"/>
      <c r="C32" s="1003"/>
      <c r="D32" s="593" t="s">
        <v>173</v>
      </c>
      <c r="E32" s="1051">
        <v>4282</v>
      </c>
      <c r="F32" s="1052"/>
      <c r="G32" s="1059">
        <v>4282</v>
      </c>
      <c r="H32" s="1060"/>
      <c r="I32" s="1059">
        <v>0</v>
      </c>
      <c r="J32" s="1060"/>
      <c r="K32" s="1061" t="s">
        <v>551</v>
      </c>
      <c r="L32" s="1062"/>
      <c r="M32" s="1065">
        <f>E32/O40</f>
        <v>20.390476190476189</v>
      </c>
      <c r="N32" s="1066"/>
      <c r="O32" s="16"/>
      <c r="R32" s="592"/>
      <c r="S32" s="592"/>
    </row>
    <row r="33" spans="2:21" ht="15" customHeight="1">
      <c r="B33" s="595" t="s">
        <v>166</v>
      </c>
      <c r="C33" s="572" t="s">
        <v>560</v>
      </c>
      <c r="D33" s="593" t="s">
        <v>241</v>
      </c>
      <c r="E33" s="1051">
        <v>622</v>
      </c>
      <c r="F33" s="1052"/>
      <c r="G33" s="1059">
        <v>82</v>
      </c>
      <c r="H33" s="1060"/>
      <c r="I33" s="1059">
        <v>538</v>
      </c>
      <c r="J33" s="1060"/>
      <c r="K33" s="1061" t="s">
        <v>551</v>
      </c>
      <c r="L33" s="1062"/>
      <c r="M33" s="1065">
        <f>E33/O40</f>
        <v>2.961904761904762</v>
      </c>
      <c r="N33" s="1066"/>
      <c r="O33" s="644" t="s">
        <v>593</v>
      </c>
      <c r="Q33" s="100" t="s">
        <v>459</v>
      </c>
      <c r="R33" s="592"/>
      <c r="S33" s="592"/>
    </row>
    <row r="34" spans="2:21" ht="15" customHeight="1">
      <c r="B34" s="1050" t="s">
        <v>563</v>
      </c>
      <c r="C34" s="1003" t="s">
        <v>561</v>
      </c>
      <c r="D34" s="593" t="s">
        <v>244</v>
      </c>
      <c r="E34" s="1051">
        <v>1682</v>
      </c>
      <c r="F34" s="1052"/>
      <c r="G34" s="1059">
        <v>1682</v>
      </c>
      <c r="H34" s="1060"/>
      <c r="I34" s="1059"/>
      <c r="J34" s="1060"/>
      <c r="K34" s="1061" t="s">
        <v>551</v>
      </c>
      <c r="L34" s="1062"/>
      <c r="M34" s="1065">
        <f>E34/O40</f>
        <v>8.0095238095238095</v>
      </c>
      <c r="N34" s="1066"/>
      <c r="O34" s="16"/>
      <c r="R34" s="592"/>
      <c r="S34" s="592"/>
    </row>
    <row r="35" spans="2:21" ht="15" customHeight="1">
      <c r="B35" s="1050"/>
      <c r="C35" s="1003"/>
      <c r="D35" s="593" t="s">
        <v>243</v>
      </c>
      <c r="E35" s="1051">
        <v>3972</v>
      </c>
      <c r="F35" s="1052"/>
      <c r="G35" s="1059">
        <v>3972</v>
      </c>
      <c r="H35" s="1060"/>
      <c r="I35" s="1059"/>
      <c r="J35" s="1060"/>
      <c r="K35" s="1061" t="s">
        <v>551</v>
      </c>
      <c r="L35" s="1062"/>
      <c r="M35" s="1065">
        <f>E35/O40</f>
        <v>18.914285714285715</v>
      </c>
      <c r="N35" s="1066"/>
      <c r="O35" s="16"/>
      <c r="R35" s="592"/>
      <c r="S35" s="592"/>
    </row>
    <row r="36" spans="2:21" ht="15" customHeight="1">
      <c r="B36" s="1050" t="s">
        <v>640</v>
      </c>
      <c r="C36" s="1003" t="s">
        <v>244</v>
      </c>
      <c r="D36" s="593" t="s">
        <v>167</v>
      </c>
      <c r="E36" s="1059">
        <v>4569</v>
      </c>
      <c r="F36" s="1060"/>
      <c r="G36" s="1059">
        <v>4569</v>
      </c>
      <c r="H36" s="1060"/>
      <c r="I36" s="1059"/>
      <c r="J36" s="1060"/>
      <c r="K36" s="1061" t="s">
        <v>551</v>
      </c>
      <c r="L36" s="1062"/>
      <c r="M36" s="1065">
        <f>E36/O40</f>
        <v>21.757142857142856</v>
      </c>
      <c r="N36" s="1066"/>
      <c r="O36" s="16"/>
      <c r="R36" s="592"/>
      <c r="S36" s="592"/>
    </row>
    <row r="37" spans="2:21" ht="15" customHeight="1">
      <c r="B37" s="1050"/>
      <c r="C37" s="1003"/>
      <c r="D37" s="593" t="s">
        <v>168</v>
      </c>
      <c r="E37" s="1059">
        <v>4026</v>
      </c>
      <c r="F37" s="1060"/>
      <c r="G37" s="1059">
        <v>4026</v>
      </c>
      <c r="H37" s="1060"/>
      <c r="I37" s="1059"/>
      <c r="J37" s="1060"/>
      <c r="K37" s="1061" t="s">
        <v>551</v>
      </c>
      <c r="L37" s="1062"/>
      <c r="M37" s="1065">
        <f>E37/O40</f>
        <v>19.171428571428571</v>
      </c>
      <c r="N37" s="1066"/>
      <c r="O37" s="16"/>
      <c r="R37" s="592"/>
      <c r="S37" s="592"/>
    </row>
    <row r="38" spans="2:21" ht="15" customHeight="1">
      <c r="B38" s="1050"/>
      <c r="C38" s="1003" t="s">
        <v>558</v>
      </c>
      <c r="D38" s="593" t="s">
        <v>169</v>
      </c>
      <c r="E38" s="1059">
        <v>2942</v>
      </c>
      <c r="F38" s="1060"/>
      <c r="G38" s="1059">
        <v>2942</v>
      </c>
      <c r="H38" s="1060"/>
      <c r="I38" s="1059"/>
      <c r="J38" s="1060"/>
      <c r="K38" s="1061" t="s">
        <v>551</v>
      </c>
      <c r="L38" s="1062"/>
      <c r="M38" s="1065">
        <f>E38/O40</f>
        <v>14.009523809523809</v>
      </c>
      <c r="N38" s="1066"/>
      <c r="O38" s="16"/>
      <c r="R38" s="592"/>
      <c r="S38" s="592"/>
    </row>
    <row r="39" spans="2:21" ht="15" customHeight="1">
      <c r="B39" s="1050"/>
      <c r="C39" s="1003"/>
      <c r="D39" s="593" t="s">
        <v>170</v>
      </c>
      <c r="E39" s="1059">
        <v>0</v>
      </c>
      <c r="F39" s="1060"/>
      <c r="G39" s="1059">
        <v>0</v>
      </c>
      <c r="H39" s="1060"/>
      <c r="I39" s="1059"/>
      <c r="J39" s="1060"/>
      <c r="K39" s="1061" t="s">
        <v>551</v>
      </c>
      <c r="L39" s="1062"/>
      <c r="M39" s="1071"/>
      <c r="N39" s="1066"/>
      <c r="O39" s="16"/>
      <c r="R39" s="592"/>
      <c r="S39" s="592"/>
    </row>
    <row r="40" spans="2:21" ht="15" customHeight="1">
      <c r="B40" s="645" t="s">
        <v>162</v>
      </c>
      <c r="C40" s="645"/>
      <c r="D40" s="645"/>
      <c r="E40" s="1055">
        <f>SUM(E25:E39)</f>
        <v>43578</v>
      </c>
      <c r="F40" s="1056"/>
      <c r="G40" s="1055">
        <f>SUM(G25:G39)</f>
        <v>33405</v>
      </c>
      <c r="H40" s="1056"/>
      <c r="I40" s="1055">
        <f>SUM(I25:I39)</f>
        <v>10171</v>
      </c>
      <c r="J40" s="1056"/>
      <c r="K40" s="1069"/>
      <c r="L40" s="1070"/>
      <c r="M40" s="1069">
        <f>SUM(M25:M39)</f>
        <v>207.51428571428573</v>
      </c>
      <c r="N40" s="1070"/>
      <c r="O40" s="646">
        <v>210</v>
      </c>
      <c r="R40" s="592"/>
      <c r="S40" s="592"/>
    </row>
    <row r="41" spans="2:21">
      <c r="Q41" s="100" t="s">
        <v>416</v>
      </c>
      <c r="R41" s="592"/>
      <c r="S41" s="592"/>
    </row>
    <row r="42" spans="2:21">
      <c r="R42" s="592"/>
      <c r="S42" s="592"/>
    </row>
    <row r="43" spans="2:21">
      <c r="R43" s="592"/>
      <c r="S43" s="592"/>
      <c r="U43" s="100" t="s">
        <v>459</v>
      </c>
    </row>
    <row r="44" spans="2:21">
      <c r="R44" s="592"/>
      <c r="S44" s="592"/>
    </row>
    <row r="45" spans="2:21">
      <c r="R45" s="592"/>
      <c r="S45" s="592"/>
    </row>
    <row r="46" spans="2:21">
      <c r="R46" s="592"/>
      <c r="S46" s="592"/>
      <c r="T46" s="592"/>
      <c r="U46" s="592"/>
    </row>
    <row r="47" spans="2:21">
      <c r="S47" s="592"/>
    </row>
  </sheetData>
  <mergeCells count="129">
    <mergeCell ref="G40:H40"/>
    <mergeCell ref="I40:J40"/>
    <mergeCell ref="K40:L40"/>
    <mergeCell ref="M40:N40"/>
    <mergeCell ref="M35:N35"/>
    <mergeCell ref="M36:N36"/>
    <mergeCell ref="M37:N37"/>
    <mergeCell ref="M38:N38"/>
    <mergeCell ref="M39:N39"/>
    <mergeCell ref="K35:L35"/>
    <mergeCell ref="K36:L36"/>
    <mergeCell ref="K37:L37"/>
    <mergeCell ref="K38:L38"/>
    <mergeCell ref="K39:L39"/>
    <mergeCell ref="I35:J35"/>
    <mergeCell ref="I36:J36"/>
    <mergeCell ref="I37:J37"/>
    <mergeCell ref="I38:J38"/>
    <mergeCell ref="I39:J39"/>
    <mergeCell ref="M29:N29"/>
    <mergeCell ref="M30:N30"/>
    <mergeCell ref="M31:N31"/>
    <mergeCell ref="M32:N32"/>
    <mergeCell ref="M34:N34"/>
    <mergeCell ref="M25:N25"/>
    <mergeCell ref="M26:N26"/>
    <mergeCell ref="M27:N27"/>
    <mergeCell ref="M28:N28"/>
    <mergeCell ref="M33:N33"/>
    <mergeCell ref="K29:L29"/>
    <mergeCell ref="K30:L30"/>
    <mergeCell ref="K31:L31"/>
    <mergeCell ref="K32:L32"/>
    <mergeCell ref="K34:L34"/>
    <mergeCell ref="K25:L25"/>
    <mergeCell ref="K26:L26"/>
    <mergeCell ref="K27:L27"/>
    <mergeCell ref="K28:L28"/>
    <mergeCell ref="K33:L33"/>
    <mergeCell ref="I29:J29"/>
    <mergeCell ref="I30:J30"/>
    <mergeCell ref="I31:J31"/>
    <mergeCell ref="I32:J32"/>
    <mergeCell ref="I34:J34"/>
    <mergeCell ref="I25:J25"/>
    <mergeCell ref="I26:J26"/>
    <mergeCell ref="I27:J27"/>
    <mergeCell ref="I28:J28"/>
    <mergeCell ref="I33:J33"/>
    <mergeCell ref="E40:F40"/>
    <mergeCell ref="G25:H25"/>
    <mergeCell ref="G26:H26"/>
    <mergeCell ref="G27:H27"/>
    <mergeCell ref="G28:H28"/>
    <mergeCell ref="G33:H33"/>
    <mergeCell ref="G29:H29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E35:F35"/>
    <mergeCell ref="E36:F36"/>
    <mergeCell ref="E37:F37"/>
    <mergeCell ref="E38:F38"/>
    <mergeCell ref="E39:F39"/>
    <mergeCell ref="E29:F29"/>
    <mergeCell ref="E30:F30"/>
    <mergeCell ref="E31:F31"/>
    <mergeCell ref="E32:F32"/>
    <mergeCell ref="E34:F34"/>
    <mergeCell ref="E25:F25"/>
    <mergeCell ref="E26:F26"/>
    <mergeCell ref="E27:F27"/>
    <mergeCell ref="E28:F28"/>
    <mergeCell ref="E33:F33"/>
    <mergeCell ref="C36:C37"/>
    <mergeCell ref="C38:C39"/>
    <mergeCell ref="B25:B28"/>
    <mergeCell ref="B29:B30"/>
    <mergeCell ref="B31:B32"/>
    <mergeCell ref="B34:B35"/>
    <mergeCell ref="B36:B39"/>
    <mergeCell ref="C29:C30"/>
    <mergeCell ref="C31:C32"/>
    <mergeCell ref="C34:C35"/>
    <mergeCell ref="C25:C28"/>
    <mergeCell ref="I24:J24"/>
    <mergeCell ref="G24:H24"/>
    <mergeCell ref="O23:O24"/>
    <mergeCell ref="M23:N24"/>
    <mergeCell ref="K23:L24"/>
    <mergeCell ref="A20:B20"/>
    <mergeCell ref="B21:C21"/>
    <mergeCell ref="G23:J23"/>
    <mergeCell ref="D23:D24"/>
    <mergeCell ref="C23:C24"/>
    <mergeCell ref="E23:F24"/>
    <mergeCell ref="B23:B24"/>
    <mergeCell ref="B18:B19"/>
    <mergeCell ref="A18:A19"/>
    <mergeCell ref="E7:M7"/>
    <mergeCell ref="L8:M8"/>
    <mergeCell ref="A15:A16"/>
    <mergeCell ref="B15:B16"/>
    <mergeCell ref="J8:K8"/>
    <mergeCell ref="D6:D9"/>
    <mergeCell ref="P7:S7"/>
    <mergeCell ref="E8:G8"/>
    <mergeCell ref="H8:I8"/>
    <mergeCell ref="C6:C9"/>
    <mergeCell ref="A6:B9"/>
    <mergeCell ref="A10:B10"/>
    <mergeCell ref="A5:W5"/>
    <mergeCell ref="C10:S10"/>
    <mergeCell ref="C13:S13"/>
    <mergeCell ref="C17:S17"/>
    <mergeCell ref="P8:Q8"/>
    <mergeCell ref="R8:S8"/>
    <mergeCell ref="W6:W9"/>
    <mergeCell ref="B11:B12"/>
    <mergeCell ref="E6:V6"/>
    <mergeCell ref="T7:T8"/>
    <mergeCell ref="U7:U8"/>
    <mergeCell ref="V7:V8"/>
  </mergeCells>
  <pageMargins left="0.7" right="0.7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F448"/>
  <sheetViews>
    <sheetView topLeftCell="B1" zoomScaleNormal="100" workbookViewId="0">
      <pane ySplit="2" topLeftCell="A3" activePane="bottomLeft" state="frozen"/>
      <selection pane="bottomLeft" activeCell="A2" sqref="A2:M2"/>
    </sheetView>
  </sheetViews>
  <sheetFormatPr defaultRowHeight="15"/>
  <cols>
    <col min="1" max="1" width="22" bestFit="1" customWidth="1"/>
    <col min="14" max="110" width="9.140625" style="71"/>
  </cols>
  <sheetData>
    <row r="1" spans="1:110" s="71" customFormat="1" ht="25.5" customHeight="1">
      <c r="A1" s="1321" t="s">
        <v>256</v>
      </c>
      <c r="B1" s="1321"/>
      <c r="C1" s="1321"/>
      <c r="D1" s="1321"/>
      <c r="E1" s="1321"/>
      <c r="F1" s="1321"/>
      <c r="G1" s="1321"/>
      <c r="H1" s="1321"/>
      <c r="I1" s="1321"/>
      <c r="J1" s="1321"/>
      <c r="K1" s="1321"/>
      <c r="L1" s="1321"/>
      <c r="M1" s="1321"/>
    </row>
    <row r="2" spans="1:110" s="321" customFormat="1" ht="27" customHeight="1">
      <c r="A2" s="1322" t="s">
        <v>350</v>
      </c>
      <c r="B2" s="1322"/>
      <c r="C2" s="1322"/>
      <c r="D2" s="1322"/>
      <c r="E2" s="1322"/>
      <c r="F2" s="1322"/>
      <c r="G2" s="1322"/>
      <c r="H2" s="1322"/>
      <c r="I2" s="1322"/>
      <c r="J2" s="1322"/>
      <c r="K2" s="1322"/>
      <c r="L2" s="1322"/>
      <c r="M2" s="1322"/>
    </row>
    <row r="3" spans="1:110" s="325" customFormat="1" ht="13.5" customHeight="1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3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4"/>
      <c r="AE3" s="324"/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4"/>
      <c r="BM3" s="324"/>
      <c r="BN3" s="324"/>
      <c r="BO3" s="324"/>
      <c r="BP3" s="324"/>
      <c r="BQ3" s="324"/>
      <c r="BR3" s="324"/>
      <c r="BS3" s="324"/>
      <c r="BT3" s="324"/>
      <c r="BU3" s="324"/>
      <c r="BV3" s="324"/>
      <c r="BW3" s="324"/>
      <c r="BX3" s="324"/>
      <c r="BY3" s="324"/>
      <c r="BZ3" s="324"/>
      <c r="CA3" s="324"/>
      <c r="CB3" s="324"/>
      <c r="CC3" s="324"/>
      <c r="CD3" s="324"/>
      <c r="CE3" s="324"/>
      <c r="CF3" s="324"/>
      <c r="CG3" s="324"/>
      <c r="CH3" s="324"/>
      <c r="CI3" s="324"/>
      <c r="CJ3" s="324"/>
      <c r="CK3" s="324"/>
      <c r="CL3" s="324"/>
      <c r="CM3" s="324"/>
      <c r="CN3" s="324"/>
      <c r="CO3" s="324"/>
      <c r="CP3" s="324"/>
      <c r="CQ3" s="324"/>
      <c r="CR3" s="324"/>
      <c r="CS3" s="324"/>
      <c r="CT3" s="324"/>
      <c r="CU3" s="324"/>
      <c r="CV3" s="324"/>
      <c r="CW3" s="324"/>
      <c r="CX3" s="324"/>
      <c r="CY3" s="324"/>
      <c r="CZ3" s="324"/>
      <c r="DA3" s="324"/>
      <c r="DB3" s="324"/>
      <c r="DC3" s="324"/>
      <c r="DD3" s="324"/>
      <c r="DE3" s="324"/>
      <c r="DF3" s="324"/>
    </row>
    <row r="4" spans="1:110" ht="25.5" customHeight="1" thickBot="1">
      <c r="A4" s="183"/>
      <c r="B4" s="184">
        <v>41287</v>
      </c>
      <c r="C4" s="184">
        <v>41318</v>
      </c>
      <c r="D4" s="184">
        <v>41346</v>
      </c>
      <c r="E4" s="184">
        <v>41377</v>
      </c>
      <c r="F4" s="184">
        <v>41407</v>
      </c>
      <c r="G4" s="184">
        <v>41438</v>
      </c>
      <c r="H4" s="184">
        <v>41468</v>
      </c>
      <c r="I4" s="184">
        <v>41499</v>
      </c>
      <c r="J4" s="184">
        <v>41530</v>
      </c>
      <c r="K4" s="184">
        <v>41560</v>
      </c>
      <c r="L4" s="184">
        <v>41591</v>
      </c>
      <c r="M4" s="185">
        <v>41621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</row>
    <row r="5" spans="1:110">
      <c r="A5" s="72" t="s">
        <v>257</v>
      </c>
      <c r="B5" s="181">
        <v>7008</v>
      </c>
      <c r="C5" s="181">
        <v>7532</v>
      </c>
      <c r="D5" s="181">
        <v>7918</v>
      </c>
      <c r="E5" s="181">
        <v>3023</v>
      </c>
      <c r="F5" s="181">
        <v>4139</v>
      </c>
      <c r="G5" s="181">
        <v>7586</v>
      </c>
      <c r="H5" s="181">
        <v>4145</v>
      </c>
      <c r="I5" s="181">
        <v>0</v>
      </c>
      <c r="J5" s="181">
        <v>0</v>
      </c>
      <c r="K5" s="181">
        <v>0</v>
      </c>
      <c r="L5" s="181">
        <v>0</v>
      </c>
      <c r="M5" s="186">
        <v>0</v>
      </c>
    </row>
    <row r="6" spans="1:110">
      <c r="A6" s="166" t="s">
        <v>258</v>
      </c>
      <c r="B6" s="187">
        <v>6500</v>
      </c>
      <c r="C6" s="187">
        <v>6500</v>
      </c>
      <c r="D6" s="187">
        <v>6000</v>
      </c>
      <c r="E6" s="187">
        <v>4500</v>
      </c>
      <c r="F6" s="187">
        <v>4500</v>
      </c>
      <c r="G6" s="187">
        <v>7000</v>
      </c>
      <c r="H6" s="187">
        <v>12000</v>
      </c>
      <c r="I6" s="187">
        <v>18000</v>
      </c>
      <c r="J6" s="187">
        <v>20000</v>
      </c>
      <c r="K6" s="187">
        <v>20000</v>
      </c>
      <c r="L6" s="187">
        <v>18000</v>
      </c>
      <c r="M6" s="187">
        <v>13000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</row>
    <row r="7" spans="1:110" s="71" customForma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</row>
    <row r="8" spans="1:110" s="71" customFormat="1"/>
    <row r="9" spans="1:110" s="71" customFormat="1"/>
    <row r="10" spans="1:110" s="71" customFormat="1"/>
    <row r="11" spans="1:110" s="71" customFormat="1">
      <c r="O11" s="188"/>
    </row>
    <row r="12" spans="1:110" s="71" customFormat="1"/>
    <row r="13" spans="1:110" s="71" customFormat="1"/>
    <row r="14" spans="1:110" s="71" customFormat="1"/>
    <row r="15" spans="1:110" s="71" customFormat="1"/>
    <row r="16" spans="1:110" s="71" customFormat="1"/>
    <row r="17" spans="1:110" s="71" customFormat="1"/>
    <row r="18" spans="1:110" s="71" customFormat="1"/>
    <row r="19" spans="1:110" s="71" customFormat="1"/>
    <row r="20" spans="1:110" s="71" customFormat="1"/>
    <row r="21" spans="1:110" s="71" customFormat="1"/>
    <row r="22" spans="1:110" ht="15.75" thickBot="1">
      <c r="A22" s="189"/>
      <c r="B22" s="190">
        <v>41275</v>
      </c>
      <c r="C22" s="190">
        <v>41306</v>
      </c>
      <c r="D22" s="190">
        <v>41334</v>
      </c>
      <c r="E22" s="190">
        <v>41365</v>
      </c>
      <c r="F22" s="190">
        <v>41395</v>
      </c>
      <c r="G22" s="190">
        <v>41426</v>
      </c>
      <c r="H22" s="190">
        <v>41456</v>
      </c>
      <c r="I22" s="190">
        <v>41487</v>
      </c>
      <c r="J22" s="190">
        <v>41518</v>
      </c>
      <c r="K22" s="190">
        <v>41548</v>
      </c>
      <c r="L22" s="190">
        <v>41579</v>
      </c>
      <c r="M22" s="191">
        <v>41609</v>
      </c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X22" s="129"/>
      <c r="CY22" s="129"/>
      <c r="CZ22" s="129"/>
      <c r="DA22" s="129"/>
      <c r="DB22" s="129"/>
      <c r="DC22" s="129"/>
      <c r="DD22" s="129"/>
      <c r="DE22" s="129"/>
      <c r="DF22" s="129"/>
    </row>
    <row r="23" spans="1:110" s="71" customFormat="1">
      <c r="A23" s="72" t="s">
        <v>259</v>
      </c>
      <c r="B23" s="72">
        <v>7008</v>
      </c>
      <c r="C23" s="72">
        <v>7532</v>
      </c>
      <c r="D23" s="72">
        <v>7918</v>
      </c>
      <c r="E23" s="72">
        <v>3023</v>
      </c>
      <c r="F23" s="72">
        <v>4139</v>
      </c>
      <c r="G23" s="72">
        <v>7586</v>
      </c>
      <c r="H23" s="72">
        <v>4145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</row>
    <row r="24" spans="1:110" s="71" customFormat="1">
      <c r="A24" s="166" t="s">
        <v>260</v>
      </c>
      <c r="B24" s="166">
        <v>0</v>
      </c>
      <c r="C24" s="166">
        <v>12825</v>
      </c>
      <c r="D24" s="166">
        <v>15750</v>
      </c>
      <c r="E24" s="166">
        <v>4000</v>
      </c>
      <c r="F24" s="166">
        <v>1700</v>
      </c>
      <c r="G24" s="166">
        <v>4800</v>
      </c>
      <c r="H24" s="166">
        <v>0</v>
      </c>
      <c r="I24" s="166">
        <v>0</v>
      </c>
      <c r="J24" s="166">
        <v>0</v>
      </c>
      <c r="K24" s="166">
        <v>0</v>
      </c>
      <c r="L24" s="166">
        <v>0</v>
      </c>
      <c r="M24" s="166">
        <v>0</v>
      </c>
    </row>
    <row r="25" spans="1:110" s="71" customFormat="1">
      <c r="A25" s="72" t="s">
        <v>261</v>
      </c>
      <c r="B25" s="72">
        <f>SUM(B23:B24)</f>
        <v>7008</v>
      </c>
      <c r="C25" s="72">
        <f t="shared" ref="C25:M25" si="0">SUM(C23:C24)</f>
        <v>20357</v>
      </c>
      <c r="D25" s="72">
        <f t="shared" si="0"/>
        <v>23668</v>
      </c>
      <c r="E25" s="72">
        <f t="shared" si="0"/>
        <v>7023</v>
      </c>
      <c r="F25" s="72">
        <f t="shared" si="0"/>
        <v>5839</v>
      </c>
      <c r="G25" s="72">
        <f t="shared" si="0"/>
        <v>12386</v>
      </c>
      <c r="H25" s="72">
        <f t="shared" si="0"/>
        <v>4145</v>
      </c>
      <c r="I25" s="72">
        <f t="shared" si="0"/>
        <v>0</v>
      </c>
      <c r="J25" s="72">
        <f t="shared" si="0"/>
        <v>0</v>
      </c>
      <c r="K25" s="72">
        <f t="shared" si="0"/>
        <v>0</v>
      </c>
      <c r="L25" s="72">
        <f t="shared" si="0"/>
        <v>0</v>
      </c>
      <c r="M25" s="72">
        <f t="shared" si="0"/>
        <v>0</v>
      </c>
    </row>
    <row r="26" spans="1:110" s="71" customFormat="1"/>
    <row r="27" spans="1:110" s="71" customFormat="1"/>
    <row r="28" spans="1:110" s="71" customFormat="1"/>
    <row r="29" spans="1:110" s="71" customFormat="1"/>
    <row r="30" spans="1:110" s="71" customFormat="1"/>
    <row r="31" spans="1:110" s="71" customFormat="1"/>
    <row r="32" spans="1:110" s="71" customFormat="1"/>
    <row r="33" s="71" customFormat="1"/>
    <row r="34" s="71" customFormat="1"/>
    <row r="35" s="71" customFormat="1"/>
    <row r="36" s="71" customFormat="1"/>
    <row r="37" s="71" customFormat="1"/>
    <row r="38" s="71" customFormat="1"/>
    <row r="39" s="71" customFormat="1"/>
    <row r="40" s="71" customFormat="1"/>
    <row r="41" s="71" customFormat="1"/>
    <row r="42" s="71" customFormat="1"/>
    <row r="43" s="71" customFormat="1"/>
    <row r="44" s="71" customFormat="1"/>
    <row r="45" s="71" customFormat="1"/>
    <row r="46" s="71" customFormat="1"/>
    <row r="47" s="71" customFormat="1"/>
    <row r="48" s="71" customFormat="1"/>
    <row r="49" s="71" customFormat="1"/>
    <row r="50" s="71" customFormat="1"/>
    <row r="51" s="71" customFormat="1"/>
    <row r="52" s="71" customFormat="1"/>
    <row r="53" s="71" customFormat="1"/>
    <row r="54" s="71" customFormat="1"/>
    <row r="55" s="71" customFormat="1"/>
    <row r="56" s="71" customFormat="1"/>
    <row r="57" s="71" customFormat="1"/>
    <row r="58" s="71" customFormat="1"/>
    <row r="59" s="71" customFormat="1"/>
    <row r="60" s="71" customFormat="1"/>
    <row r="61" s="71" customFormat="1"/>
    <row r="62" s="71" customFormat="1"/>
    <row r="63" s="71" customFormat="1"/>
    <row r="64" s="71" customFormat="1"/>
    <row r="65" s="71" customFormat="1"/>
    <row r="66" s="71" customFormat="1"/>
    <row r="67" s="71" customFormat="1"/>
    <row r="68" s="71" customFormat="1"/>
    <row r="69" s="71" customFormat="1"/>
    <row r="70" s="71" customFormat="1"/>
    <row r="71" s="71" customFormat="1"/>
    <row r="72" s="71" customFormat="1"/>
    <row r="73" s="71" customFormat="1"/>
    <row r="74" s="71" customFormat="1"/>
    <row r="75" s="71" customFormat="1"/>
    <row r="76" s="71" customFormat="1"/>
    <row r="77" s="71" customFormat="1"/>
    <row r="78" s="71" customFormat="1"/>
    <row r="79" s="71" customFormat="1"/>
    <row r="80" s="71" customFormat="1"/>
    <row r="81" s="71" customFormat="1"/>
    <row r="82" s="71" customFormat="1"/>
    <row r="83" s="71" customFormat="1"/>
    <row r="84" s="71" customFormat="1"/>
    <row r="85" s="71" customFormat="1"/>
    <row r="86" s="71" customFormat="1"/>
    <row r="87" s="71" customFormat="1"/>
    <row r="88" s="71" customFormat="1"/>
    <row r="89" s="71" customFormat="1"/>
    <row r="90" s="71" customFormat="1"/>
    <row r="91" s="71" customFormat="1"/>
    <row r="92" s="71" customFormat="1"/>
    <row r="93" s="71" customFormat="1"/>
    <row r="94" s="71" customFormat="1"/>
    <row r="95" s="71" customFormat="1"/>
    <row r="96" s="71" customFormat="1"/>
    <row r="97" s="71" customFormat="1"/>
    <row r="98" s="71" customFormat="1"/>
    <row r="99" s="71" customFormat="1"/>
    <row r="100" s="71" customFormat="1"/>
    <row r="101" s="71" customFormat="1"/>
    <row r="102" s="71" customFormat="1"/>
    <row r="103" s="71" customFormat="1"/>
    <row r="104" s="71" customFormat="1"/>
    <row r="105" s="71" customFormat="1"/>
    <row r="106" s="71" customFormat="1"/>
    <row r="107" s="71" customFormat="1"/>
    <row r="108" s="71" customFormat="1"/>
    <row r="109" s="71" customFormat="1"/>
    <row r="110" s="71" customFormat="1"/>
    <row r="111" s="71" customFormat="1"/>
    <row r="112" s="71" customFormat="1"/>
    <row r="113" s="71" customFormat="1"/>
    <row r="114" s="71" customFormat="1"/>
    <row r="115" s="71" customFormat="1"/>
    <row r="116" s="71" customFormat="1"/>
    <row r="117" s="71" customFormat="1"/>
    <row r="118" s="71" customFormat="1"/>
    <row r="119" s="71" customFormat="1"/>
    <row r="120" s="71" customFormat="1"/>
    <row r="121" s="71" customFormat="1"/>
    <row r="122" s="71" customFormat="1"/>
    <row r="123" s="71" customFormat="1"/>
    <row r="124" s="71" customFormat="1"/>
    <row r="125" s="71" customFormat="1"/>
    <row r="126" s="71" customFormat="1"/>
    <row r="127" s="71" customFormat="1"/>
    <row r="128" s="71" customFormat="1"/>
    <row r="129" s="71" customFormat="1"/>
    <row r="130" s="71" customFormat="1"/>
    <row r="131" s="71" customFormat="1"/>
    <row r="132" s="71" customFormat="1"/>
    <row r="133" s="71" customFormat="1"/>
    <row r="134" s="71" customFormat="1"/>
    <row r="135" s="71" customFormat="1"/>
    <row r="136" s="71" customFormat="1"/>
    <row r="137" s="71" customFormat="1"/>
    <row r="138" s="71" customFormat="1"/>
    <row r="139" s="71" customFormat="1"/>
    <row r="140" s="71" customFormat="1"/>
    <row r="141" s="71" customFormat="1"/>
    <row r="142" s="71" customFormat="1"/>
    <row r="143" s="71" customFormat="1"/>
    <row r="144" s="71" customFormat="1"/>
    <row r="145" s="71" customFormat="1"/>
    <row r="146" s="71" customFormat="1"/>
    <row r="147" s="71" customFormat="1"/>
    <row r="148" s="71" customFormat="1"/>
    <row r="149" s="71" customFormat="1"/>
    <row r="150" s="71" customFormat="1"/>
    <row r="151" s="71" customFormat="1"/>
    <row r="152" s="71" customFormat="1"/>
    <row r="153" s="71" customFormat="1"/>
    <row r="154" s="71" customFormat="1"/>
    <row r="155" s="71" customFormat="1"/>
    <row r="156" s="71" customFormat="1"/>
    <row r="157" s="71" customFormat="1"/>
    <row r="158" s="71" customFormat="1"/>
    <row r="159" s="71" customFormat="1"/>
    <row r="160" s="71" customFormat="1"/>
    <row r="161" s="71" customFormat="1"/>
    <row r="162" s="71" customFormat="1"/>
    <row r="163" s="71" customFormat="1"/>
    <row r="164" s="71" customFormat="1"/>
    <row r="165" s="71" customFormat="1"/>
    <row r="166" s="71" customFormat="1"/>
    <row r="167" s="71" customFormat="1"/>
    <row r="168" s="71" customFormat="1"/>
    <row r="169" s="71" customFormat="1"/>
    <row r="170" s="71" customFormat="1"/>
    <row r="171" s="71" customFormat="1"/>
    <row r="172" s="71" customFormat="1"/>
    <row r="173" s="71" customFormat="1"/>
    <row r="174" s="71" customFormat="1"/>
    <row r="175" s="71" customFormat="1"/>
    <row r="176" s="71" customFormat="1"/>
    <row r="177" s="71" customFormat="1"/>
    <row r="178" s="71" customFormat="1"/>
    <row r="179" s="71" customFormat="1"/>
    <row r="180" s="71" customFormat="1"/>
    <row r="181" s="71" customFormat="1"/>
    <row r="182" s="71" customFormat="1"/>
    <row r="183" s="71" customFormat="1"/>
    <row r="184" s="71" customFormat="1"/>
    <row r="185" s="71" customFormat="1"/>
    <row r="186" s="71" customFormat="1"/>
    <row r="187" s="71" customFormat="1"/>
    <row r="188" s="71" customFormat="1"/>
    <row r="189" s="71" customFormat="1"/>
    <row r="190" s="71" customFormat="1"/>
    <row r="191" s="71" customFormat="1"/>
    <row r="192" s="71" customFormat="1"/>
    <row r="193" s="71" customFormat="1"/>
    <row r="194" s="71" customFormat="1"/>
    <row r="195" s="71" customFormat="1"/>
    <row r="196" s="71" customFormat="1"/>
    <row r="197" s="71" customFormat="1"/>
    <row r="198" s="71" customFormat="1"/>
    <row r="199" s="71" customFormat="1"/>
    <row r="200" s="71" customFormat="1"/>
    <row r="201" s="71" customFormat="1"/>
    <row r="202" s="71" customFormat="1"/>
    <row r="203" s="71" customFormat="1"/>
    <row r="204" s="71" customFormat="1"/>
    <row r="205" s="71" customFormat="1"/>
    <row r="206" s="71" customFormat="1"/>
    <row r="207" s="71" customFormat="1"/>
    <row r="208" s="71" customFormat="1"/>
    <row r="209" s="71" customFormat="1"/>
    <row r="210" s="71" customFormat="1"/>
    <row r="211" s="71" customFormat="1"/>
    <row r="212" s="71" customFormat="1"/>
    <row r="213" s="71" customFormat="1"/>
    <row r="214" s="71" customFormat="1"/>
    <row r="215" s="71" customFormat="1"/>
    <row r="216" s="71" customFormat="1"/>
    <row r="217" s="71" customFormat="1"/>
    <row r="218" s="71" customFormat="1"/>
    <row r="219" s="71" customFormat="1"/>
    <row r="220" s="71" customFormat="1"/>
    <row r="221" s="71" customFormat="1"/>
    <row r="222" s="71" customFormat="1"/>
    <row r="223" s="71" customFormat="1"/>
    <row r="224" s="71" customFormat="1"/>
    <row r="225" s="71" customFormat="1"/>
    <row r="226" s="71" customFormat="1"/>
    <row r="227" s="71" customFormat="1"/>
    <row r="228" s="71" customFormat="1"/>
    <row r="229" s="71" customFormat="1"/>
    <row r="230" s="71" customFormat="1"/>
    <row r="231" s="71" customFormat="1"/>
    <row r="232" s="71" customFormat="1"/>
    <row r="233" s="71" customFormat="1"/>
    <row r="234" s="71" customFormat="1"/>
    <row r="235" s="71" customFormat="1"/>
    <row r="236" s="71" customFormat="1"/>
    <row r="237" s="71" customFormat="1"/>
    <row r="238" s="71" customFormat="1"/>
    <row r="239" s="71" customFormat="1"/>
    <row r="240" s="71" customFormat="1"/>
    <row r="241" s="71" customFormat="1"/>
    <row r="242" s="71" customFormat="1"/>
    <row r="243" s="71" customFormat="1"/>
    <row r="244" s="71" customFormat="1"/>
    <row r="245" s="71" customFormat="1"/>
    <row r="246" s="71" customFormat="1"/>
    <row r="247" s="71" customFormat="1"/>
    <row r="248" s="71" customFormat="1"/>
    <row r="249" s="71" customFormat="1"/>
    <row r="250" s="71" customFormat="1"/>
    <row r="251" s="71" customFormat="1"/>
    <row r="252" s="71" customFormat="1"/>
    <row r="253" s="71" customFormat="1"/>
    <row r="254" s="71" customFormat="1"/>
    <row r="255" s="71" customFormat="1"/>
    <row r="256" s="71" customFormat="1"/>
    <row r="257" s="71" customFormat="1"/>
    <row r="258" s="71" customFormat="1"/>
    <row r="259" s="71" customFormat="1"/>
    <row r="260" s="71" customFormat="1"/>
    <row r="261" s="71" customFormat="1"/>
    <row r="262" s="71" customFormat="1"/>
    <row r="263" s="71" customFormat="1"/>
    <row r="264" s="71" customFormat="1"/>
    <row r="265" s="71" customFormat="1"/>
    <row r="266" s="71" customFormat="1"/>
    <row r="267" s="71" customFormat="1"/>
    <row r="268" s="71" customFormat="1"/>
    <row r="269" s="71" customFormat="1"/>
    <row r="270" s="71" customFormat="1"/>
    <row r="271" s="71" customFormat="1"/>
    <row r="272" s="71" customFormat="1"/>
    <row r="273" s="71" customFormat="1"/>
    <row r="274" s="71" customFormat="1"/>
    <row r="275" s="71" customFormat="1"/>
    <row r="276" s="71" customFormat="1"/>
    <row r="277" s="71" customFormat="1"/>
    <row r="278" s="71" customFormat="1"/>
    <row r="279" s="71" customFormat="1"/>
    <row r="280" s="71" customFormat="1"/>
    <row r="281" s="71" customFormat="1"/>
    <row r="282" s="71" customFormat="1"/>
    <row r="283" s="71" customFormat="1"/>
    <row r="284" s="71" customFormat="1"/>
    <row r="285" s="71" customFormat="1"/>
    <row r="286" s="71" customFormat="1"/>
    <row r="287" s="71" customFormat="1"/>
    <row r="288" s="71" customFormat="1"/>
    <row r="289" s="71" customFormat="1"/>
    <row r="290" s="71" customFormat="1"/>
    <row r="291" s="71" customFormat="1"/>
    <row r="292" s="71" customFormat="1"/>
    <row r="293" s="71" customFormat="1"/>
    <row r="294" s="71" customFormat="1"/>
    <row r="295" s="71" customFormat="1"/>
    <row r="296" s="71" customFormat="1"/>
    <row r="297" s="71" customFormat="1"/>
    <row r="298" s="71" customFormat="1"/>
    <row r="299" s="71" customFormat="1"/>
    <row r="300" s="71" customFormat="1"/>
    <row r="301" s="71" customFormat="1"/>
    <row r="302" s="71" customFormat="1"/>
    <row r="303" s="71" customFormat="1"/>
    <row r="304" s="71" customFormat="1"/>
    <row r="305" s="71" customFormat="1"/>
    <row r="306" s="71" customFormat="1"/>
    <row r="307" s="71" customFormat="1"/>
    <row r="308" s="71" customFormat="1"/>
    <row r="309" s="71" customFormat="1"/>
    <row r="310" s="71" customFormat="1"/>
    <row r="311" s="71" customFormat="1"/>
    <row r="312" s="71" customFormat="1"/>
    <row r="313" s="71" customFormat="1"/>
    <row r="314" s="71" customFormat="1"/>
    <row r="315" s="71" customFormat="1"/>
    <row r="316" s="71" customFormat="1"/>
    <row r="317" s="71" customFormat="1"/>
    <row r="318" s="71" customFormat="1"/>
    <row r="319" s="71" customFormat="1"/>
    <row r="320" s="71" customFormat="1"/>
    <row r="321" s="71" customFormat="1"/>
    <row r="322" s="71" customFormat="1"/>
    <row r="323" s="71" customFormat="1"/>
    <row r="324" s="71" customFormat="1"/>
    <row r="325" s="71" customFormat="1"/>
    <row r="326" s="71" customFormat="1"/>
    <row r="327" s="71" customFormat="1"/>
    <row r="328" s="71" customFormat="1"/>
    <row r="329" s="71" customFormat="1"/>
    <row r="330" s="71" customFormat="1"/>
    <row r="331" s="71" customFormat="1"/>
    <row r="332" s="71" customFormat="1"/>
    <row r="333" s="71" customFormat="1"/>
    <row r="334" s="71" customFormat="1"/>
    <row r="335" s="71" customFormat="1"/>
    <row r="336" s="71" customFormat="1"/>
    <row r="337" s="71" customFormat="1"/>
    <row r="338" s="71" customFormat="1"/>
    <row r="339" s="71" customFormat="1"/>
    <row r="340" s="71" customFormat="1"/>
    <row r="341" s="71" customFormat="1"/>
    <row r="342" s="71" customFormat="1"/>
    <row r="343" s="71" customFormat="1"/>
    <row r="344" s="71" customFormat="1"/>
    <row r="345" s="71" customFormat="1"/>
    <row r="346" s="71" customFormat="1"/>
    <row r="347" s="71" customFormat="1"/>
    <row r="348" s="71" customFormat="1"/>
    <row r="349" s="71" customFormat="1"/>
    <row r="350" s="71" customFormat="1"/>
    <row r="351" s="71" customFormat="1"/>
    <row r="352" s="71" customFormat="1"/>
    <row r="353" s="71" customFormat="1"/>
    <row r="354" s="71" customFormat="1"/>
    <row r="355" s="71" customFormat="1"/>
    <row r="356" s="71" customFormat="1"/>
    <row r="357" s="71" customFormat="1"/>
    <row r="358" s="71" customFormat="1"/>
    <row r="359" s="71" customFormat="1"/>
    <row r="360" s="71" customFormat="1"/>
    <row r="361" s="71" customFormat="1"/>
    <row r="362" s="71" customFormat="1"/>
    <row r="363" s="71" customFormat="1"/>
    <row r="364" s="71" customFormat="1"/>
    <row r="365" s="71" customFormat="1"/>
    <row r="366" s="71" customFormat="1"/>
    <row r="367" s="71" customFormat="1"/>
    <row r="368" s="71" customFormat="1"/>
    <row r="369" s="71" customFormat="1"/>
    <row r="370" s="71" customFormat="1"/>
    <row r="371" s="71" customFormat="1"/>
    <row r="372" s="71" customFormat="1"/>
    <row r="373" s="71" customFormat="1"/>
    <row r="374" s="71" customFormat="1"/>
    <row r="375" s="71" customFormat="1"/>
    <row r="376" s="71" customFormat="1"/>
    <row r="377" s="71" customFormat="1"/>
    <row r="378" s="71" customFormat="1"/>
    <row r="379" s="71" customFormat="1"/>
    <row r="380" s="71" customFormat="1"/>
    <row r="381" s="71" customFormat="1"/>
    <row r="382" s="71" customFormat="1"/>
    <row r="383" s="71" customFormat="1"/>
    <row r="384" s="71" customFormat="1"/>
    <row r="385" s="71" customFormat="1"/>
    <row r="386" s="71" customFormat="1"/>
    <row r="387" s="71" customFormat="1"/>
    <row r="388" s="71" customFormat="1"/>
    <row r="389" s="71" customFormat="1"/>
    <row r="390" s="71" customFormat="1"/>
    <row r="391" s="71" customFormat="1"/>
    <row r="392" s="71" customFormat="1"/>
    <row r="393" s="71" customFormat="1"/>
    <row r="394" s="71" customFormat="1"/>
    <row r="395" s="71" customFormat="1"/>
    <row r="396" s="71" customFormat="1"/>
    <row r="397" s="71" customFormat="1"/>
    <row r="398" s="71" customFormat="1"/>
    <row r="399" s="71" customFormat="1"/>
    <row r="400" s="71" customFormat="1"/>
    <row r="401" s="71" customFormat="1"/>
    <row r="402" s="71" customFormat="1"/>
    <row r="403" s="71" customFormat="1"/>
    <row r="404" s="71" customFormat="1"/>
    <row r="405" s="71" customFormat="1"/>
    <row r="406" s="71" customFormat="1"/>
    <row r="407" s="71" customFormat="1"/>
    <row r="408" s="71" customFormat="1"/>
    <row r="409" s="71" customFormat="1"/>
    <row r="410" s="71" customFormat="1"/>
    <row r="411" s="71" customFormat="1"/>
    <row r="412" s="71" customFormat="1"/>
    <row r="413" s="71" customFormat="1"/>
    <row r="414" s="71" customFormat="1"/>
    <row r="415" s="71" customFormat="1"/>
    <row r="416" s="71" customFormat="1"/>
    <row r="417" s="71" customFormat="1"/>
    <row r="418" s="71" customFormat="1"/>
    <row r="419" s="71" customFormat="1"/>
    <row r="420" s="71" customFormat="1"/>
    <row r="421" s="71" customFormat="1"/>
    <row r="422" s="71" customFormat="1"/>
    <row r="423" s="71" customFormat="1"/>
    <row r="424" s="71" customFormat="1"/>
    <row r="425" s="71" customFormat="1"/>
    <row r="426" s="71" customFormat="1"/>
    <row r="427" s="71" customFormat="1"/>
    <row r="428" s="71" customFormat="1"/>
    <row r="429" s="71" customFormat="1"/>
    <row r="430" s="71" customFormat="1"/>
    <row r="431" s="71" customFormat="1"/>
    <row r="432" s="71" customFormat="1"/>
    <row r="433" spans="14:110" s="71" customFormat="1"/>
    <row r="434" spans="14:110" s="71" customFormat="1"/>
    <row r="435" spans="14:110" s="71" customFormat="1"/>
    <row r="436" spans="14:110" s="71" customFormat="1"/>
    <row r="437" spans="14:110" s="71" customFormat="1"/>
    <row r="438" spans="14:110" s="71" customFormat="1"/>
    <row r="439" spans="14:110" s="71" customFormat="1"/>
    <row r="440" spans="14:110" s="71" customFormat="1"/>
    <row r="441" spans="14:110" s="71" customFormat="1"/>
    <row r="442" spans="14:110" s="71" customFormat="1"/>
    <row r="443" spans="14:110" s="71" customFormat="1"/>
    <row r="444" spans="14:110" s="71" customFormat="1"/>
    <row r="445" spans="14:110" s="71" customFormat="1"/>
    <row r="446" spans="14:110" s="71" customFormat="1"/>
    <row r="447" spans="14:110" s="71" customFormat="1"/>
    <row r="448" spans="14:110"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</row>
  </sheetData>
  <sheetProtection selectLockedCells="1" selectUnlockedCells="1"/>
  <mergeCells count="2">
    <mergeCell ref="A1:M1"/>
    <mergeCell ref="A2:M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2:P46"/>
  <sheetViews>
    <sheetView showGridLines="0" zoomScale="90" zoomScaleNormal="90" workbookViewId="0">
      <selection activeCell="A25" sqref="A25:M30"/>
    </sheetView>
  </sheetViews>
  <sheetFormatPr defaultRowHeight="15"/>
  <cols>
    <col min="1" max="1" width="15.140625" style="71" customWidth="1"/>
    <col min="2" max="13" width="10.140625" style="71" customWidth="1"/>
    <col min="14" max="16384" width="9.140625" style="71"/>
  </cols>
  <sheetData>
    <row r="2" spans="1:13" ht="20.25" customHeight="1" thickBot="1">
      <c r="A2" s="1329" t="s">
        <v>625</v>
      </c>
      <c r="B2" s="1330"/>
      <c r="C2" s="1330"/>
      <c r="D2" s="1330"/>
      <c r="E2" s="1330"/>
      <c r="F2" s="1330"/>
      <c r="G2" s="1330"/>
      <c r="H2" s="1330"/>
      <c r="I2" s="1330"/>
      <c r="J2" s="1330"/>
      <c r="K2" s="1330"/>
      <c r="L2" s="1330"/>
      <c r="M2" s="1331"/>
    </row>
    <row r="3" spans="1:13" s="176" customFormat="1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</row>
    <row r="4" spans="1:13" s="176" customFormat="1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</row>
    <row r="5" spans="1:13" s="176" customFormat="1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</row>
    <row r="6" spans="1:13" s="176" customFormat="1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</row>
    <row r="18" spans="1:14">
      <c r="N18" s="178"/>
    </row>
    <row r="21" spans="1:14" ht="15.75" thickBot="1">
      <c r="A21" s="179" t="s">
        <v>147</v>
      </c>
      <c r="B21" s="180">
        <v>42017</v>
      </c>
      <c r="C21" s="180">
        <v>42048</v>
      </c>
      <c r="D21" s="180">
        <v>42076</v>
      </c>
      <c r="E21" s="180">
        <v>42107</v>
      </c>
      <c r="F21" s="180">
        <v>42137</v>
      </c>
      <c r="G21" s="180">
        <v>42168</v>
      </c>
      <c r="H21" s="180">
        <v>42198</v>
      </c>
      <c r="I21" s="180">
        <v>42229</v>
      </c>
      <c r="J21" s="180">
        <v>42260</v>
      </c>
      <c r="K21" s="180">
        <v>42290</v>
      </c>
      <c r="L21" s="180">
        <v>42321</v>
      </c>
      <c r="M21" s="180">
        <v>42351</v>
      </c>
    </row>
    <row r="22" spans="1:14">
      <c r="A22" s="651" t="s">
        <v>249</v>
      </c>
      <c r="B22" s="977">
        <f t="shared" ref="B22:M22" si="0">B23*30</f>
        <v>12300</v>
      </c>
      <c r="C22" s="977">
        <f t="shared" si="0"/>
        <v>9000</v>
      </c>
      <c r="D22" s="977">
        <f t="shared" si="0"/>
        <v>12000</v>
      </c>
      <c r="E22" s="977">
        <f t="shared" si="0"/>
        <v>9000</v>
      </c>
      <c r="F22" s="977">
        <f t="shared" si="0"/>
        <v>6900</v>
      </c>
      <c r="G22" s="977">
        <f t="shared" si="0"/>
        <v>9900</v>
      </c>
      <c r="H22" s="977">
        <f t="shared" si="0"/>
        <v>26010</v>
      </c>
      <c r="I22" s="977">
        <f t="shared" si="0"/>
        <v>35010</v>
      </c>
      <c r="J22" s="977">
        <f t="shared" si="0"/>
        <v>42000</v>
      </c>
      <c r="K22" s="977">
        <f t="shared" si="0"/>
        <v>39000</v>
      </c>
      <c r="L22" s="977">
        <f t="shared" si="0"/>
        <v>27000</v>
      </c>
      <c r="M22" s="977">
        <f t="shared" si="0"/>
        <v>15000</v>
      </c>
      <c r="N22" s="73"/>
    </row>
    <row r="23" spans="1:14">
      <c r="A23" s="974" t="s">
        <v>250</v>
      </c>
      <c r="B23" s="975">
        <v>410</v>
      </c>
      <c r="C23" s="975">
        <v>300</v>
      </c>
      <c r="D23" s="975">
        <v>400</v>
      </c>
      <c r="E23" s="975">
        <v>300</v>
      </c>
      <c r="F23" s="975">
        <v>230</v>
      </c>
      <c r="G23" s="975">
        <v>330</v>
      </c>
      <c r="H23" s="975">
        <v>867</v>
      </c>
      <c r="I23" s="976">
        <v>1167</v>
      </c>
      <c r="J23" s="976">
        <v>1400</v>
      </c>
      <c r="K23" s="976">
        <v>1300</v>
      </c>
      <c r="L23" s="975">
        <v>900</v>
      </c>
      <c r="M23" s="975">
        <v>500</v>
      </c>
    </row>
    <row r="24" spans="1:14">
      <c r="A24" s="982"/>
      <c r="B24" s="982">
        <f>B22/$F$33</f>
        <v>5.0617283950617285E-2</v>
      </c>
      <c r="C24" s="982">
        <f t="shared" ref="C24:M24" si="1">C22/$F$33</f>
        <v>3.7037037037037035E-2</v>
      </c>
      <c r="D24" s="982">
        <f t="shared" si="1"/>
        <v>4.9382716049382713E-2</v>
      </c>
      <c r="E24" s="982">
        <f t="shared" si="1"/>
        <v>3.7037037037037035E-2</v>
      </c>
      <c r="F24" s="982">
        <f t="shared" si="1"/>
        <v>2.8395061728395062E-2</v>
      </c>
      <c r="G24" s="982">
        <f t="shared" si="1"/>
        <v>4.0740740740740744E-2</v>
      </c>
      <c r="H24" s="982">
        <f t="shared" si="1"/>
        <v>0.10703703703703704</v>
      </c>
      <c r="I24" s="982">
        <f t="shared" si="1"/>
        <v>0.14407407407407408</v>
      </c>
      <c r="J24" s="982">
        <f t="shared" si="1"/>
        <v>0.1728395061728395</v>
      </c>
      <c r="K24" s="982">
        <f t="shared" si="1"/>
        <v>0.16049382716049382</v>
      </c>
      <c r="L24" s="982">
        <f t="shared" si="1"/>
        <v>0.1111111111111111</v>
      </c>
      <c r="M24" s="982">
        <f t="shared" si="1"/>
        <v>6.1728395061728392E-2</v>
      </c>
    </row>
    <row r="25" spans="1:14">
      <c r="A25" s="1338" t="s">
        <v>722</v>
      </c>
      <c r="B25" s="1338"/>
      <c r="C25" s="1338"/>
      <c r="D25" s="1338"/>
      <c r="E25" s="1338"/>
      <c r="F25" s="1338"/>
      <c r="G25" s="1338"/>
      <c r="H25" s="1338"/>
      <c r="I25" s="1338"/>
      <c r="J25" s="1338"/>
      <c r="K25" s="1338"/>
      <c r="L25" s="1338"/>
      <c r="M25" s="1338"/>
      <c r="N25" s="73"/>
    </row>
    <row r="26" spans="1:14">
      <c r="A26" s="991" t="s">
        <v>719</v>
      </c>
      <c r="B26" s="992">
        <f>SUM(B27:B30)</f>
        <v>17913.580246913582</v>
      </c>
      <c r="C26" s="992">
        <f t="shared" ref="C26:M26" si="2">SUM(C27:C30)</f>
        <v>14314.814814814816</v>
      </c>
      <c r="D26" s="992">
        <f t="shared" si="2"/>
        <v>17586.419753086418</v>
      </c>
      <c r="E26" s="992">
        <f t="shared" si="2"/>
        <v>11314.814814814816</v>
      </c>
      <c r="F26" s="992">
        <f t="shared" si="2"/>
        <v>7524.691358024691</v>
      </c>
      <c r="G26" s="992">
        <f t="shared" si="2"/>
        <v>10796.296296296297</v>
      </c>
      <c r="H26" s="992">
        <f t="shared" si="2"/>
        <v>28364.814814814814</v>
      </c>
      <c r="I26" s="992">
        <f t="shared" si="2"/>
        <v>38179.629629629628</v>
      </c>
      <c r="J26" s="992">
        <f t="shared" si="2"/>
        <v>45802.469135802472</v>
      </c>
      <c r="K26" s="992">
        <f t="shared" si="2"/>
        <v>42530.864197530864</v>
      </c>
      <c r="L26" s="992">
        <f t="shared" si="2"/>
        <v>29444.444444444445</v>
      </c>
      <c r="M26" s="993">
        <f t="shared" si="2"/>
        <v>16358.024691358025</v>
      </c>
      <c r="N26" s="73"/>
    </row>
    <row r="27" spans="1:14">
      <c r="A27" s="983" t="s">
        <v>252</v>
      </c>
      <c r="B27" s="984">
        <f>B24*$F$33</f>
        <v>12300</v>
      </c>
      <c r="C27" s="984">
        <f t="shared" ref="C27:M27" si="3">C24*$F$33</f>
        <v>9000</v>
      </c>
      <c r="D27" s="984">
        <f t="shared" si="3"/>
        <v>12000</v>
      </c>
      <c r="E27" s="984">
        <f t="shared" si="3"/>
        <v>9000</v>
      </c>
      <c r="F27" s="984">
        <f t="shared" si="3"/>
        <v>6900</v>
      </c>
      <c r="G27" s="984">
        <f t="shared" si="3"/>
        <v>9900</v>
      </c>
      <c r="H27" s="984">
        <f t="shared" si="3"/>
        <v>26010</v>
      </c>
      <c r="I27" s="984">
        <f t="shared" si="3"/>
        <v>35010</v>
      </c>
      <c r="J27" s="984">
        <f t="shared" si="3"/>
        <v>42000</v>
      </c>
      <c r="K27" s="984">
        <f t="shared" si="3"/>
        <v>39000</v>
      </c>
      <c r="L27" s="984">
        <f t="shared" si="3"/>
        <v>27000</v>
      </c>
      <c r="M27" s="985">
        <f t="shared" si="3"/>
        <v>15000</v>
      </c>
      <c r="N27" s="73"/>
    </row>
    <row r="28" spans="1:14">
      <c r="A28" s="986" t="s">
        <v>253</v>
      </c>
      <c r="B28" s="984">
        <f>B24*$F$34</f>
        <v>101.23456790123457</v>
      </c>
      <c r="C28" s="984">
        <f t="shared" ref="C28:M28" si="4">C24*$F$34</f>
        <v>74.074074074074076</v>
      </c>
      <c r="D28" s="984">
        <f t="shared" si="4"/>
        <v>98.76543209876543</v>
      </c>
      <c r="E28" s="984">
        <f t="shared" si="4"/>
        <v>74.074074074074076</v>
      </c>
      <c r="F28" s="984">
        <f t="shared" si="4"/>
        <v>56.790123456790127</v>
      </c>
      <c r="G28" s="984">
        <f t="shared" si="4"/>
        <v>81.481481481481495</v>
      </c>
      <c r="H28" s="984">
        <f t="shared" si="4"/>
        <v>214.07407407407408</v>
      </c>
      <c r="I28" s="984">
        <f t="shared" si="4"/>
        <v>288.14814814814815</v>
      </c>
      <c r="J28" s="984">
        <f t="shared" si="4"/>
        <v>345.67901234567898</v>
      </c>
      <c r="K28" s="984">
        <f t="shared" si="4"/>
        <v>320.98765432098764</v>
      </c>
      <c r="L28" s="984">
        <f t="shared" si="4"/>
        <v>222.2222222222222</v>
      </c>
      <c r="M28" s="985">
        <f t="shared" si="4"/>
        <v>123.45679012345678</v>
      </c>
      <c r="N28" s="73"/>
    </row>
    <row r="29" spans="1:14">
      <c r="A29" s="987" t="s">
        <v>720</v>
      </c>
      <c r="B29" s="984">
        <f>B24*$F$36</f>
        <v>1012.3456790123457</v>
      </c>
      <c r="C29" s="984">
        <f t="shared" ref="C29:M29" si="5">C24*$F$36</f>
        <v>740.74074074074065</v>
      </c>
      <c r="D29" s="984">
        <f t="shared" si="5"/>
        <v>987.65432098765427</v>
      </c>
      <c r="E29" s="984">
        <f t="shared" si="5"/>
        <v>740.74074074074065</v>
      </c>
      <c r="F29" s="984">
        <f t="shared" si="5"/>
        <v>567.90123456790127</v>
      </c>
      <c r="G29" s="984">
        <f t="shared" si="5"/>
        <v>814.81481481481489</v>
      </c>
      <c r="H29" s="984">
        <f t="shared" si="5"/>
        <v>2140.7407407407409</v>
      </c>
      <c r="I29" s="984">
        <f t="shared" si="5"/>
        <v>2881.4814814814818</v>
      </c>
      <c r="J29" s="984">
        <f t="shared" si="5"/>
        <v>3456.7901234567898</v>
      </c>
      <c r="K29" s="984">
        <f t="shared" si="5"/>
        <v>3209.8765432098762</v>
      </c>
      <c r="L29" s="984">
        <f t="shared" si="5"/>
        <v>2222.2222222222222</v>
      </c>
      <c r="M29" s="985">
        <f t="shared" si="5"/>
        <v>1234.5679012345679</v>
      </c>
      <c r="N29" s="73"/>
    </row>
    <row r="30" spans="1:14" ht="21.75" customHeight="1">
      <c r="A30" s="988" t="s">
        <v>721</v>
      </c>
      <c r="B30" s="989">
        <f>F35*30/100</f>
        <v>4500</v>
      </c>
      <c r="C30" s="989">
        <f>F35*30/100</f>
        <v>4500</v>
      </c>
      <c r="D30" s="989">
        <f>F35*30/100</f>
        <v>4500</v>
      </c>
      <c r="E30" s="989">
        <f>F35*10/100</f>
        <v>1500</v>
      </c>
      <c r="F30" s="989"/>
      <c r="G30" s="989"/>
      <c r="H30" s="989"/>
      <c r="I30" s="989"/>
      <c r="J30" s="989"/>
      <c r="K30" s="989"/>
      <c r="L30" s="989"/>
      <c r="M30" s="990"/>
      <c r="N30" s="73"/>
    </row>
    <row r="31" spans="1:14" ht="15.75" thickBot="1">
      <c r="A31" s="129"/>
      <c r="B31" s="607"/>
      <c r="C31" s="607"/>
      <c r="D31" s="607"/>
      <c r="E31" s="607"/>
      <c r="F31" s="607"/>
      <c r="G31" s="182"/>
      <c r="H31" s="182"/>
      <c r="I31" s="182"/>
      <c r="J31" s="182"/>
      <c r="K31" s="182"/>
      <c r="L31" s="182"/>
      <c r="M31" s="72"/>
    </row>
    <row r="32" spans="1:14" ht="15.75" thickBot="1">
      <c r="A32" s="1332" t="s">
        <v>251</v>
      </c>
      <c r="B32" s="1333"/>
      <c r="C32" s="1333"/>
      <c r="D32" s="1333"/>
      <c r="E32" s="1333"/>
      <c r="F32" s="1334"/>
      <c r="G32" s="868"/>
    </row>
    <row r="33" spans="1:16">
      <c r="A33" s="1335" t="s">
        <v>252</v>
      </c>
      <c r="B33" s="1335"/>
      <c r="C33" s="1335"/>
      <c r="D33" s="1335"/>
      <c r="E33" s="1335"/>
      <c r="F33" s="870">
        <f>F37-F36-F35-F34</f>
        <v>243000</v>
      </c>
      <c r="G33" s="869"/>
      <c r="H33" s="865"/>
    </row>
    <row r="34" spans="1:16">
      <c r="A34" s="1336" t="s">
        <v>253</v>
      </c>
      <c r="B34" s="1336"/>
      <c r="C34" s="1336"/>
      <c r="D34" s="1336"/>
      <c r="E34" s="1336"/>
      <c r="F34" s="604">
        <v>2000</v>
      </c>
      <c r="G34" s="869"/>
      <c r="H34" s="866"/>
    </row>
    <row r="35" spans="1:16">
      <c r="A35" s="1336" t="s">
        <v>577</v>
      </c>
      <c r="B35" s="1336"/>
      <c r="C35" s="1336"/>
      <c r="D35" s="1336"/>
      <c r="E35" s="1336"/>
      <c r="F35" s="605">
        <v>15000</v>
      </c>
      <c r="G35" s="869"/>
      <c r="H35" s="864"/>
      <c r="I35" s="73"/>
    </row>
    <row r="36" spans="1:16">
      <c r="A36" s="1337" t="s">
        <v>254</v>
      </c>
      <c r="B36" s="1337"/>
      <c r="C36" s="1337"/>
      <c r="D36" s="1337"/>
      <c r="E36" s="1337"/>
      <c r="F36" s="603">
        <v>20000</v>
      </c>
      <c r="G36" s="869"/>
      <c r="H36" s="864"/>
      <c r="I36" s="73" t="s">
        <v>416</v>
      </c>
    </row>
    <row r="37" spans="1:16">
      <c r="A37" s="1326" t="s">
        <v>255</v>
      </c>
      <c r="B37" s="1327"/>
      <c r="C37" s="1327"/>
      <c r="D37" s="1327"/>
      <c r="E37" s="1328"/>
      <c r="F37" s="602">
        <v>280000</v>
      </c>
      <c r="G37" s="869"/>
      <c r="H37" s="867"/>
      <c r="M37" s="908"/>
      <c r="N37" s="74"/>
      <c r="O37" s="74"/>
    </row>
    <row r="38" spans="1:16" ht="24" customHeight="1">
      <c r="A38" s="978" t="s">
        <v>717</v>
      </c>
      <c r="B38" s="979"/>
      <c r="C38" s="979"/>
      <c r="D38" s="979"/>
      <c r="E38" s="980"/>
      <c r="F38" s="981"/>
      <c r="G38" s="869"/>
      <c r="H38" s="905"/>
      <c r="I38" s="74"/>
      <c r="J38" s="906"/>
      <c r="K38" s="907"/>
      <c r="L38" s="907"/>
      <c r="M38" s="915"/>
      <c r="N38" s="916"/>
      <c r="O38" s="917"/>
      <c r="P38" s="73"/>
    </row>
    <row r="39" spans="1:16" ht="24" customHeight="1">
      <c r="A39" s="911" t="s">
        <v>692</v>
      </c>
      <c r="B39" s="912"/>
      <c r="C39" s="913"/>
      <c r="D39" s="913"/>
      <c r="E39" s="922"/>
      <c r="F39" s="911" t="s">
        <v>692</v>
      </c>
      <c r="G39" s="912"/>
      <c r="H39" s="912"/>
      <c r="I39" s="912"/>
      <c r="J39" s="914"/>
      <c r="K39" s="911" t="s">
        <v>692</v>
      </c>
      <c r="L39" s="915"/>
      <c r="M39" s="651"/>
      <c r="N39" s="651"/>
      <c r="O39" s="919"/>
      <c r="P39" s="73"/>
    </row>
    <row r="40" spans="1:16" ht="29.25" customHeight="1">
      <c r="A40" s="918" t="s">
        <v>694</v>
      </c>
      <c r="B40" s="592"/>
      <c r="C40" s="651"/>
      <c r="D40" s="651"/>
      <c r="E40" s="919"/>
      <c r="F40" s="918"/>
      <c r="G40" s="592"/>
      <c r="H40" s="592"/>
      <c r="I40" s="592"/>
      <c r="J40" s="872"/>
      <c r="K40" s="918" t="s">
        <v>699</v>
      </c>
      <c r="L40" s="651"/>
      <c r="M40" s="606"/>
      <c r="N40" s="606"/>
      <c r="O40" s="919"/>
      <c r="P40" s="73"/>
    </row>
    <row r="41" spans="1:16" ht="29.25" customHeight="1">
      <c r="A41" s="918" t="s">
        <v>693</v>
      </c>
      <c r="B41" s="592"/>
      <c r="C41" s="606"/>
      <c r="D41" s="606"/>
      <c r="E41" s="923"/>
      <c r="F41" s="918" t="s">
        <v>698</v>
      </c>
      <c r="G41" s="592"/>
      <c r="H41" s="592"/>
      <c r="I41" s="592"/>
      <c r="J41" s="872"/>
      <c r="K41" s="918" t="s">
        <v>700</v>
      </c>
      <c r="L41" s="606"/>
      <c r="M41" s="606"/>
      <c r="N41" s="606"/>
      <c r="O41" s="919"/>
      <c r="P41" s="73"/>
    </row>
    <row r="42" spans="1:16" ht="29.25" customHeight="1">
      <c r="A42" s="918" t="s">
        <v>695</v>
      </c>
      <c r="B42" s="606"/>
      <c r="C42" s="606"/>
      <c r="D42" s="606"/>
      <c r="E42" s="923"/>
      <c r="F42" s="918"/>
      <c r="G42" s="592"/>
      <c r="H42" s="592"/>
      <c r="I42" s="592"/>
      <c r="J42" s="872"/>
      <c r="K42" s="918" t="s">
        <v>701</v>
      </c>
      <c r="L42" s="606"/>
      <c r="M42" s="606"/>
      <c r="N42" s="606"/>
      <c r="O42" s="919"/>
      <c r="P42" s="73"/>
    </row>
    <row r="43" spans="1:16" ht="29.25" customHeight="1">
      <c r="A43" s="918" t="s">
        <v>696</v>
      </c>
      <c r="B43" s="606"/>
      <c r="C43" s="606"/>
      <c r="D43" s="606"/>
      <c r="E43" s="923"/>
      <c r="F43" s="918" t="s">
        <v>702</v>
      </c>
      <c r="G43" s="592"/>
      <c r="H43" s="592"/>
      <c r="I43" s="592"/>
      <c r="J43" s="872"/>
      <c r="K43" s="918"/>
      <c r="L43" s="606"/>
      <c r="M43" s="925"/>
      <c r="N43" s="925"/>
      <c r="O43" s="921"/>
      <c r="P43" s="73"/>
    </row>
    <row r="44" spans="1:16">
      <c r="A44" s="924" t="s">
        <v>718</v>
      </c>
      <c r="B44" s="925"/>
      <c r="C44" s="925"/>
      <c r="D44" s="925"/>
      <c r="E44" s="926"/>
      <c r="F44" s="927"/>
      <c r="G44" s="925"/>
      <c r="H44" s="925"/>
      <c r="I44" s="925"/>
      <c r="J44" s="920"/>
      <c r="K44" s="924"/>
      <c r="L44" s="925"/>
      <c r="M44" s="72"/>
      <c r="N44" s="129"/>
      <c r="O44" s="129"/>
    </row>
    <row r="45" spans="1:16">
      <c r="A45" s="72"/>
      <c r="B45" s="72"/>
      <c r="C45" s="72"/>
      <c r="D45" s="72"/>
      <c r="E45" s="72"/>
      <c r="F45" s="72"/>
      <c r="G45" s="72"/>
      <c r="H45" s="72"/>
      <c r="I45" s="909"/>
      <c r="J45" s="872"/>
      <c r="K45" s="910"/>
      <c r="L45" s="72"/>
      <c r="M45" s="871"/>
      <c r="N45" s="606"/>
      <c r="O45" s="606"/>
      <c r="P45" s="73"/>
    </row>
    <row r="46" spans="1:16">
      <c r="J46" s="72"/>
      <c r="N46" s="72"/>
      <c r="O46" s="72"/>
    </row>
  </sheetData>
  <mergeCells count="8">
    <mergeCell ref="A37:E37"/>
    <mergeCell ref="A2:M2"/>
    <mergeCell ref="A32:F32"/>
    <mergeCell ref="A33:E33"/>
    <mergeCell ref="A34:E34"/>
    <mergeCell ref="A35:E35"/>
    <mergeCell ref="A36:E36"/>
    <mergeCell ref="A25:M25"/>
  </mergeCells>
  <pageMargins left="0.7" right="0.2" top="0" bottom="0" header="0.3" footer="0.3"/>
  <pageSetup paperSize="9" scale="9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6"/>
  <sheetViews>
    <sheetView topLeftCell="C4" zoomScale="90" zoomScaleNormal="90" workbookViewId="0">
      <selection activeCell="G38" sqref="G38"/>
    </sheetView>
  </sheetViews>
  <sheetFormatPr defaultRowHeight="12.75"/>
  <cols>
    <col min="1" max="1" width="3.85546875" style="2" customWidth="1"/>
    <col min="2" max="2" width="27.28515625" style="2" customWidth="1"/>
    <col min="3" max="3" width="7.85546875" style="2" customWidth="1"/>
    <col min="4" max="4" width="24.28515625" style="2" customWidth="1"/>
    <col min="5" max="6" width="4" style="2" customWidth="1"/>
    <col min="7" max="8" width="4.85546875" style="2" bestFit="1" customWidth="1"/>
    <col min="9" max="9" width="4" style="2" customWidth="1"/>
    <col min="10" max="13" width="3.140625" style="2" bestFit="1" customWidth="1"/>
    <col min="14" max="14" width="2.5703125" style="2" bestFit="1" customWidth="1"/>
    <col min="15" max="15" width="10" style="2" bestFit="1" customWidth="1"/>
    <col min="16" max="16" width="8.85546875" style="2" customWidth="1"/>
    <col min="17" max="17" width="10.7109375" style="2" bestFit="1" customWidth="1"/>
    <col min="18" max="18" width="7.42578125" style="2" bestFit="1" customWidth="1"/>
    <col min="19" max="19" width="6.85546875" style="2" bestFit="1" customWidth="1"/>
    <col min="20" max="20" width="10.42578125" style="2" customWidth="1"/>
    <col min="21" max="21" width="9.85546875" style="2" bestFit="1" customWidth="1"/>
    <col min="22" max="22" width="12.28515625" style="2" customWidth="1"/>
    <col min="23" max="24" width="8.28515625" style="2" bestFit="1" customWidth="1"/>
    <col min="25" max="25" width="9.85546875" style="2" bestFit="1" customWidth="1"/>
    <col min="26" max="16384" width="9.140625" style="2"/>
  </cols>
  <sheetData>
    <row r="1" spans="1:26">
      <c r="A1" s="1" t="s">
        <v>62</v>
      </c>
    </row>
    <row r="2" spans="1:26">
      <c r="A2" s="1" t="s">
        <v>63</v>
      </c>
    </row>
    <row r="3" spans="1:26">
      <c r="A3" s="1" t="s">
        <v>64</v>
      </c>
    </row>
    <row r="4" spans="1:26">
      <c r="A4" s="1" t="s">
        <v>65</v>
      </c>
    </row>
    <row r="5" spans="1:26">
      <c r="A5" s="1"/>
    </row>
    <row r="6" spans="1:26">
      <c r="A6" s="3" t="s">
        <v>0</v>
      </c>
    </row>
    <row r="7" spans="1:26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24.75" customHeight="1">
      <c r="A8" s="1209" t="s">
        <v>1</v>
      </c>
      <c r="B8" s="1209" t="s">
        <v>2</v>
      </c>
      <c r="C8" s="1209" t="s">
        <v>3</v>
      </c>
      <c r="D8" s="1209" t="s">
        <v>117</v>
      </c>
      <c r="E8" s="1345" t="s">
        <v>66</v>
      </c>
      <c r="F8" s="1346"/>
      <c r="G8" s="1346"/>
      <c r="H8" s="1346"/>
      <c r="I8" s="1347"/>
      <c r="J8" s="1345" t="s">
        <v>67</v>
      </c>
      <c r="K8" s="1346"/>
      <c r="L8" s="1346"/>
      <c r="M8" s="1346"/>
      <c r="N8" s="1347"/>
      <c r="O8" s="1339" t="s">
        <v>4</v>
      </c>
      <c r="P8" s="1340"/>
      <c r="Q8" s="1339" t="s">
        <v>5</v>
      </c>
      <c r="R8" s="1341"/>
      <c r="S8" s="1340"/>
      <c r="T8" s="1339" t="s">
        <v>68</v>
      </c>
      <c r="U8" s="1341"/>
      <c r="V8" s="1341"/>
      <c r="W8" s="1341"/>
      <c r="X8" s="1340"/>
      <c r="Y8" s="1342" t="s">
        <v>6</v>
      </c>
      <c r="Z8" s="5"/>
    </row>
    <row r="9" spans="1:26" ht="25.5">
      <c r="A9" s="1344"/>
      <c r="B9" s="1344"/>
      <c r="C9" s="1344"/>
      <c r="D9" s="1344"/>
      <c r="E9" s="6">
        <v>1</v>
      </c>
      <c r="F9" s="6">
        <v>2</v>
      </c>
      <c r="G9" s="6">
        <v>3</v>
      </c>
      <c r="H9" s="6">
        <v>4</v>
      </c>
      <c r="I9" s="6">
        <v>5</v>
      </c>
      <c r="J9" s="7">
        <v>-1</v>
      </c>
      <c r="K9" s="7">
        <v>-2</v>
      </c>
      <c r="L9" s="7">
        <v>-3</v>
      </c>
      <c r="M9" s="7">
        <v>-4</v>
      </c>
      <c r="N9" s="7">
        <v>5</v>
      </c>
      <c r="O9" s="8" t="s">
        <v>7</v>
      </c>
      <c r="P9" s="9" t="s">
        <v>8</v>
      </c>
      <c r="Q9" s="9" t="s">
        <v>9</v>
      </c>
      <c r="R9" s="8" t="s">
        <v>118</v>
      </c>
      <c r="S9" s="8" t="s">
        <v>11</v>
      </c>
      <c r="T9" s="8" t="s">
        <v>69</v>
      </c>
      <c r="U9" s="8" t="s">
        <v>70</v>
      </c>
      <c r="V9" s="9" t="s">
        <v>9</v>
      </c>
      <c r="W9" s="8" t="s">
        <v>10</v>
      </c>
      <c r="X9" s="8" t="s">
        <v>71</v>
      </c>
      <c r="Y9" s="1343"/>
      <c r="Z9" s="5"/>
    </row>
    <row r="10" spans="1:26" ht="13.5" customHeight="1">
      <c r="A10" s="10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5"/>
    </row>
    <row r="11" spans="1:26">
      <c r="A11" s="12" t="s">
        <v>12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5"/>
      <c r="V11" s="15"/>
      <c r="W11" s="15"/>
      <c r="X11" s="15"/>
      <c r="Y11" s="15"/>
      <c r="Z11" s="5"/>
    </row>
    <row r="12" spans="1:26">
      <c r="A12" s="12" t="s">
        <v>72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5"/>
      <c r="V12" s="15"/>
      <c r="W12" s="15"/>
      <c r="X12" s="15"/>
      <c r="Y12" s="16"/>
      <c r="Z12" s="5"/>
    </row>
    <row r="13" spans="1:26">
      <c r="A13" s="17">
        <v>1</v>
      </c>
      <c r="B13" s="18" t="s">
        <v>13</v>
      </c>
      <c r="C13" s="19" t="s">
        <v>14</v>
      </c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15">
        <f>SUM(T13:X13)</f>
        <v>0</v>
      </c>
      <c r="Z13" s="5"/>
    </row>
    <row r="14" spans="1:26">
      <c r="A14" s="17">
        <v>2</v>
      </c>
      <c r="B14" s="22" t="s">
        <v>13</v>
      </c>
      <c r="C14" s="19" t="s">
        <v>14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  <c r="U14" s="23"/>
      <c r="V14" s="23"/>
      <c r="W14" s="23"/>
      <c r="X14" s="23"/>
      <c r="Y14" s="15">
        <f>SUM(T14:X14)</f>
        <v>0</v>
      </c>
      <c r="Z14" s="5"/>
    </row>
    <row r="15" spans="1:26">
      <c r="A15" s="12" t="s">
        <v>15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5"/>
      <c r="V15" s="15"/>
      <c r="W15" s="15"/>
      <c r="X15" s="15"/>
      <c r="Y15" s="15"/>
      <c r="Z15" s="5"/>
    </row>
    <row r="16" spans="1:26">
      <c r="A16" s="12" t="s">
        <v>16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5"/>
      <c r="V16" s="15"/>
      <c r="W16" s="15"/>
      <c r="X16" s="15"/>
      <c r="Y16" s="15"/>
      <c r="Z16" s="5"/>
    </row>
    <row r="17" spans="1:26">
      <c r="A17" s="24">
        <v>1</v>
      </c>
      <c r="B17" s="25" t="s">
        <v>17</v>
      </c>
      <c r="C17" s="26" t="s">
        <v>18</v>
      </c>
      <c r="D17" s="26"/>
      <c r="E17" s="26">
        <v>0.5</v>
      </c>
      <c r="F17" s="26"/>
      <c r="G17" s="27">
        <v>0.6</v>
      </c>
      <c r="H17" s="27">
        <v>1.2</v>
      </c>
      <c r="I17" s="26"/>
      <c r="J17" s="26">
        <v>0</v>
      </c>
      <c r="K17" s="26">
        <v>3</v>
      </c>
      <c r="L17" s="26">
        <v>3</v>
      </c>
      <c r="M17" s="28">
        <v>3</v>
      </c>
      <c r="N17" s="28"/>
      <c r="O17" s="26">
        <v>5441</v>
      </c>
      <c r="P17" s="20">
        <v>1803</v>
      </c>
      <c r="Q17" s="20">
        <v>14146</v>
      </c>
      <c r="R17" s="20">
        <v>4208</v>
      </c>
      <c r="S17" s="20">
        <v>20500</v>
      </c>
      <c r="T17" s="21">
        <f>E17*J17*O17</f>
        <v>0</v>
      </c>
      <c r="U17" s="21">
        <f t="shared" ref="U17:U22" si="0">E17*K17*P17</f>
        <v>2704.5</v>
      </c>
      <c r="V17" s="29">
        <f t="shared" ref="V17:V26" si="1">G17*L17*Q17</f>
        <v>25462.799999999999</v>
      </c>
      <c r="W17" s="29">
        <f t="shared" ref="W17:W26" si="2">H17*M17*R17</f>
        <v>15148.8</v>
      </c>
      <c r="X17" s="29">
        <f t="shared" ref="X17:X26" si="3">I17*N17*S17</f>
        <v>0</v>
      </c>
      <c r="Y17" s="29">
        <f>SUM(T17:X17)</f>
        <v>43316.1</v>
      </c>
      <c r="Z17" s="5"/>
    </row>
    <row r="18" spans="1:26">
      <c r="A18" s="24">
        <v>2</v>
      </c>
      <c r="B18" s="25" t="s">
        <v>19</v>
      </c>
      <c r="C18" s="26" t="s">
        <v>18</v>
      </c>
      <c r="D18" s="26"/>
      <c r="E18" s="26"/>
      <c r="F18" s="26"/>
      <c r="G18" s="27">
        <v>0.3</v>
      </c>
      <c r="H18" s="27">
        <v>0.5</v>
      </c>
      <c r="I18" s="26"/>
      <c r="J18" s="26"/>
      <c r="K18" s="26"/>
      <c r="L18" s="30">
        <v>2</v>
      </c>
      <c r="M18" s="28">
        <v>2</v>
      </c>
      <c r="N18" s="28"/>
      <c r="O18" s="26">
        <v>5441</v>
      </c>
      <c r="P18" s="20">
        <v>1803</v>
      </c>
      <c r="Q18" s="20">
        <v>14146</v>
      </c>
      <c r="R18" s="20">
        <v>4208</v>
      </c>
      <c r="S18" s="20">
        <v>20500</v>
      </c>
      <c r="T18" s="21"/>
      <c r="U18" s="21">
        <f t="shared" si="0"/>
        <v>0</v>
      </c>
      <c r="V18" s="29">
        <f t="shared" si="1"/>
        <v>8487.6</v>
      </c>
      <c r="W18" s="29">
        <f t="shared" si="2"/>
        <v>4208</v>
      </c>
      <c r="X18" s="29">
        <f t="shared" si="3"/>
        <v>0</v>
      </c>
      <c r="Y18" s="29">
        <f t="shared" ref="Y18:Y22" si="4">SUM(T18:X18)</f>
        <v>12695.6</v>
      </c>
      <c r="Z18" s="5"/>
    </row>
    <row r="19" spans="1:26">
      <c r="A19" s="24">
        <v>3</v>
      </c>
      <c r="B19" s="25" t="s">
        <v>20</v>
      </c>
      <c r="C19" s="26" t="s">
        <v>18</v>
      </c>
      <c r="D19" s="26"/>
      <c r="E19" s="26">
        <v>1.5</v>
      </c>
      <c r="F19" s="26"/>
      <c r="G19" s="27"/>
      <c r="H19" s="27"/>
      <c r="I19" s="26"/>
      <c r="J19" s="26">
        <v>2</v>
      </c>
      <c r="K19" s="26">
        <v>0</v>
      </c>
      <c r="L19" s="26"/>
      <c r="M19" s="28"/>
      <c r="N19" s="28"/>
      <c r="O19" s="26">
        <v>5441</v>
      </c>
      <c r="P19" s="20">
        <v>1803</v>
      </c>
      <c r="Q19" s="20">
        <v>14146</v>
      </c>
      <c r="R19" s="20">
        <v>4208</v>
      </c>
      <c r="S19" s="20">
        <v>20500</v>
      </c>
      <c r="T19" s="21">
        <f>E19*J19*O19</f>
        <v>16323</v>
      </c>
      <c r="U19" s="21">
        <f t="shared" si="0"/>
        <v>0</v>
      </c>
      <c r="V19" s="29">
        <f t="shared" si="1"/>
        <v>0</v>
      </c>
      <c r="W19" s="29">
        <f t="shared" si="2"/>
        <v>0</v>
      </c>
      <c r="X19" s="29">
        <f t="shared" si="3"/>
        <v>0</v>
      </c>
      <c r="Y19" s="29">
        <f t="shared" si="4"/>
        <v>16323</v>
      </c>
      <c r="Z19" s="5"/>
    </row>
    <row r="20" spans="1:26">
      <c r="A20" s="24">
        <v>4</v>
      </c>
      <c r="B20" s="25" t="s">
        <v>21</v>
      </c>
      <c r="C20" s="26" t="s">
        <v>18</v>
      </c>
      <c r="D20" s="26"/>
      <c r="E20" s="26">
        <v>1</v>
      </c>
      <c r="F20" s="26"/>
      <c r="G20" s="27"/>
      <c r="H20" s="27"/>
      <c r="I20" s="26"/>
      <c r="J20" s="26">
        <v>1</v>
      </c>
      <c r="K20" s="26">
        <v>0</v>
      </c>
      <c r="L20" s="26"/>
      <c r="M20" s="28"/>
      <c r="N20" s="28"/>
      <c r="O20" s="26">
        <v>5441</v>
      </c>
      <c r="P20" s="20">
        <v>1803</v>
      </c>
      <c r="Q20" s="20">
        <v>14146</v>
      </c>
      <c r="R20" s="20">
        <v>4208</v>
      </c>
      <c r="S20" s="20">
        <v>20500</v>
      </c>
      <c r="T20" s="21">
        <f>E20*J20*O20</f>
        <v>5441</v>
      </c>
      <c r="U20" s="21">
        <f t="shared" si="0"/>
        <v>0</v>
      </c>
      <c r="V20" s="29">
        <f t="shared" si="1"/>
        <v>0</v>
      </c>
      <c r="W20" s="29">
        <f t="shared" si="2"/>
        <v>0</v>
      </c>
      <c r="X20" s="29">
        <f t="shared" si="3"/>
        <v>0</v>
      </c>
      <c r="Y20" s="29">
        <f t="shared" si="4"/>
        <v>5441</v>
      </c>
      <c r="Z20" s="5"/>
    </row>
    <row r="21" spans="1:26">
      <c r="A21" s="24">
        <v>5</v>
      </c>
      <c r="B21" s="25" t="s">
        <v>22</v>
      </c>
      <c r="C21" s="26" t="s">
        <v>18</v>
      </c>
      <c r="D21" s="26"/>
      <c r="E21" s="26">
        <v>5</v>
      </c>
      <c r="F21" s="26"/>
      <c r="G21" s="27"/>
      <c r="H21" s="27"/>
      <c r="I21" s="26"/>
      <c r="J21" s="26">
        <v>1</v>
      </c>
      <c r="K21" s="26">
        <v>0</v>
      </c>
      <c r="L21" s="26"/>
      <c r="M21" s="28"/>
      <c r="N21" s="28"/>
      <c r="O21" s="26">
        <v>5441</v>
      </c>
      <c r="P21" s="20">
        <v>1803</v>
      </c>
      <c r="Q21" s="20">
        <v>14146</v>
      </c>
      <c r="R21" s="20">
        <v>4208</v>
      </c>
      <c r="S21" s="20">
        <v>20500</v>
      </c>
      <c r="T21" s="21">
        <f>E21*J21*O21</f>
        <v>27205</v>
      </c>
      <c r="U21" s="21">
        <f t="shared" si="0"/>
        <v>0</v>
      </c>
      <c r="V21" s="29">
        <f t="shared" si="1"/>
        <v>0</v>
      </c>
      <c r="W21" s="29">
        <f t="shared" si="2"/>
        <v>0</v>
      </c>
      <c r="X21" s="29">
        <f t="shared" si="3"/>
        <v>0</v>
      </c>
      <c r="Y21" s="29">
        <f t="shared" si="4"/>
        <v>27205</v>
      </c>
      <c r="Z21" s="5"/>
    </row>
    <row r="22" spans="1:26">
      <c r="A22" s="24">
        <v>6</v>
      </c>
      <c r="B22" s="25" t="s">
        <v>23</v>
      </c>
      <c r="C22" s="26" t="s">
        <v>18</v>
      </c>
      <c r="D22" s="26"/>
      <c r="E22" s="26">
        <v>2</v>
      </c>
      <c r="F22" s="26"/>
      <c r="G22" s="27">
        <v>0.6</v>
      </c>
      <c r="H22" s="27">
        <v>1.5</v>
      </c>
      <c r="I22" s="26"/>
      <c r="J22" s="26">
        <v>2</v>
      </c>
      <c r="K22" s="26">
        <v>2</v>
      </c>
      <c r="L22" s="26">
        <v>3</v>
      </c>
      <c r="M22" s="28">
        <v>3</v>
      </c>
      <c r="N22" s="28"/>
      <c r="O22" s="26">
        <v>5441</v>
      </c>
      <c r="P22" s="20">
        <v>1803</v>
      </c>
      <c r="Q22" s="20">
        <v>14146</v>
      </c>
      <c r="R22" s="20">
        <v>4208</v>
      </c>
      <c r="S22" s="20">
        <v>20500</v>
      </c>
      <c r="T22" s="21">
        <f>E22*J22*O22</f>
        <v>21764</v>
      </c>
      <c r="U22" s="21">
        <f t="shared" si="0"/>
        <v>7212</v>
      </c>
      <c r="V22" s="29">
        <f t="shared" si="1"/>
        <v>25462.799999999999</v>
      </c>
      <c r="W22" s="29">
        <f t="shared" si="2"/>
        <v>18936</v>
      </c>
      <c r="X22" s="29">
        <f t="shared" si="3"/>
        <v>0</v>
      </c>
      <c r="Y22" s="29">
        <f t="shared" si="4"/>
        <v>73374.8</v>
      </c>
      <c r="Z22" s="5"/>
    </row>
    <row r="23" spans="1:26">
      <c r="A23" s="31" t="s">
        <v>24</v>
      </c>
      <c r="B23" s="25"/>
      <c r="C23" s="26"/>
      <c r="D23" s="26"/>
      <c r="E23" s="26"/>
      <c r="F23" s="26"/>
      <c r="G23" s="27"/>
      <c r="H23" s="27"/>
      <c r="I23" s="26"/>
      <c r="J23" s="26"/>
      <c r="K23" s="26"/>
      <c r="L23" s="26"/>
      <c r="M23" s="28"/>
      <c r="N23" s="28"/>
      <c r="O23" s="26"/>
      <c r="P23" s="20"/>
      <c r="Q23" s="20"/>
      <c r="R23" s="20"/>
      <c r="S23" s="20"/>
      <c r="T23" s="21"/>
      <c r="U23" s="21"/>
      <c r="V23" s="29">
        <f t="shared" si="1"/>
        <v>0</v>
      </c>
      <c r="W23" s="29">
        <f t="shared" si="2"/>
        <v>0</v>
      </c>
      <c r="X23" s="29">
        <f t="shared" si="3"/>
        <v>0</v>
      </c>
      <c r="Y23" s="29"/>
      <c r="Z23" s="5"/>
    </row>
    <row r="24" spans="1:26">
      <c r="A24" s="24">
        <v>7</v>
      </c>
      <c r="B24" s="25" t="s">
        <v>25</v>
      </c>
      <c r="C24" s="26" t="s">
        <v>18</v>
      </c>
      <c r="D24" s="26"/>
      <c r="E24" s="26">
        <v>60</v>
      </c>
      <c r="F24" s="26"/>
      <c r="G24" s="27"/>
      <c r="H24" s="27"/>
      <c r="I24" s="26"/>
      <c r="J24" s="26">
        <v>2</v>
      </c>
      <c r="K24" s="26">
        <v>0</v>
      </c>
      <c r="L24" s="26"/>
      <c r="M24" s="28"/>
      <c r="N24" s="28"/>
      <c r="O24" s="26">
        <v>5441</v>
      </c>
      <c r="P24" s="20">
        <v>1803</v>
      </c>
      <c r="Q24" s="20">
        <v>14146</v>
      </c>
      <c r="R24" s="20">
        <v>4208</v>
      </c>
      <c r="S24" s="20">
        <v>20500</v>
      </c>
      <c r="T24" s="21">
        <f>E24*J24*O24</f>
        <v>652920</v>
      </c>
      <c r="U24" s="21">
        <f>E24*K24*P24</f>
        <v>0</v>
      </c>
      <c r="V24" s="29">
        <f t="shared" si="1"/>
        <v>0</v>
      </c>
      <c r="W24" s="29">
        <f t="shared" si="2"/>
        <v>0</v>
      </c>
      <c r="X24" s="29">
        <f t="shared" si="3"/>
        <v>0</v>
      </c>
      <c r="Y24" s="29">
        <f>SUM(T24:X24)</f>
        <v>652920</v>
      </c>
      <c r="Z24" s="5"/>
    </row>
    <row r="25" spans="1:26">
      <c r="A25" s="24">
        <v>8</v>
      </c>
      <c r="B25" s="25" t="s">
        <v>26</v>
      </c>
      <c r="C25" s="26" t="s">
        <v>18</v>
      </c>
      <c r="D25" s="26"/>
      <c r="E25" s="26">
        <v>30</v>
      </c>
      <c r="F25" s="26"/>
      <c r="G25" s="27">
        <v>40</v>
      </c>
      <c r="H25" s="27">
        <v>70</v>
      </c>
      <c r="I25" s="26"/>
      <c r="J25" s="26">
        <v>0</v>
      </c>
      <c r="K25" s="26">
        <v>2</v>
      </c>
      <c r="L25" s="26">
        <v>2</v>
      </c>
      <c r="M25" s="28">
        <v>2</v>
      </c>
      <c r="N25" s="28"/>
      <c r="O25" s="26">
        <v>5441</v>
      </c>
      <c r="P25" s="20">
        <v>1803</v>
      </c>
      <c r="Q25" s="20">
        <v>14146</v>
      </c>
      <c r="R25" s="20">
        <v>4208</v>
      </c>
      <c r="S25" s="20">
        <v>20500</v>
      </c>
      <c r="T25" s="21">
        <f>E25*J25*O25</f>
        <v>0</v>
      </c>
      <c r="U25" s="21">
        <f>E25*K25*P25</f>
        <v>108180</v>
      </c>
      <c r="V25" s="29">
        <f t="shared" si="1"/>
        <v>1131680</v>
      </c>
      <c r="W25" s="29">
        <f t="shared" si="2"/>
        <v>589120</v>
      </c>
      <c r="X25" s="29">
        <f t="shared" si="3"/>
        <v>0</v>
      </c>
      <c r="Y25" s="29">
        <f>SUM(T25:X25)</f>
        <v>1828980</v>
      </c>
      <c r="Z25" s="5"/>
    </row>
    <row r="26" spans="1:26">
      <c r="A26" s="24">
        <v>9</v>
      </c>
      <c r="B26" s="25" t="s">
        <v>27</v>
      </c>
      <c r="C26" s="26" t="s">
        <v>18</v>
      </c>
      <c r="D26" s="26"/>
      <c r="E26" s="26">
        <v>5</v>
      </c>
      <c r="F26" s="26"/>
      <c r="G26" s="27"/>
      <c r="H26" s="27"/>
      <c r="I26" s="26"/>
      <c r="J26" s="26">
        <v>2</v>
      </c>
      <c r="K26" s="26">
        <v>0</v>
      </c>
      <c r="L26" s="26"/>
      <c r="M26" s="28"/>
      <c r="N26" s="28"/>
      <c r="O26" s="26">
        <v>5441</v>
      </c>
      <c r="P26" s="20">
        <v>1803</v>
      </c>
      <c r="Q26" s="20">
        <v>14146</v>
      </c>
      <c r="R26" s="20">
        <v>4208</v>
      </c>
      <c r="S26" s="20">
        <v>20500</v>
      </c>
      <c r="T26" s="21">
        <f>E26*J26*O26</f>
        <v>54410</v>
      </c>
      <c r="U26" s="21">
        <f>E26*K26*P26</f>
        <v>0</v>
      </c>
      <c r="V26" s="29">
        <f t="shared" si="1"/>
        <v>0</v>
      </c>
      <c r="W26" s="29">
        <f t="shared" si="2"/>
        <v>0</v>
      </c>
      <c r="X26" s="29">
        <f t="shared" si="3"/>
        <v>0</v>
      </c>
      <c r="Y26" s="29">
        <f>SUM(T26:X26)</f>
        <v>54410</v>
      </c>
      <c r="Z26" s="5"/>
    </row>
    <row r="27" spans="1:26">
      <c r="A27" s="32" t="s">
        <v>28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5"/>
      <c r="U27" s="35"/>
      <c r="V27" s="35"/>
      <c r="W27" s="35"/>
      <c r="X27" s="35"/>
      <c r="Y27" s="36"/>
      <c r="Z27" s="5"/>
    </row>
    <row r="28" spans="1:26">
      <c r="A28" s="12" t="s">
        <v>29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5"/>
      <c r="V28" s="15"/>
      <c r="W28" s="15"/>
      <c r="X28" s="15"/>
      <c r="Y28" s="37"/>
      <c r="Z28" s="5"/>
    </row>
    <row r="29" spans="1:26">
      <c r="A29" s="24">
        <v>1</v>
      </c>
      <c r="B29" s="25" t="s">
        <v>30</v>
      </c>
      <c r="C29" s="26" t="s">
        <v>31</v>
      </c>
      <c r="D29" s="26"/>
      <c r="E29" s="38">
        <v>0.25</v>
      </c>
      <c r="F29" s="16">
        <v>0.25</v>
      </c>
      <c r="G29" s="38">
        <v>0.25</v>
      </c>
      <c r="H29" s="38">
        <v>0.25</v>
      </c>
      <c r="I29" s="16"/>
      <c r="J29" s="26">
        <v>4</v>
      </c>
      <c r="K29" s="26">
        <v>2</v>
      </c>
      <c r="L29" s="26">
        <v>2</v>
      </c>
      <c r="M29" s="26">
        <v>2</v>
      </c>
      <c r="N29" s="26"/>
      <c r="O29" s="26">
        <v>5441</v>
      </c>
      <c r="P29" s="20">
        <v>1803</v>
      </c>
      <c r="Q29" s="20">
        <v>14146</v>
      </c>
      <c r="R29" s="20">
        <v>4208</v>
      </c>
      <c r="S29" s="20">
        <v>20500</v>
      </c>
      <c r="T29" s="21">
        <f>E29*J29*O29</f>
        <v>5441</v>
      </c>
      <c r="U29" s="21">
        <f>F29*K29*P29</f>
        <v>901.5</v>
      </c>
      <c r="V29" s="39">
        <f>G29*L29*Q29</f>
        <v>7073</v>
      </c>
      <c r="W29" s="39">
        <f>H29*M29*R29</f>
        <v>2104</v>
      </c>
      <c r="X29" s="39">
        <f>I29*N29*S29</f>
        <v>0</v>
      </c>
      <c r="Y29" s="29">
        <f>SUM(T29:X29)</f>
        <v>15519.5</v>
      </c>
      <c r="Z29" s="5"/>
    </row>
    <row r="30" spans="1:26">
      <c r="A30" s="24">
        <v>2</v>
      </c>
      <c r="B30" s="25" t="s">
        <v>32</v>
      </c>
      <c r="C30" s="26" t="s">
        <v>31</v>
      </c>
      <c r="D30" s="26"/>
      <c r="E30" s="38">
        <v>0.25</v>
      </c>
      <c r="F30" s="16">
        <v>0.25</v>
      </c>
      <c r="G30" s="38">
        <v>0.25</v>
      </c>
      <c r="H30" s="38">
        <v>0.25</v>
      </c>
      <c r="I30" s="16"/>
      <c r="J30" s="26">
        <v>4</v>
      </c>
      <c r="K30" s="26">
        <v>2</v>
      </c>
      <c r="L30" s="26">
        <v>2</v>
      </c>
      <c r="M30" s="26">
        <v>2</v>
      </c>
      <c r="N30" s="26"/>
      <c r="O30" s="26">
        <v>5441</v>
      </c>
      <c r="P30" s="20">
        <v>1803</v>
      </c>
      <c r="Q30" s="20">
        <v>14146</v>
      </c>
      <c r="R30" s="20">
        <v>4208</v>
      </c>
      <c r="S30" s="20">
        <v>20500</v>
      </c>
      <c r="T30" s="21"/>
      <c r="U30" s="21">
        <f t="shared" ref="U30:X32" si="5">F30*K30*P30</f>
        <v>901.5</v>
      </c>
      <c r="V30" s="39">
        <f t="shared" si="5"/>
        <v>7073</v>
      </c>
      <c r="W30" s="39">
        <f t="shared" si="5"/>
        <v>2104</v>
      </c>
      <c r="X30" s="39">
        <f t="shared" si="5"/>
        <v>0</v>
      </c>
      <c r="Y30" s="29">
        <f>SUM(T30:X30)</f>
        <v>10078.5</v>
      </c>
      <c r="Z30" s="5"/>
    </row>
    <row r="31" spans="1:26">
      <c r="A31" s="24">
        <v>3</v>
      </c>
      <c r="B31" s="40" t="s">
        <v>33</v>
      </c>
      <c r="C31" s="26" t="s">
        <v>31</v>
      </c>
      <c r="D31" s="26"/>
      <c r="E31" s="38">
        <v>0.25</v>
      </c>
      <c r="F31" s="16">
        <v>0.25</v>
      </c>
      <c r="G31" s="38">
        <v>0.25</v>
      </c>
      <c r="H31" s="38">
        <v>0.25</v>
      </c>
      <c r="I31" s="16"/>
      <c r="J31" s="41">
        <v>4</v>
      </c>
      <c r="K31" s="41">
        <v>2</v>
      </c>
      <c r="L31" s="41">
        <v>2</v>
      </c>
      <c r="M31" s="41">
        <v>2</v>
      </c>
      <c r="N31" s="41"/>
      <c r="O31" s="26">
        <v>5441</v>
      </c>
      <c r="P31" s="20">
        <v>1803</v>
      </c>
      <c r="Q31" s="20">
        <v>14146</v>
      </c>
      <c r="R31" s="20">
        <v>4208</v>
      </c>
      <c r="S31" s="20">
        <v>20500</v>
      </c>
      <c r="T31" s="21"/>
      <c r="U31" s="21">
        <f t="shared" si="5"/>
        <v>901.5</v>
      </c>
      <c r="V31" s="39">
        <f t="shared" si="5"/>
        <v>7073</v>
      </c>
      <c r="W31" s="39">
        <f t="shared" si="5"/>
        <v>2104</v>
      </c>
      <c r="X31" s="39">
        <f t="shared" si="5"/>
        <v>0</v>
      </c>
      <c r="Y31" s="29">
        <f>SUM(T31:X31)</f>
        <v>10078.5</v>
      </c>
      <c r="Z31" s="5"/>
    </row>
    <row r="32" spans="1:26">
      <c r="A32" s="24">
        <v>4</v>
      </c>
      <c r="B32" s="40" t="s">
        <v>34</v>
      </c>
      <c r="C32" s="26" t="s">
        <v>18</v>
      </c>
      <c r="D32" s="26"/>
      <c r="E32" s="16">
        <v>0</v>
      </c>
      <c r="F32" s="16">
        <v>0.01</v>
      </c>
      <c r="G32" s="38">
        <v>0.01</v>
      </c>
      <c r="H32" s="38">
        <v>0.01</v>
      </c>
      <c r="I32" s="16"/>
      <c r="J32" s="26">
        <v>0</v>
      </c>
      <c r="K32" s="26">
        <v>1</v>
      </c>
      <c r="L32" s="26">
        <v>1</v>
      </c>
      <c r="M32" s="26">
        <v>1</v>
      </c>
      <c r="N32" s="26"/>
      <c r="O32" s="26">
        <v>5441</v>
      </c>
      <c r="P32" s="20">
        <v>1803</v>
      </c>
      <c r="Q32" s="20">
        <v>14146</v>
      </c>
      <c r="R32" s="20">
        <v>4208</v>
      </c>
      <c r="S32" s="20">
        <v>20500</v>
      </c>
      <c r="T32" s="21">
        <f t="shared" ref="T32:T38" si="6">E32*J32*O32</f>
        <v>0</v>
      </c>
      <c r="U32" s="21">
        <f t="shared" si="5"/>
        <v>18.03</v>
      </c>
      <c r="V32" s="39">
        <f t="shared" si="5"/>
        <v>141.46</v>
      </c>
      <c r="W32" s="39">
        <f t="shared" si="5"/>
        <v>42.08</v>
      </c>
      <c r="X32" s="39">
        <f t="shared" si="5"/>
        <v>0</v>
      </c>
      <c r="Y32" s="29">
        <f>SUM(T32:X32)</f>
        <v>201.57</v>
      </c>
      <c r="Z32" s="5"/>
    </row>
    <row r="33" spans="1:26">
      <c r="A33" s="31" t="s">
        <v>35</v>
      </c>
      <c r="B33" s="40"/>
      <c r="C33" s="26"/>
      <c r="D33" s="26"/>
      <c r="E33" s="16"/>
      <c r="F33" s="16"/>
      <c r="G33" s="16"/>
      <c r="H33" s="16"/>
      <c r="I33" s="16"/>
      <c r="J33" s="26"/>
      <c r="K33" s="26"/>
      <c r="L33" s="26"/>
      <c r="M33" s="26"/>
      <c r="N33" s="26"/>
      <c r="O33" s="26"/>
      <c r="P33" s="20"/>
      <c r="Q33" s="20"/>
      <c r="R33" s="20"/>
      <c r="S33" s="20"/>
      <c r="T33" s="21"/>
      <c r="U33" s="21">
        <f t="shared" ref="U33:U38" si="7">F33*K33*P33</f>
        <v>0</v>
      </c>
      <c r="V33" s="39">
        <f t="shared" ref="V33:V38" si="8">G33*L33*Q33</f>
        <v>0</v>
      </c>
      <c r="W33" s="39">
        <f t="shared" ref="W33:W38" si="9">H33*M33*R33</f>
        <v>0</v>
      </c>
      <c r="X33" s="39"/>
      <c r="Y33" s="29"/>
      <c r="Z33" s="5"/>
    </row>
    <row r="34" spans="1:26">
      <c r="A34" s="24">
        <v>1</v>
      </c>
      <c r="B34" s="40" t="s">
        <v>36</v>
      </c>
      <c r="C34" s="26" t="s">
        <v>18</v>
      </c>
      <c r="D34" s="26"/>
      <c r="E34" s="16"/>
      <c r="F34" s="16"/>
      <c r="G34" s="16"/>
      <c r="H34" s="16"/>
      <c r="I34" s="16"/>
      <c r="J34" s="26">
        <v>4</v>
      </c>
      <c r="K34" s="26">
        <v>0</v>
      </c>
      <c r="L34" s="26"/>
      <c r="M34" s="26"/>
      <c r="N34" s="26"/>
      <c r="O34" s="26">
        <v>5441</v>
      </c>
      <c r="P34" s="20">
        <v>1803</v>
      </c>
      <c r="Q34" s="20">
        <v>14146</v>
      </c>
      <c r="R34" s="20">
        <v>4208</v>
      </c>
      <c r="S34" s="20">
        <v>20500</v>
      </c>
      <c r="T34" s="21">
        <f t="shared" si="6"/>
        <v>0</v>
      </c>
      <c r="U34" s="21">
        <f t="shared" si="7"/>
        <v>0</v>
      </c>
      <c r="V34" s="39">
        <f t="shared" si="8"/>
        <v>0</v>
      </c>
      <c r="W34" s="39">
        <f t="shared" si="9"/>
        <v>0</v>
      </c>
      <c r="X34" s="39">
        <f>I34*N34*S34</f>
        <v>0</v>
      </c>
      <c r="Y34" s="29">
        <f>SUM(T34:X34)</f>
        <v>0</v>
      </c>
      <c r="Z34" s="5"/>
    </row>
    <row r="35" spans="1:26">
      <c r="A35" s="24">
        <v>2</v>
      </c>
      <c r="B35" s="40" t="s">
        <v>37</v>
      </c>
      <c r="C35" s="26" t="s">
        <v>18</v>
      </c>
      <c r="D35" s="26"/>
      <c r="E35" s="16"/>
      <c r="F35" s="16"/>
      <c r="G35" s="16"/>
      <c r="H35" s="16"/>
      <c r="I35" s="16"/>
      <c r="J35" s="26">
        <v>4</v>
      </c>
      <c r="K35" s="26">
        <v>0</v>
      </c>
      <c r="L35" s="26"/>
      <c r="M35" s="26"/>
      <c r="N35" s="26"/>
      <c r="O35" s="26">
        <v>5441</v>
      </c>
      <c r="P35" s="20">
        <v>1803</v>
      </c>
      <c r="Q35" s="20">
        <v>14146</v>
      </c>
      <c r="R35" s="20">
        <v>4208</v>
      </c>
      <c r="S35" s="20">
        <v>20500</v>
      </c>
      <c r="T35" s="21">
        <f t="shared" si="6"/>
        <v>0</v>
      </c>
      <c r="U35" s="21">
        <f t="shared" si="7"/>
        <v>0</v>
      </c>
      <c r="V35" s="39">
        <f t="shared" si="8"/>
        <v>0</v>
      </c>
      <c r="W35" s="39">
        <f t="shared" si="9"/>
        <v>0</v>
      </c>
      <c r="X35" s="39">
        <f>I35*N35*S35</f>
        <v>0</v>
      </c>
      <c r="Y35" s="29">
        <f>SUM(T35:X35)</f>
        <v>0</v>
      </c>
      <c r="Z35" s="5"/>
    </row>
    <row r="36" spans="1:26">
      <c r="A36" s="24">
        <v>3</v>
      </c>
      <c r="B36" s="40" t="s">
        <v>38</v>
      </c>
      <c r="C36" s="26" t="s">
        <v>18</v>
      </c>
      <c r="D36" s="26"/>
      <c r="E36" s="16"/>
      <c r="F36" s="16"/>
      <c r="G36" s="16"/>
      <c r="H36" s="16"/>
      <c r="I36" s="16"/>
      <c r="J36" s="26">
        <v>4</v>
      </c>
      <c r="K36" s="26">
        <v>0</v>
      </c>
      <c r="L36" s="26"/>
      <c r="M36" s="26"/>
      <c r="N36" s="26"/>
      <c r="O36" s="26">
        <v>5441</v>
      </c>
      <c r="P36" s="20">
        <v>1803</v>
      </c>
      <c r="Q36" s="20">
        <v>14146</v>
      </c>
      <c r="R36" s="20">
        <v>4208</v>
      </c>
      <c r="S36" s="20">
        <v>20500</v>
      </c>
      <c r="T36" s="21">
        <f t="shared" si="6"/>
        <v>0</v>
      </c>
      <c r="U36" s="21">
        <f t="shared" si="7"/>
        <v>0</v>
      </c>
      <c r="V36" s="39">
        <f t="shared" si="8"/>
        <v>0</v>
      </c>
      <c r="W36" s="39">
        <f t="shared" si="9"/>
        <v>0</v>
      </c>
      <c r="X36" s="39">
        <f>I36*N36*S36</f>
        <v>0</v>
      </c>
      <c r="Y36" s="29">
        <f>SUM(T36:X36)</f>
        <v>0</v>
      </c>
      <c r="Z36" s="5"/>
    </row>
    <row r="37" spans="1:26">
      <c r="A37" s="31" t="s">
        <v>39</v>
      </c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26"/>
      <c r="P37" s="20"/>
      <c r="Q37" s="20"/>
      <c r="R37" s="20"/>
      <c r="S37" s="20"/>
      <c r="T37" s="21"/>
      <c r="U37" s="21">
        <f t="shared" si="7"/>
        <v>0</v>
      </c>
      <c r="V37" s="39">
        <f t="shared" si="8"/>
        <v>0</v>
      </c>
      <c r="W37" s="39">
        <f t="shared" si="9"/>
        <v>0</v>
      </c>
      <c r="X37" s="39"/>
      <c r="Y37" s="29"/>
      <c r="Z37" s="5"/>
    </row>
    <row r="38" spans="1:26">
      <c r="A38" s="24">
        <v>1</v>
      </c>
      <c r="B38" s="40" t="s">
        <v>40</v>
      </c>
      <c r="C38" s="41" t="s">
        <v>41</v>
      </c>
      <c r="D38" s="41"/>
      <c r="E38" s="16"/>
      <c r="F38" s="16"/>
      <c r="G38" s="42">
        <v>3.0000000000000001E-3</v>
      </c>
      <c r="H38" s="42">
        <v>3.0000000000000001E-3</v>
      </c>
      <c r="I38" s="16"/>
      <c r="J38" s="41"/>
      <c r="K38" s="41"/>
      <c r="L38" s="41">
        <v>2</v>
      </c>
      <c r="M38" s="41">
        <v>2</v>
      </c>
      <c r="N38" s="41"/>
      <c r="O38" s="26">
        <v>5441</v>
      </c>
      <c r="P38" s="20">
        <v>1803</v>
      </c>
      <c r="Q38" s="20">
        <v>14146</v>
      </c>
      <c r="R38" s="20">
        <v>4208</v>
      </c>
      <c r="S38" s="20">
        <v>20500</v>
      </c>
      <c r="T38" s="21">
        <f t="shared" si="6"/>
        <v>0</v>
      </c>
      <c r="U38" s="21">
        <f t="shared" si="7"/>
        <v>0</v>
      </c>
      <c r="V38" s="39">
        <f t="shared" si="8"/>
        <v>84.876000000000005</v>
      </c>
      <c r="W38" s="39">
        <f t="shared" si="9"/>
        <v>25.248000000000001</v>
      </c>
      <c r="X38" s="39">
        <f>I38*N38*S38</f>
        <v>0</v>
      </c>
      <c r="Y38" s="29">
        <f>SUM(T38:X38)</f>
        <v>110.12400000000001</v>
      </c>
      <c r="Z38" s="5"/>
    </row>
    <row r="39" spans="1:26">
      <c r="A39" s="43" t="s">
        <v>42</v>
      </c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6"/>
      <c r="Z39" s="5"/>
    </row>
    <row r="40" spans="1:26">
      <c r="A40" s="47" t="s">
        <v>43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50"/>
      <c r="Z40" s="5"/>
    </row>
    <row r="41" spans="1:26">
      <c r="A41" s="47" t="s">
        <v>44</v>
      </c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"/>
    </row>
    <row r="42" spans="1:26">
      <c r="A42" s="51">
        <v>1</v>
      </c>
      <c r="B42" s="40" t="s">
        <v>45</v>
      </c>
      <c r="C42" s="41" t="s">
        <v>41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26"/>
      <c r="Q42" s="26"/>
      <c r="R42" s="26"/>
      <c r="S42" s="26"/>
      <c r="T42" s="26"/>
      <c r="U42" s="26"/>
      <c r="V42" s="52"/>
      <c r="W42" s="52"/>
      <c r="X42" s="52"/>
      <c r="Y42" s="53">
        <v>11000</v>
      </c>
      <c r="Z42" s="5"/>
    </row>
    <row r="43" spans="1:26">
      <c r="A43" s="51">
        <v>2</v>
      </c>
      <c r="B43" s="40" t="s">
        <v>46</v>
      </c>
      <c r="C43" s="41" t="s">
        <v>47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26"/>
      <c r="Q43" s="26"/>
      <c r="R43" s="26"/>
      <c r="S43" s="26"/>
      <c r="T43" s="26"/>
      <c r="U43" s="26"/>
      <c r="V43" s="52"/>
      <c r="W43" s="52"/>
      <c r="X43" s="52"/>
      <c r="Y43" s="53">
        <v>700</v>
      </c>
      <c r="Z43" s="5"/>
    </row>
    <row r="44" spans="1:26">
      <c r="A44" s="51">
        <v>3</v>
      </c>
      <c r="B44" s="40" t="s">
        <v>48</v>
      </c>
      <c r="C44" s="41" t="s">
        <v>41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26"/>
      <c r="Q44" s="26"/>
      <c r="R44" s="26"/>
      <c r="S44" s="26"/>
      <c r="T44" s="26"/>
      <c r="U44" s="26"/>
      <c r="V44" s="52"/>
      <c r="W44" s="52"/>
      <c r="X44" s="52"/>
      <c r="Y44" s="53">
        <v>500</v>
      </c>
      <c r="Z44" s="5"/>
    </row>
    <row r="45" spans="1:26">
      <c r="A45" s="51">
        <v>4</v>
      </c>
      <c r="B45" s="40" t="s">
        <v>49</v>
      </c>
      <c r="C45" s="41" t="s">
        <v>50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26"/>
      <c r="Q45" s="26"/>
      <c r="R45" s="26"/>
      <c r="S45" s="26"/>
      <c r="T45" s="26"/>
      <c r="U45" s="26"/>
      <c r="V45" s="52"/>
      <c r="W45" s="52"/>
      <c r="X45" s="52"/>
      <c r="Y45" s="53">
        <v>10</v>
      </c>
      <c r="Z45" s="5"/>
    </row>
    <row r="46" spans="1:26">
      <c r="A46" s="51">
        <v>5</v>
      </c>
      <c r="B46" s="54" t="s">
        <v>51</v>
      </c>
      <c r="C46" s="41" t="s">
        <v>52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26"/>
      <c r="Q46" s="26"/>
      <c r="R46" s="26"/>
      <c r="S46" s="26"/>
      <c r="T46" s="26"/>
      <c r="U46" s="26"/>
      <c r="V46" s="52"/>
      <c r="W46" s="52"/>
      <c r="X46" s="52"/>
      <c r="Y46" s="53"/>
      <c r="Z46" s="5"/>
    </row>
    <row r="47" spans="1:26">
      <c r="A47" s="51">
        <v>6</v>
      </c>
      <c r="B47" s="54" t="s">
        <v>53</v>
      </c>
      <c r="C47" s="41" t="s">
        <v>54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26"/>
      <c r="Q47" s="26"/>
      <c r="R47" s="26"/>
      <c r="S47" s="26"/>
      <c r="T47" s="26"/>
      <c r="U47" s="26"/>
      <c r="V47" s="52"/>
      <c r="W47" s="52"/>
      <c r="X47" s="52"/>
      <c r="Y47" s="53">
        <v>30000</v>
      </c>
      <c r="Z47" s="5"/>
    </row>
    <row r="48" spans="1:26" ht="15">
      <c r="A48" s="51">
        <v>7</v>
      </c>
      <c r="B48" s="54" t="s">
        <v>55</v>
      </c>
      <c r="C48" s="41" t="s">
        <v>73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26"/>
      <c r="Q48" s="26"/>
      <c r="R48" s="26"/>
      <c r="S48" s="26"/>
      <c r="T48" s="26"/>
      <c r="U48" s="26"/>
      <c r="V48" s="52"/>
      <c r="W48" s="52"/>
      <c r="X48" s="52"/>
      <c r="Y48" s="53">
        <f>8736.4*12</f>
        <v>104836.79999999999</v>
      </c>
      <c r="Z48" s="5"/>
    </row>
    <row r="49" spans="1:26">
      <c r="A49" s="51">
        <v>8</v>
      </c>
      <c r="B49" s="54" t="s">
        <v>56</v>
      </c>
      <c r="C49" s="41" t="s">
        <v>57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26"/>
      <c r="Q49" s="26"/>
      <c r="R49" s="26"/>
      <c r="S49" s="26"/>
      <c r="T49" s="26"/>
      <c r="U49" s="26"/>
      <c r="V49" s="52"/>
      <c r="W49" s="52"/>
      <c r="X49" s="52"/>
      <c r="Y49" s="53"/>
      <c r="Z49" s="5"/>
    </row>
    <row r="50" spans="1:26">
      <c r="A50" s="69" t="s">
        <v>43</v>
      </c>
      <c r="B50" s="7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5"/>
    </row>
    <row r="51" spans="1:26">
      <c r="A51" s="67" t="s">
        <v>58</v>
      </c>
      <c r="B51" s="68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"/>
    </row>
    <row r="52" spans="1:26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4" spans="1:26" ht="16.5">
      <c r="A54" s="57" t="s">
        <v>59</v>
      </c>
      <c r="B54" s="58"/>
    </row>
    <row r="55" spans="1:26" ht="16.5">
      <c r="A55" s="2" t="s">
        <v>60</v>
      </c>
      <c r="B55" s="58"/>
    </row>
    <row r="56" spans="1:26" ht="16.5">
      <c r="A56" s="58" t="s">
        <v>61</v>
      </c>
      <c r="B56" s="58"/>
    </row>
  </sheetData>
  <mergeCells count="10">
    <mergeCell ref="O8:P8"/>
    <mergeCell ref="Q8:S8"/>
    <mergeCell ref="T8:X8"/>
    <mergeCell ref="Y8:Y9"/>
    <mergeCell ref="A8:A9"/>
    <mergeCell ref="B8:B9"/>
    <mergeCell ref="C8:C9"/>
    <mergeCell ref="E8:I8"/>
    <mergeCell ref="J8:N8"/>
    <mergeCell ref="D8:D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tabSelected="1" workbookViewId="0">
      <pane ySplit="5" topLeftCell="A6" activePane="bottomLeft" state="frozen"/>
      <selection pane="bottomLeft" activeCell="I11" sqref="I11:J11"/>
    </sheetView>
  </sheetViews>
  <sheetFormatPr defaultRowHeight="12.75"/>
  <cols>
    <col min="1" max="1" width="4" style="2" customWidth="1"/>
    <col min="2" max="2" width="21.5703125" style="2" customWidth="1"/>
    <col min="3" max="4" width="8.42578125" style="2" customWidth="1"/>
    <col min="5" max="5" width="8.28515625" style="2" bestFit="1" customWidth="1"/>
    <col min="6" max="6" width="11.5703125" style="2" bestFit="1" customWidth="1"/>
    <col min="7" max="7" width="10.7109375" style="2" bestFit="1" customWidth="1"/>
    <col min="8" max="8" width="12.28515625" style="2" customWidth="1"/>
    <col min="9" max="14" width="8.7109375" style="2" customWidth="1"/>
    <col min="15" max="16384" width="9.140625" style="2"/>
  </cols>
  <sheetData>
    <row r="1" spans="1:17" ht="18.75" customHeight="1" thickBot="1">
      <c r="A1" s="1186" t="s">
        <v>229</v>
      </c>
      <c r="B1" s="1187"/>
      <c r="C1" s="1187"/>
      <c r="D1" s="1187"/>
      <c r="E1" s="1187"/>
      <c r="F1" s="1187"/>
      <c r="G1" s="1187"/>
      <c r="H1" s="1187"/>
      <c r="I1" s="1187"/>
      <c r="J1" s="1187"/>
      <c r="K1" s="1187"/>
      <c r="L1" s="1187"/>
      <c r="M1" s="1187"/>
      <c r="N1" s="1188"/>
    </row>
    <row r="2" spans="1:17">
      <c r="A2" s="159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7">
      <c r="A3" s="1209" t="s">
        <v>1</v>
      </c>
      <c r="B3" s="1209" t="s">
        <v>2</v>
      </c>
      <c r="C3" s="1209" t="s">
        <v>3</v>
      </c>
      <c r="D3" s="1212" t="s">
        <v>6</v>
      </c>
      <c r="E3" s="1004" t="s">
        <v>107</v>
      </c>
      <c r="F3" s="1028" t="s">
        <v>710</v>
      </c>
      <c r="G3" s="1208"/>
      <c r="H3" s="1029"/>
      <c r="I3" s="1216" t="s">
        <v>108</v>
      </c>
      <c r="J3" s="1217"/>
      <c r="K3" s="1217"/>
      <c r="L3" s="1217"/>
      <c r="M3" s="1217"/>
      <c r="N3" s="1218"/>
      <c r="O3" s="5"/>
    </row>
    <row r="4" spans="1:17" ht="6" customHeight="1">
      <c r="A4" s="1210"/>
      <c r="B4" s="1210"/>
      <c r="C4" s="1210"/>
      <c r="D4" s="1213"/>
      <c r="E4" s="1005"/>
      <c r="F4" s="1018"/>
      <c r="G4" s="1019"/>
      <c r="H4" s="1020"/>
      <c r="I4" s="1028" t="s">
        <v>109</v>
      </c>
      <c r="J4" s="1029"/>
      <c r="K4" s="1028" t="s">
        <v>110</v>
      </c>
      <c r="L4" s="1029"/>
      <c r="M4" s="1028" t="s">
        <v>111</v>
      </c>
      <c r="N4" s="1029"/>
    </row>
    <row r="5" spans="1:17" ht="15.75" customHeight="1" thickBot="1">
      <c r="A5" s="1211"/>
      <c r="B5" s="1211"/>
      <c r="C5" s="1211"/>
      <c r="D5" s="1214"/>
      <c r="E5" s="1215"/>
      <c r="F5" s="165" t="s">
        <v>112</v>
      </c>
      <c r="G5" s="165" t="s">
        <v>113</v>
      </c>
      <c r="H5" s="165" t="s">
        <v>114</v>
      </c>
      <c r="I5" s="1219"/>
      <c r="J5" s="1220"/>
      <c r="K5" s="1219"/>
      <c r="L5" s="1220"/>
      <c r="M5" s="1219"/>
      <c r="N5" s="1220"/>
    </row>
    <row r="6" spans="1:17">
      <c r="A6" s="130" t="s">
        <v>12</v>
      </c>
      <c r="B6" s="130"/>
      <c r="C6" s="130"/>
      <c r="D6" s="131"/>
      <c r="E6" s="56"/>
      <c r="F6" s="132"/>
      <c r="G6" s="132"/>
      <c r="H6" s="132"/>
      <c r="I6" s="133"/>
      <c r="J6" s="133"/>
      <c r="K6" s="133"/>
      <c r="L6" s="133"/>
      <c r="M6" s="133"/>
      <c r="N6" s="133"/>
    </row>
    <row r="7" spans="1:17">
      <c r="A7" s="134" t="s">
        <v>115</v>
      </c>
      <c r="B7" s="134"/>
      <c r="C7" s="134"/>
      <c r="D7" s="4"/>
      <c r="E7" s="4"/>
      <c r="F7" s="4"/>
      <c r="G7" s="4"/>
      <c r="H7" s="4"/>
      <c r="I7" s="4"/>
      <c r="J7" s="4"/>
      <c r="K7" s="4"/>
      <c r="L7" s="135"/>
      <c r="M7" s="135"/>
      <c r="N7" s="135"/>
    </row>
    <row r="8" spans="1:17" ht="21" customHeight="1">
      <c r="A8" s="136">
        <v>1</v>
      </c>
      <c r="B8" s="137" t="s">
        <v>13</v>
      </c>
      <c r="C8" s="138" t="s">
        <v>266</v>
      </c>
      <c r="D8" s="37">
        <v>0</v>
      </c>
      <c r="E8" s="139"/>
      <c r="F8" s="140">
        <v>0</v>
      </c>
      <c r="G8" s="16"/>
      <c r="H8" s="141"/>
      <c r="I8" s="1061"/>
      <c r="J8" s="1062"/>
      <c r="K8" s="1061"/>
      <c r="L8" s="1062"/>
      <c r="M8" s="1061"/>
      <c r="N8" s="1062"/>
    </row>
    <row r="9" spans="1:17" ht="21" customHeight="1">
      <c r="A9" s="130" t="s">
        <v>15</v>
      </c>
      <c r="B9" s="143"/>
      <c r="C9" s="144"/>
      <c r="D9" s="1204"/>
      <c r="E9" s="1205"/>
      <c r="F9" s="1205"/>
      <c r="G9" s="1205"/>
      <c r="H9" s="1205"/>
      <c r="I9" s="1205"/>
      <c r="J9" s="1205"/>
      <c r="K9" s="1205"/>
      <c r="L9" s="1205"/>
      <c r="M9" s="1205"/>
      <c r="N9" s="1205"/>
    </row>
    <row r="10" spans="1:17" ht="21" customHeight="1">
      <c r="A10" s="134" t="s">
        <v>16</v>
      </c>
      <c r="B10" s="145"/>
      <c r="C10" s="146"/>
      <c r="D10" s="1206"/>
      <c r="E10" s="1207"/>
      <c r="F10" s="1207"/>
      <c r="G10" s="1207"/>
      <c r="H10" s="1207"/>
      <c r="I10" s="1207"/>
      <c r="J10" s="1207"/>
      <c r="K10" s="1207"/>
      <c r="L10" s="1207"/>
      <c r="M10" s="1207"/>
      <c r="N10" s="1207"/>
    </row>
    <row r="11" spans="1:17" ht="21" customHeight="1">
      <c r="A11" s="147">
        <v>1</v>
      </c>
      <c r="B11" s="148" t="s">
        <v>17</v>
      </c>
      <c r="C11" s="149" t="s">
        <v>18</v>
      </c>
      <c r="D11" s="940">
        <v>45780</v>
      </c>
      <c r="E11" s="941"/>
      <c r="F11" s="942">
        <f>D11-E11</f>
        <v>45780</v>
      </c>
      <c r="G11" s="941">
        <f>F11*3%</f>
        <v>1373.3999999999999</v>
      </c>
      <c r="H11" s="943">
        <f>F11+G11</f>
        <v>47153.4</v>
      </c>
      <c r="I11" s="1195"/>
      <c r="J11" s="1196"/>
      <c r="K11" s="1195"/>
      <c r="L11" s="1196"/>
      <c r="M11" s="1195"/>
      <c r="N11" s="1196"/>
      <c r="O11" s="150">
        <v>0.30333549530652026</v>
      </c>
      <c r="P11" s="150">
        <v>0.30333549530652026</v>
      </c>
      <c r="Q11" s="151"/>
    </row>
    <row r="12" spans="1:17" ht="21" customHeight="1">
      <c r="A12" s="147">
        <v>2</v>
      </c>
      <c r="B12" s="148" t="s">
        <v>19</v>
      </c>
      <c r="C12" s="149" t="s">
        <v>18</v>
      </c>
      <c r="D12" s="940"/>
      <c r="E12" s="941"/>
      <c r="F12" s="942">
        <f t="shared" ref="F12:F26" si="0">D12-E12</f>
        <v>0</v>
      </c>
      <c r="G12" s="941">
        <f t="shared" ref="G12:G15" si="1">F12*3%</f>
        <v>0</v>
      </c>
      <c r="H12" s="943">
        <f t="shared" ref="H12:H15" si="2">F12+G12</f>
        <v>0</v>
      </c>
      <c r="I12" s="1195"/>
      <c r="J12" s="1196"/>
      <c r="K12" s="1195"/>
      <c r="L12" s="1196"/>
      <c r="M12" s="1195"/>
      <c r="N12" s="1196"/>
      <c r="O12" s="150">
        <v>0.49141578525785401</v>
      </c>
      <c r="P12" s="150">
        <v>0.50861533774187895</v>
      </c>
    </row>
    <row r="13" spans="1:17" ht="21" customHeight="1">
      <c r="A13" s="147">
        <v>3</v>
      </c>
      <c r="B13" s="148" t="s">
        <v>20</v>
      </c>
      <c r="C13" s="149" t="s">
        <v>18</v>
      </c>
      <c r="D13" s="940">
        <v>16695</v>
      </c>
      <c r="E13" s="941"/>
      <c r="F13" s="942">
        <f t="shared" si="0"/>
        <v>16695</v>
      </c>
      <c r="G13" s="941">
        <f t="shared" si="1"/>
        <v>500.84999999999997</v>
      </c>
      <c r="H13" s="943">
        <f t="shared" si="2"/>
        <v>17195.849999999999</v>
      </c>
      <c r="I13" s="1195"/>
      <c r="J13" s="1196"/>
      <c r="K13" s="1195"/>
      <c r="L13" s="1196"/>
      <c r="M13" s="1195"/>
      <c r="N13" s="1196"/>
      <c r="O13" s="150">
        <v>1.0000225903230342</v>
      </c>
      <c r="P13" s="150">
        <v>0</v>
      </c>
    </row>
    <row r="14" spans="1:17" ht="21" customHeight="1">
      <c r="A14" s="147">
        <v>5</v>
      </c>
      <c r="B14" s="148" t="s">
        <v>116</v>
      </c>
      <c r="C14" s="149" t="s">
        <v>18</v>
      </c>
      <c r="D14" s="940"/>
      <c r="E14" s="941"/>
      <c r="F14" s="942">
        <f t="shared" si="0"/>
        <v>0</v>
      </c>
      <c r="G14" s="941">
        <f t="shared" si="1"/>
        <v>0</v>
      </c>
      <c r="H14" s="943">
        <f t="shared" si="2"/>
        <v>0</v>
      </c>
      <c r="I14" s="1195"/>
      <c r="J14" s="1196"/>
      <c r="K14" s="1195"/>
      <c r="L14" s="1196"/>
      <c r="M14" s="1195"/>
      <c r="N14" s="1196"/>
      <c r="O14" s="150">
        <v>0.43723205872901011</v>
      </c>
      <c r="P14" s="150">
        <v>0</v>
      </c>
    </row>
    <row r="15" spans="1:17" ht="21" customHeight="1">
      <c r="A15" s="147">
        <v>6</v>
      </c>
      <c r="B15" s="148" t="s">
        <v>23</v>
      </c>
      <c r="C15" s="149" t="s">
        <v>18</v>
      </c>
      <c r="D15" s="941">
        <v>94514</v>
      </c>
      <c r="E15" s="941"/>
      <c r="F15" s="942">
        <f t="shared" si="0"/>
        <v>94514</v>
      </c>
      <c r="G15" s="941">
        <f t="shared" si="1"/>
        <v>2835.42</v>
      </c>
      <c r="H15" s="943">
        <f t="shared" si="2"/>
        <v>97349.42</v>
      </c>
      <c r="I15" s="1195"/>
      <c r="J15" s="1196"/>
      <c r="K15" s="1195"/>
      <c r="L15" s="1196"/>
      <c r="M15" s="1195"/>
      <c r="N15" s="1196"/>
      <c r="O15" s="150">
        <v>0</v>
      </c>
      <c r="P15" s="150">
        <v>0</v>
      </c>
    </row>
    <row r="16" spans="1:17" ht="21" customHeight="1">
      <c r="A16" s="134" t="s">
        <v>29</v>
      </c>
      <c r="B16" s="145"/>
      <c r="C16" s="146"/>
      <c r="D16" s="1202"/>
      <c r="E16" s="1221"/>
      <c r="F16" s="1221"/>
      <c r="G16" s="1221"/>
      <c r="H16" s="1221"/>
      <c r="I16" s="1221"/>
      <c r="J16" s="1221"/>
      <c r="K16" s="1221"/>
      <c r="L16" s="1221"/>
      <c r="M16" s="1221"/>
      <c r="N16" s="1221"/>
    </row>
    <row r="17" spans="1:15" ht="21" customHeight="1">
      <c r="A17" s="147">
        <v>1</v>
      </c>
      <c r="B17" s="148" t="s">
        <v>30</v>
      </c>
      <c r="C17" s="149" t="s">
        <v>213</v>
      </c>
      <c r="D17" s="39">
        <v>26.99</v>
      </c>
      <c r="E17" s="932"/>
      <c r="F17" s="933">
        <f t="shared" si="0"/>
        <v>26.99</v>
      </c>
      <c r="G17" s="932">
        <f>F17*3%</f>
        <v>0.80969999999999998</v>
      </c>
      <c r="H17" s="934">
        <f t="shared" ref="H17:H26" si="3">F17+G17</f>
        <v>27.799699999999998</v>
      </c>
      <c r="I17" s="1200"/>
      <c r="J17" s="1201"/>
      <c r="K17" s="1200"/>
      <c r="L17" s="1201"/>
      <c r="M17" s="1200"/>
      <c r="N17" s="1201"/>
    </row>
    <row r="18" spans="1:15" ht="21" customHeight="1">
      <c r="A18" s="147">
        <v>2</v>
      </c>
      <c r="B18" s="148" t="s">
        <v>32</v>
      </c>
      <c r="C18" s="149" t="s">
        <v>213</v>
      </c>
      <c r="D18" s="39">
        <v>26.99</v>
      </c>
      <c r="E18" s="932"/>
      <c r="F18" s="933">
        <f t="shared" si="0"/>
        <v>26.99</v>
      </c>
      <c r="G18" s="932">
        <f t="shared" ref="G18:G26" si="4">F18*3%</f>
        <v>0.80969999999999998</v>
      </c>
      <c r="H18" s="934">
        <f t="shared" si="3"/>
        <v>27.799699999999998</v>
      </c>
      <c r="I18" s="1200"/>
      <c r="J18" s="1201"/>
      <c r="K18" s="1200"/>
      <c r="L18" s="1201"/>
      <c r="M18" s="1200"/>
      <c r="N18" s="1201"/>
    </row>
    <row r="19" spans="1:15" ht="21" customHeight="1">
      <c r="A19" s="147">
        <v>3</v>
      </c>
      <c r="B19" s="154" t="s">
        <v>33</v>
      </c>
      <c r="C19" s="149" t="s">
        <v>213</v>
      </c>
      <c r="D19" s="39">
        <v>26.99</v>
      </c>
      <c r="E19" s="932"/>
      <c r="F19" s="933">
        <f t="shared" si="0"/>
        <v>26.99</v>
      </c>
      <c r="G19" s="932">
        <f>F19*3%</f>
        <v>0.80969999999999998</v>
      </c>
      <c r="H19" s="934">
        <f t="shared" si="3"/>
        <v>27.799699999999998</v>
      </c>
      <c r="I19" s="1200"/>
      <c r="J19" s="1201"/>
      <c r="K19" s="1200"/>
      <c r="L19" s="1201"/>
      <c r="M19" s="1200"/>
      <c r="N19" s="1201"/>
    </row>
    <row r="20" spans="1:15" ht="21" customHeight="1">
      <c r="A20" s="147">
        <v>4</v>
      </c>
      <c r="B20" s="154" t="s">
        <v>34</v>
      </c>
      <c r="C20" s="149" t="s">
        <v>18</v>
      </c>
      <c r="D20" s="39">
        <v>72</v>
      </c>
      <c r="E20" s="932"/>
      <c r="F20" s="933">
        <f t="shared" si="0"/>
        <v>72</v>
      </c>
      <c r="G20" s="932">
        <f t="shared" si="4"/>
        <v>2.16</v>
      </c>
      <c r="H20" s="934">
        <f t="shared" si="3"/>
        <v>74.16</v>
      </c>
      <c r="I20" s="1200"/>
      <c r="J20" s="1201"/>
      <c r="K20" s="1200"/>
      <c r="L20" s="1201"/>
      <c r="M20" s="1200"/>
      <c r="N20" s="1201"/>
    </row>
    <row r="21" spans="1:15" ht="21" customHeight="1">
      <c r="A21" s="152" t="s">
        <v>35</v>
      </c>
      <c r="B21" s="155"/>
      <c r="C21" s="153"/>
      <c r="D21" s="935"/>
      <c r="E21" s="936"/>
      <c r="F21" s="937">
        <f t="shared" si="0"/>
        <v>0</v>
      </c>
      <c r="G21" s="944">
        <f t="shared" si="4"/>
        <v>0</v>
      </c>
      <c r="H21" s="938">
        <f t="shared" si="3"/>
        <v>0</v>
      </c>
      <c r="I21" s="1202"/>
      <c r="J21" s="1203"/>
      <c r="K21" s="1202"/>
      <c r="L21" s="1203"/>
      <c r="M21" s="1202"/>
      <c r="N21" s="1203"/>
    </row>
    <row r="22" spans="1:15" ht="21" customHeight="1">
      <c r="A22" s="147">
        <v>1</v>
      </c>
      <c r="B22" s="154" t="s">
        <v>36</v>
      </c>
      <c r="C22" s="149" t="s">
        <v>18</v>
      </c>
      <c r="D22" s="39">
        <v>38.35</v>
      </c>
      <c r="E22" s="932"/>
      <c r="F22" s="933">
        <f t="shared" si="0"/>
        <v>38.35</v>
      </c>
      <c r="G22" s="932">
        <f t="shared" si="4"/>
        <v>1.1505000000000001</v>
      </c>
      <c r="H22" s="934">
        <f t="shared" si="3"/>
        <v>39.500500000000002</v>
      </c>
      <c r="I22" s="1200"/>
      <c r="J22" s="1201"/>
      <c r="K22" s="1200"/>
      <c r="L22" s="1201"/>
      <c r="M22" s="1200"/>
      <c r="N22" s="1201"/>
    </row>
    <row r="23" spans="1:15" ht="21" customHeight="1">
      <c r="A23" s="147">
        <v>2</v>
      </c>
      <c r="B23" s="154" t="s">
        <v>37</v>
      </c>
      <c r="C23" s="149" t="s">
        <v>18</v>
      </c>
      <c r="D23" s="39">
        <v>38.35</v>
      </c>
      <c r="E23" s="932"/>
      <c r="F23" s="933">
        <f t="shared" si="0"/>
        <v>38.35</v>
      </c>
      <c r="G23" s="932">
        <f t="shared" si="4"/>
        <v>1.1505000000000001</v>
      </c>
      <c r="H23" s="934">
        <f t="shared" si="3"/>
        <v>39.500500000000002</v>
      </c>
      <c r="I23" s="1200"/>
      <c r="J23" s="1201"/>
      <c r="K23" s="1200"/>
      <c r="L23" s="1201"/>
      <c r="M23" s="1200"/>
      <c r="N23" s="1201"/>
    </row>
    <row r="24" spans="1:15" ht="21" customHeight="1">
      <c r="A24" s="147">
        <v>3</v>
      </c>
      <c r="B24" s="154" t="s">
        <v>38</v>
      </c>
      <c r="C24" s="149" t="s">
        <v>18</v>
      </c>
      <c r="D24" s="39">
        <v>38.35</v>
      </c>
      <c r="E24" s="932"/>
      <c r="F24" s="933">
        <f t="shared" si="0"/>
        <v>38.35</v>
      </c>
      <c r="G24" s="932">
        <f t="shared" si="4"/>
        <v>1.1505000000000001</v>
      </c>
      <c r="H24" s="934">
        <f t="shared" si="3"/>
        <v>39.500500000000002</v>
      </c>
      <c r="I24" s="1200"/>
      <c r="J24" s="1201"/>
      <c r="K24" s="1200"/>
      <c r="L24" s="1201"/>
      <c r="M24" s="1200"/>
      <c r="N24" s="1201"/>
    </row>
    <row r="25" spans="1:15" ht="21" customHeight="1">
      <c r="A25" s="152" t="s">
        <v>39</v>
      </c>
      <c r="B25" s="155"/>
      <c r="C25" s="156"/>
      <c r="D25" s="935"/>
      <c r="E25" s="936"/>
      <c r="F25" s="933">
        <f t="shared" si="0"/>
        <v>0</v>
      </c>
      <c r="G25" s="932">
        <f t="shared" si="4"/>
        <v>0</v>
      </c>
      <c r="H25" s="934">
        <f t="shared" si="3"/>
        <v>0</v>
      </c>
      <c r="I25" s="1200"/>
      <c r="J25" s="1201"/>
      <c r="K25" s="1200"/>
      <c r="L25" s="1201"/>
      <c r="M25" s="1200"/>
      <c r="N25" s="1201"/>
    </row>
    <row r="26" spans="1:15" ht="21" customHeight="1">
      <c r="A26" s="193">
        <v>2</v>
      </c>
      <c r="B26" s="194" t="s">
        <v>647</v>
      </c>
      <c r="C26" s="931" t="s">
        <v>213</v>
      </c>
      <c r="D26" s="939">
        <v>480.59</v>
      </c>
      <c r="E26" s="936"/>
      <c r="F26" s="965">
        <f t="shared" si="0"/>
        <v>480.59</v>
      </c>
      <c r="G26" s="966">
        <f t="shared" si="4"/>
        <v>14.417699999999998</v>
      </c>
      <c r="H26" s="967">
        <f t="shared" si="3"/>
        <v>495.0077</v>
      </c>
      <c r="I26" s="1222"/>
      <c r="J26" s="1223"/>
      <c r="K26" s="1222"/>
      <c r="L26" s="1223"/>
      <c r="M26" s="1222"/>
      <c r="N26" s="1223"/>
    </row>
    <row r="27" spans="1:15" ht="18.75" customHeight="1">
      <c r="A27" s="972"/>
      <c r="B27" s="912"/>
      <c r="C27" s="962"/>
      <c r="D27" s="939"/>
      <c r="E27" s="963"/>
      <c r="F27" s="963"/>
      <c r="G27" s="963"/>
      <c r="H27" s="963"/>
      <c r="I27" s="964"/>
      <c r="J27" s="964"/>
      <c r="K27" s="964"/>
      <c r="L27" s="964"/>
      <c r="M27" s="964"/>
      <c r="N27" s="964"/>
      <c r="O27" s="5"/>
    </row>
    <row r="28" spans="1:15" ht="18" customHeight="1">
      <c r="A28" s="968"/>
      <c r="B28" s="592"/>
      <c r="C28" s="550"/>
      <c r="D28" s="969"/>
      <c r="E28" s="970"/>
      <c r="F28" s="970"/>
      <c r="G28" s="970"/>
      <c r="H28" s="970"/>
      <c r="I28" s="971"/>
      <c r="J28" s="971"/>
      <c r="K28" s="971"/>
      <c r="L28" s="971"/>
      <c r="M28" s="971"/>
      <c r="N28" s="971"/>
      <c r="O28" s="5"/>
    </row>
    <row r="29" spans="1:15" ht="15.75" customHeight="1">
      <c r="A29" s="1189" t="s">
        <v>231</v>
      </c>
      <c r="B29" s="1190"/>
      <c r="C29" s="1190"/>
      <c r="D29" s="1190"/>
      <c r="E29" s="1190"/>
      <c r="F29" s="1190"/>
      <c r="G29" s="1190"/>
      <c r="H29" s="1190"/>
      <c r="I29" s="1190"/>
      <c r="J29" s="1190"/>
      <c r="K29" s="1190"/>
      <c r="L29" s="1190"/>
      <c r="M29" s="1190"/>
      <c r="N29" s="1191"/>
      <c r="O29" s="5"/>
    </row>
    <row r="30" spans="1:15">
      <c r="A30" s="56"/>
      <c r="B30" s="56"/>
      <c r="C30" s="56"/>
      <c r="D30" s="56"/>
      <c r="E30" s="56"/>
      <c r="F30" s="56"/>
      <c r="G30" s="157"/>
      <c r="H30" s="1198" t="s">
        <v>228</v>
      </c>
      <c r="I30" s="1197" t="s">
        <v>227</v>
      </c>
      <c r="J30" s="1197"/>
      <c r="K30" s="1197"/>
      <c r="L30" s="1197"/>
      <c r="M30" s="1197"/>
      <c r="N30" s="1197"/>
    </row>
    <row r="31" spans="1:15" ht="17.25" thickBot="1">
      <c r="A31" s="1192" t="s">
        <v>230</v>
      </c>
      <c r="B31" s="1193"/>
      <c r="C31" s="1193"/>
      <c r="D31" s="1193"/>
      <c r="E31" s="1193"/>
      <c r="F31" s="1194"/>
      <c r="G31" s="157"/>
      <c r="H31" s="1199"/>
      <c r="I31" s="158" t="s">
        <v>148</v>
      </c>
      <c r="J31" s="158" t="s">
        <v>149</v>
      </c>
      <c r="K31" s="158" t="s">
        <v>148</v>
      </c>
      <c r="L31" s="158" t="s">
        <v>149</v>
      </c>
      <c r="M31" s="158" t="s">
        <v>148</v>
      </c>
      <c r="N31" s="158" t="s">
        <v>149</v>
      </c>
    </row>
    <row r="32" spans="1:15" s="84" customFormat="1" ht="12.75" customHeight="1">
      <c r="A32" s="63"/>
      <c r="B32" s="163" t="s">
        <v>233</v>
      </c>
      <c r="C32" s="160"/>
      <c r="D32" s="160"/>
      <c r="E32" s="160"/>
      <c r="F32" s="160"/>
      <c r="G32" s="161"/>
      <c r="H32" s="173">
        <v>41640</v>
      </c>
      <c r="I32" s="172"/>
      <c r="J32" s="973"/>
      <c r="K32" s="81"/>
      <c r="L32" s="81"/>
      <c r="M32" s="81"/>
      <c r="N32" s="81"/>
    </row>
    <row r="33" spans="1:14" s="84" customFormat="1" ht="12.75" customHeight="1">
      <c r="A33" s="64"/>
      <c r="B33" s="164" t="s">
        <v>234</v>
      </c>
      <c r="C33" s="162"/>
      <c r="D33" s="162"/>
      <c r="E33" s="162"/>
      <c r="F33" s="162"/>
      <c r="G33" s="161"/>
      <c r="H33" s="174">
        <v>41671</v>
      </c>
      <c r="I33" s="86"/>
      <c r="J33" s="86"/>
      <c r="K33" s="86"/>
      <c r="L33" s="86"/>
      <c r="M33" s="86"/>
      <c r="N33" s="86"/>
    </row>
    <row r="34" spans="1:14" s="84" customFormat="1" ht="12.75" customHeight="1">
      <c r="A34" s="64"/>
      <c r="B34" s="164" t="s">
        <v>262</v>
      </c>
      <c r="C34" s="162"/>
      <c r="D34" s="162"/>
      <c r="E34" s="162"/>
      <c r="F34" s="162"/>
      <c r="G34" s="161"/>
      <c r="H34" s="174">
        <v>41699</v>
      </c>
      <c r="I34" s="86"/>
      <c r="J34" s="86"/>
      <c r="K34" s="86"/>
      <c r="L34" s="86"/>
      <c r="M34" s="86"/>
      <c r="N34" s="86"/>
    </row>
    <row r="35" spans="1:14" s="84" customFormat="1" ht="12.75" customHeight="1">
      <c r="A35" s="64"/>
      <c r="B35" s="164" t="s">
        <v>263</v>
      </c>
      <c r="C35" s="162"/>
      <c r="D35" s="162"/>
      <c r="E35" s="162"/>
      <c r="F35" s="162"/>
      <c r="G35" s="161"/>
      <c r="H35" s="174">
        <v>41730</v>
      </c>
      <c r="I35" s="86"/>
      <c r="J35" s="86"/>
      <c r="K35" s="86"/>
      <c r="L35" s="86"/>
      <c r="M35" s="86"/>
      <c r="N35" s="86"/>
    </row>
    <row r="36" spans="1:14" s="84" customFormat="1" ht="12.75" customHeight="1">
      <c r="A36" s="64"/>
      <c r="B36" s="164" t="s">
        <v>235</v>
      </c>
      <c r="C36" s="162"/>
      <c r="D36" s="162"/>
      <c r="E36" s="162"/>
      <c r="F36" s="162"/>
      <c r="G36" s="161"/>
      <c r="H36" s="174">
        <v>41760</v>
      </c>
      <c r="I36" s="86"/>
      <c r="J36" s="86"/>
      <c r="K36" s="86"/>
      <c r="L36" s="86"/>
      <c r="M36" s="86"/>
      <c r="N36" s="86"/>
    </row>
    <row r="37" spans="1:14" s="84" customFormat="1" ht="12.75" customHeight="1">
      <c r="A37" s="64"/>
      <c r="B37" s="164" t="s">
        <v>232</v>
      </c>
      <c r="C37" s="162"/>
      <c r="D37" s="162"/>
      <c r="E37" s="162"/>
      <c r="F37" s="162"/>
      <c r="G37" s="161"/>
      <c r="H37" s="174">
        <v>41791</v>
      </c>
      <c r="I37" s="86"/>
      <c r="J37" s="86"/>
      <c r="K37" s="86"/>
      <c r="L37" s="86"/>
      <c r="M37" s="86"/>
      <c r="N37" s="86"/>
    </row>
    <row r="38" spans="1:14" s="84" customFormat="1" ht="12.75" customHeight="1">
      <c r="A38" s="58"/>
      <c r="B38" s="58"/>
      <c r="C38" s="58"/>
      <c r="D38" s="58"/>
      <c r="E38" s="58"/>
      <c r="F38" s="58"/>
      <c r="G38" s="40"/>
      <c r="H38" s="174">
        <v>41821</v>
      </c>
      <c r="I38" s="86"/>
      <c r="J38" s="86"/>
      <c r="K38" s="86"/>
      <c r="L38" s="86"/>
      <c r="M38" s="86"/>
      <c r="N38" s="86"/>
    </row>
    <row r="39" spans="1:14" s="84" customFormat="1" ht="12.75" customHeight="1">
      <c r="A39" s="58"/>
      <c r="B39" s="58"/>
      <c r="C39" s="58"/>
      <c r="D39" s="58"/>
      <c r="E39" s="58"/>
      <c r="F39" s="58"/>
      <c r="G39" s="40"/>
      <c r="H39" s="174">
        <v>41852</v>
      </c>
      <c r="I39" s="86"/>
      <c r="J39" s="86"/>
      <c r="K39" s="86"/>
      <c r="L39" s="86"/>
      <c r="M39" s="86"/>
      <c r="N39" s="86"/>
    </row>
    <row r="40" spans="1:14" s="84" customFormat="1" ht="12.75" customHeight="1">
      <c r="A40" s="58"/>
      <c r="B40" s="58"/>
      <c r="C40" s="58"/>
      <c r="D40" s="58"/>
      <c r="E40" s="58"/>
      <c r="F40" s="58"/>
      <c r="G40" s="40"/>
      <c r="H40" s="174">
        <v>41883</v>
      </c>
      <c r="I40" s="86"/>
      <c r="J40" s="86"/>
      <c r="K40" s="86"/>
      <c r="L40" s="86"/>
      <c r="M40" s="86"/>
      <c r="N40" s="86"/>
    </row>
    <row r="41" spans="1:14" s="84" customFormat="1" ht="12.75" customHeight="1">
      <c r="A41" s="58"/>
      <c r="B41" s="58"/>
      <c r="C41" s="58"/>
      <c r="D41" s="58"/>
      <c r="E41" s="58"/>
      <c r="F41" s="58"/>
      <c r="G41" s="40"/>
      <c r="H41" s="174">
        <v>41913</v>
      </c>
      <c r="I41" s="86"/>
      <c r="J41" s="86"/>
      <c r="K41" s="86"/>
      <c r="L41" s="86"/>
      <c r="M41" s="86"/>
      <c r="N41" s="86"/>
    </row>
    <row r="42" spans="1:14" s="84" customFormat="1" ht="12.75" customHeight="1">
      <c r="A42" s="58"/>
      <c r="B42" s="58"/>
      <c r="C42" s="58"/>
      <c r="D42" s="58"/>
      <c r="E42" s="58"/>
      <c r="F42" s="58"/>
      <c r="G42" s="40"/>
      <c r="H42" s="174">
        <v>41944</v>
      </c>
      <c r="I42" s="86"/>
      <c r="J42" s="86"/>
      <c r="K42" s="86"/>
      <c r="L42" s="86"/>
      <c r="M42" s="86"/>
      <c r="N42" s="86"/>
    </row>
    <row r="43" spans="1:14" s="84" customFormat="1" ht="12.75" customHeight="1">
      <c r="B43" s="2"/>
      <c r="C43" s="2"/>
      <c r="D43" s="2"/>
      <c r="E43" s="2"/>
      <c r="F43" s="2"/>
      <c r="G43" s="40"/>
      <c r="H43" s="174">
        <v>41974</v>
      </c>
      <c r="I43" s="86"/>
      <c r="J43" s="86"/>
      <c r="K43" s="86"/>
      <c r="L43" s="86"/>
      <c r="M43" s="86"/>
      <c r="N43" s="86"/>
    </row>
    <row r="44" spans="1:14" s="4" customFormat="1">
      <c r="H44" s="128"/>
      <c r="I44" s="128"/>
      <c r="J44" s="128"/>
      <c r="K44" s="128"/>
      <c r="L44" s="128"/>
      <c r="M44" s="128"/>
      <c r="N44" s="128"/>
    </row>
    <row r="45" spans="1:14" s="949" customFormat="1" ht="22.5" customHeight="1">
      <c r="A45" s="945" t="s">
        <v>692</v>
      </c>
      <c r="B45" s="946"/>
      <c r="C45" s="913"/>
      <c r="D45" s="922"/>
      <c r="E45" s="945" t="s">
        <v>692</v>
      </c>
      <c r="F45" s="946"/>
      <c r="G45" s="947"/>
      <c r="H45" s="945" t="s">
        <v>692</v>
      </c>
      <c r="I45" s="958"/>
      <c r="J45" s="947"/>
      <c r="K45" s="945" t="s">
        <v>692</v>
      </c>
      <c r="L45" s="946"/>
      <c r="M45" s="958"/>
      <c r="N45" s="961"/>
    </row>
    <row r="46" spans="1:14" s="949" customFormat="1" ht="22.5" customHeight="1">
      <c r="A46" s="948" t="s">
        <v>694</v>
      </c>
      <c r="C46" s="959"/>
      <c r="D46" s="950"/>
      <c r="E46" s="948"/>
      <c r="G46" s="951"/>
      <c r="H46" s="948" t="s">
        <v>705</v>
      </c>
      <c r="I46" s="960"/>
      <c r="J46" s="951"/>
      <c r="K46" s="948" t="s">
        <v>705</v>
      </c>
      <c r="M46" s="959"/>
      <c r="N46" s="950"/>
    </row>
    <row r="47" spans="1:14" s="949" customFormat="1" ht="22.5" customHeight="1">
      <c r="A47" s="948" t="s">
        <v>706</v>
      </c>
      <c r="C47" s="960"/>
      <c r="D47" s="952"/>
      <c r="E47" s="948" t="s">
        <v>698</v>
      </c>
      <c r="G47" s="951"/>
      <c r="H47" s="948" t="s">
        <v>716</v>
      </c>
      <c r="I47" s="960"/>
      <c r="J47" s="951"/>
      <c r="K47" s="948" t="s">
        <v>712</v>
      </c>
      <c r="M47" s="960"/>
      <c r="N47" s="952"/>
    </row>
    <row r="48" spans="1:14" s="949" customFormat="1" ht="22.5" customHeight="1">
      <c r="A48" s="948" t="s">
        <v>707</v>
      </c>
      <c r="B48" s="960"/>
      <c r="C48" s="960"/>
      <c r="D48" s="952"/>
      <c r="E48" s="948"/>
      <c r="G48" s="951"/>
      <c r="H48" s="948" t="s">
        <v>711</v>
      </c>
      <c r="I48" s="960"/>
      <c r="J48" s="951"/>
      <c r="K48" s="948" t="s">
        <v>713</v>
      </c>
      <c r="M48" s="960"/>
      <c r="N48" s="952"/>
    </row>
    <row r="49" spans="1:14" s="949" customFormat="1" ht="22.5" customHeight="1">
      <c r="A49" s="948" t="s">
        <v>709</v>
      </c>
      <c r="B49" s="960"/>
      <c r="C49" s="960"/>
      <c r="D49" s="952"/>
      <c r="E49" s="948" t="s">
        <v>702</v>
      </c>
      <c r="G49" s="951"/>
      <c r="H49" s="948" t="s">
        <v>715</v>
      </c>
      <c r="I49" s="960"/>
      <c r="J49" s="951"/>
      <c r="K49" s="948" t="s">
        <v>714</v>
      </c>
      <c r="M49" s="960"/>
      <c r="N49" s="952"/>
    </row>
    <row r="50" spans="1:14" s="949" customFormat="1" ht="22.5" customHeight="1">
      <c r="A50" s="953" t="s">
        <v>708</v>
      </c>
      <c r="B50" s="954"/>
      <c r="C50" s="954"/>
      <c r="D50" s="955"/>
      <c r="E50" s="956"/>
      <c r="F50" s="954"/>
      <c r="G50" s="955"/>
      <c r="H50" s="956"/>
      <c r="I50" s="954"/>
      <c r="J50" s="955"/>
      <c r="K50" s="953"/>
      <c r="L50" s="957"/>
      <c r="M50" s="954"/>
      <c r="N50" s="955"/>
    </row>
    <row r="51" spans="1:14" s="56" customFormat="1"/>
  </sheetData>
  <mergeCells count="65">
    <mergeCell ref="M26:N26"/>
    <mergeCell ref="I26:J26"/>
    <mergeCell ref="K26:L26"/>
    <mergeCell ref="I24:J24"/>
    <mergeCell ref="K24:L24"/>
    <mergeCell ref="I25:J25"/>
    <mergeCell ref="K25:L25"/>
    <mergeCell ref="M24:N24"/>
    <mergeCell ref="M25:N25"/>
    <mergeCell ref="D16:N16"/>
    <mergeCell ref="M15:N15"/>
    <mergeCell ref="I18:J18"/>
    <mergeCell ref="K18:L18"/>
    <mergeCell ref="I19:J19"/>
    <mergeCell ref="K19:L19"/>
    <mergeCell ref="I3:N3"/>
    <mergeCell ref="I8:J8"/>
    <mergeCell ref="K8:L8"/>
    <mergeCell ref="M8:N8"/>
    <mergeCell ref="I4:J5"/>
    <mergeCell ref="M4:N5"/>
    <mergeCell ref="K4:L5"/>
    <mergeCell ref="F3:H4"/>
    <mergeCell ref="A3:A5"/>
    <mergeCell ref="B3:B5"/>
    <mergeCell ref="C3:C5"/>
    <mergeCell ref="D3:D5"/>
    <mergeCell ref="E3:E5"/>
    <mergeCell ref="I14:J14"/>
    <mergeCell ref="K14:L14"/>
    <mergeCell ref="I15:J15"/>
    <mergeCell ref="D9:N10"/>
    <mergeCell ref="I13:J13"/>
    <mergeCell ref="K13:L13"/>
    <mergeCell ref="K15:L15"/>
    <mergeCell ref="M20:N20"/>
    <mergeCell ref="M21:N21"/>
    <mergeCell ref="M22:N22"/>
    <mergeCell ref="M23:N23"/>
    <mergeCell ref="I17:J17"/>
    <mergeCell ref="K17:L17"/>
    <mergeCell ref="I20:J20"/>
    <mergeCell ref="K20:L20"/>
    <mergeCell ref="I21:J21"/>
    <mergeCell ref="K21:L21"/>
    <mergeCell ref="I22:J22"/>
    <mergeCell ref="K22:L22"/>
    <mergeCell ref="I23:J23"/>
    <mergeCell ref="K23:L23"/>
    <mergeCell ref="A1:N1"/>
    <mergeCell ref="A29:N29"/>
    <mergeCell ref="A31:F31"/>
    <mergeCell ref="M11:N11"/>
    <mergeCell ref="M12:N12"/>
    <mergeCell ref="M13:N13"/>
    <mergeCell ref="M14:N14"/>
    <mergeCell ref="I30:N30"/>
    <mergeCell ref="H30:H31"/>
    <mergeCell ref="I11:J11"/>
    <mergeCell ref="I12:J12"/>
    <mergeCell ref="K11:L11"/>
    <mergeCell ref="K12:L12"/>
    <mergeCell ref="M17:N17"/>
    <mergeCell ref="M18:N18"/>
    <mergeCell ref="M19:N19"/>
  </mergeCells>
  <pageMargins left="0.25" right="0.25" top="0.75" bottom="0.75" header="0.3" footer="0.3"/>
  <pageSetup paperSize="9" orientation="landscape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8"/>
  <sheetViews>
    <sheetView zoomScale="80" zoomScaleNormal="80" workbookViewId="0">
      <pane ySplit="2" topLeftCell="A3" activePane="bottomLeft" state="frozen"/>
      <selection pane="bottomLeft" activeCell="F3" sqref="F3:F16"/>
    </sheetView>
  </sheetViews>
  <sheetFormatPr defaultRowHeight="26.25"/>
  <cols>
    <col min="1" max="1" width="3.85546875" style="609" customWidth="1"/>
    <col min="2" max="2" width="84.42578125" style="610" customWidth="1"/>
    <col min="3" max="3" width="15" style="612" bestFit="1" customWidth="1"/>
    <col min="4" max="4" width="12.28515625" style="612" customWidth="1"/>
    <col min="5" max="5" width="12.42578125" style="609" customWidth="1"/>
    <col min="6" max="6" width="19.140625" style="609" bestFit="1" customWidth="1"/>
    <col min="7" max="7" width="10.7109375" style="609" customWidth="1"/>
  </cols>
  <sheetData>
    <row r="1" spans="1:7" s="608" customFormat="1" ht="24" customHeight="1" thickBot="1">
      <c r="A1" s="1348" t="s">
        <v>579</v>
      </c>
      <c r="B1" s="1348"/>
      <c r="C1" s="1348"/>
      <c r="D1" s="1348"/>
      <c r="E1" s="1348"/>
      <c r="F1" s="1348"/>
      <c r="G1" s="1348"/>
    </row>
    <row r="2" spans="1:7" ht="22.5" customHeight="1" thickBot="1">
      <c r="A2" s="625" t="s">
        <v>567</v>
      </c>
      <c r="B2" s="626" t="s">
        <v>584</v>
      </c>
      <c r="C2" s="627" t="s">
        <v>587</v>
      </c>
      <c r="D2" s="627" t="s">
        <v>588</v>
      </c>
      <c r="E2" s="627" t="s">
        <v>585</v>
      </c>
      <c r="F2" s="627" t="s">
        <v>586</v>
      </c>
      <c r="G2" s="623" t="s">
        <v>568</v>
      </c>
    </row>
    <row r="3" spans="1:7" ht="52.5" customHeight="1">
      <c r="A3" s="613">
        <v>1</v>
      </c>
      <c r="B3" s="624" t="s">
        <v>582</v>
      </c>
      <c r="C3" s="615"/>
      <c r="D3" s="1355">
        <v>10</v>
      </c>
      <c r="E3" s="1352">
        <v>5334</v>
      </c>
      <c r="F3" s="1352">
        <v>1940</v>
      </c>
      <c r="G3" s="546"/>
    </row>
    <row r="4" spans="1:7" s="120" customFormat="1" ht="24">
      <c r="A4" s="1349">
        <v>2</v>
      </c>
      <c r="B4" s="637" t="s">
        <v>569</v>
      </c>
      <c r="C4" s="638"/>
      <c r="D4" s="1356"/>
      <c r="E4" s="1352"/>
      <c r="F4" s="1352"/>
      <c r="G4" s="639"/>
    </row>
    <row r="5" spans="1:7" ht="71.25" customHeight="1">
      <c r="A5" s="1350"/>
      <c r="B5" s="614" t="s">
        <v>578</v>
      </c>
      <c r="C5" s="619"/>
      <c r="D5" s="1356"/>
      <c r="E5" s="1352"/>
      <c r="F5" s="1352"/>
      <c r="G5" s="233"/>
    </row>
    <row r="6" spans="1:7" ht="22.5" customHeight="1">
      <c r="A6" s="1350"/>
      <c r="B6" s="616" t="s">
        <v>580</v>
      </c>
      <c r="C6" s="1354">
        <v>180</v>
      </c>
      <c r="D6" s="1356"/>
      <c r="E6" s="1352"/>
      <c r="F6" s="1352"/>
      <c r="G6" s="233"/>
    </row>
    <row r="7" spans="1:7" ht="48">
      <c r="A7" s="1350"/>
      <c r="B7" s="614" t="s">
        <v>581</v>
      </c>
      <c r="C7" s="1353"/>
      <c r="D7" s="1356"/>
      <c r="E7" s="1352"/>
      <c r="F7" s="1352"/>
      <c r="G7" s="233"/>
    </row>
    <row r="8" spans="1:7" ht="72">
      <c r="A8" s="1350"/>
      <c r="B8" s="614" t="s">
        <v>590</v>
      </c>
      <c r="C8" s="640"/>
      <c r="D8" s="1356"/>
      <c r="E8" s="1352"/>
      <c r="F8" s="1352"/>
      <c r="G8" s="233"/>
    </row>
    <row r="9" spans="1:7" ht="47.25" customHeight="1">
      <c r="A9" s="1350"/>
      <c r="B9" s="617" t="s">
        <v>583</v>
      </c>
      <c r="C9" s="619"/>
      <c r="D9" s="1356"/>
      <c r="E9" s="1352"/>
      <c r="F9" s="1352"/>
      <c r="G9" s="233"/>
    </row>
    <row r="10" spans="1:7" s="243" customFormat="1" ht="20.25" customHeight="1">
      <c r="A10" s="1350"/>
      <c r="B10" s="633" t="s">
        <v>572</v>
      </c>
      <c r="C10" s="630"/>
      <c r="D10" s="1356"/>
      <c r="E10" s="1352"/>
      <c r="F10" s="1352"/>
      <c r="G10" s="634"/>
    </row>
    <row r="11" spans="1:7" s="243" customFormat="1" ht="20.25" customHeight="1">
      <c r="A11" s="1350"/>
      <c r="B11" s="635" t="s">
        <v>573</v>
      </c>
      <c r="C11" s="630"/>
      <c r="D11" s="1356"/>
      <c r="E11" s="1352"/>
      <c r="F11" s="1352"/>
      <c r="G11" s="636"/>
    </row>
    <row r="12" spans="1:7" s="608" customFormat="1" ht="20.25" customHeight="1">
      <c r="A12" s="1350"/>
      <c r="B12" s="620" t="s">
        <v>574</v>
      </c>
      <c r="C12" s="619">
        <v>21</v>
      </c>
      <c r="D12" s="1356"/>
      <c r="E12" s="1352"/>
      <c r="F12" s="1352"/>
      <c r="G12" s="611"/>
    </row>
    <row r="13" spans="1:7" s="608" customFormat="1" ht="20.25" customHeight="1">
      <c r="A13" s="1350"/>
      <c r="B13" s="620" t="s">
        <v>575</v>
      </c>
      <c r="C13" s="619"/>
      <c r="D13" s="1356"/>
      <c r="E13" s="1352"/>
      <c r="F13" s="1352"/>
      <c r="G13" s="611"/>
    </row>
    <row r="14" spans="1:7" s="608" customFormat="1" ht="20.25" customHeight="1">
      <c r="A14" s="1351"/>
      <c r="B14" s="620" t="s">
        <v>576</v>
      </c>
      <c r="C14" s="619"/>
      <c r="D14" s="1356"/>
      <c r="E14" s="1352"/>
      <c r="F14" s="1352"/>
      <c r="G14" s="611"/>
    </row>
    <row r="15" spans="1:7" s="243" customFormat="1" ht="20.25" customHeight="1">
      <c r="A15" s="628">
        <v>3</v>
      </c>
      <c r="B15" s="629" t="s">
        <v>570</v>
      </c>
      <c r="C15" s="630">
        <v>160</v>
      </c>
      <c r="D15" s="1356"/>
      <c r="E15" s="1352"/>
      <c r="F15" s="1352"/>
      <c r="G15" s="631"/>
    </row>
    <row r="16" spans="1:7" s="243" customFormat="1" ht="20.25" customHeight="1">
      <c r="A16" s="632">
        <v>4</v>
      </c>
      <c r="B16" s="633" t="s">
        <v>571</v>
      </c>
      <c r="C16" s="630"/>
      <c r="D16" s="1356"/>
      <c r="E16" s="1353"/>
      <c r="F16" s="1353"/>
      <c r="G16" s="632"/>
    </row>
    <row r="17" spans="1:7" s="120" customFormat="1" ht="75.75">
      <c r="A17" s="618"/>
      <c r="B17" s="621" t="s">
        <v>589</v>
      </c>
      <c r="C17" s="622"/>
      <c r="D17" s="1357"/>
      <c r="E17" s="622"/>
      <c r="F17" s="622"/>
      <c r="G17" s="618"/>
    </row>
    <row r="18" spans="1:7" s="120" customFormat="1" ht="24">
      <c r="A18" s="641"/>
      <c r="B18" s="642" t="s">
        <v>162</v>
      </c>
      <c r="C18" s="643">
        <f>SUM(C3:C17)</f>
        <v>361</v>
      </c>
      <c r="D18" s="643"/>
      <c r="E18" s="641"/>
      <c r="F18" s="641"/>
      <c r="G18" s="641"/>
    </row>
  </sheetData>
  <mergeCells count="6">
    <mergeCell ref="A1:G1"/>
    <mergeCell ref="A4:A14"/>
    <mergeCell ref="E3:E16"/>
    <mergeCell ref="F3:F16"/>
    <mergeCell ref="C6:C7"/>
    <mergeCell ref="D3:D17"/>
  </mergeCells>
  <pageMargins left="0.2" right="0" top="0" bottom="0" header="0.3" footer="0.3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4" sqref="E4"/>
    </sheetView>
  </sheetViews>
  <sheetFormatPr defaultRowHeight="15"/>
  <cols>
    <col min="1" max="1" width="4.85546875" bestFit="1" customWidth="1"/>
    <col min="2" max="2" width="26.28515625" bestFit="1" customWidth="1"/>
    <col min="4" max="5" width="13" customWidth="1"/>
    <col min="6" max="6" width="18.28515625" bestFit="1" customWidth="1"/>
  </cols>
  <sheetData>
    <row r="1" spans="1:6" ht="21.75" customHeight="1" thickBot="1">
      <c r="A1" s="1255" t="s">
        <v>598</v>
      </c>
      <c r="B1" s="1255"/>
      <c r="C1" s="1255"/>
      <c r="D1" s="1256"/>
      <c r="E1" s="1256"/>
      <c r="F1" s="1256"/>
    </row>
    <row r="2" spans="1:6" ht="19.5" customHeight="1">
      <c r="A2" s="1257" t="s">
        <v>468</v>
      </c>
      <c r="B2" s="1263" t="s">
        <v>469</v>
      </c>
      <c r="C2" s="1263" t="s">
        <v>472</v>
      </c>
      <c r="D2" s="1358" t="s">
        <v>596</v>
      </c>
      <c r="E2" s="1359"/>
      <c r="F2" s="1360"/>
    </row>
    <row r="3" spans="1:6" ht="19.5" customHeight="1" thickBot="1">
      <c r="A3" s="1258"/>
      <c r="B3" s="1264"/>
      <c r="C3" s="1264"/>
      <c r="D3" s="649" t="s">
        <v>595</v>
      </c>
      <c r="E3" s="510" t="s">
        <v>594</v>
      </c>
      <c r="F3" s="650" t="s">
        <v>597</v>
      </c>
    </row>
    <row r="4" spans="1:6" ht="19.5" customHeight="1">
      <c r="A4" s="506">
        <v>1</v>
      </c>
      <c r="B4" s="597" t="s">
        <v>475</v>
      </c>
      <c r="C4" s="718" t="s">
        <v>476</v>
      </c>
      <c r="D4" s="506">
        <v>99</v>
      </c>
      <c r="E4" s="506"/>
      <c r="F4" s="648"/>
    </row>
    <row r="5" spans="1:6" ht="19.5" customHeight="1">
      <c r="A5" s="596">
        <v>2</v>
      </c>
      <c r="B5" s="598" t="s">
        <v>477</v>
      </c>
      <c r="C5" s="719" t="s">
        <v>478</v>
      </c>
      <c r="D5" s="506"/>
      <c r="E5" s="506"/>
      <c r="F5" s="503"/>
    </row>
    <row r="6" spans="1:6" ht="19.5" customHeight="1">
      <c r="A6" s="596">
        <v>3</v>
      </c>
      <c r="B6" s="598" t="s">
        <v>479</v>
      </c>
      <c r="C6" s="719" t="s">
        <v>476</v>
      </c>
      <c r="D6" s="506"/>
      <c r="E6" s="506"/>
      <c r="F6" s="503"/>
    </row>
    <row r="7" spans="1:6" ht="19.5" customHeight="1">
      <c r="A7" s="596">
        <v>4</v>
      </c>
      <c r="B7" s="598" t="s">
        <v>480</v>
      </c>
      <c r="C7" s="719" t="s">
        <v>476</v>
      </c>
      <c r="D7" s="506"/>
      <c r="E7" s="506"/>
      <c r="F7" s="503"/>
    </row>
    <row r="8" spans="1:6" ht="19.5" customHeight="1">
      <c r="A8" s="596">
        <v>5</v>
      </c>
      <c r="B8" s="598" t="s">
        <v>481</v>
      </c>
      <c r="C8" s="719" t="s">
        <v>476</v>
      </c>
      <c r="D8" s="506"/>
      <c r="E8" s="506"/>
      <c r="F8" s="503"/>
    </row>
    <row r="9" spans="1:6" ht="19.5" customHeight="1">
      <c r="A9" s="506">
        <v>6</v>
      </c>
      <c r="B9" s="598" t="s">
        <v>690</v>
      </c>
      <c r="C9" s="719" t="s">
        <v>507</v>
      </c>
      <c r="D9" s="506"/>
      <c r="E9" s="506"/>
      <c r="F9" s="503"/>
    </row>
    <row r="10" spans="1:6" ht="19.5" customHeight="1">
      <c r="A10" s="506">
        <v>7</v>
      </c>
      <c r="B10" s="598" t="s">
        <v>482</v>
      </c>
      <c r="C10" s="719" t="s">
        <v>566</v>
      </c>
      <c r="D10" s="506"/>
      <c r="E10" s="506"/>
      <c r="F10" s="503"/>
    </row>
    <row r="11" spans="1:6" ht="19.5" customHeight="1">
      <c r="A11" s="596">
        <v>8</v>
      </c>
      <c r="B11" s="598" t="s">
        <v>483</v>
      </c>
      <c r="C11" s="719" t="s">
        <v>566</v>
      </c>
      <c r="D11" s="506"/>
      <c r="E11" s="506"/>
      <c r="F11" s="503"/>
    </row>
    <row r="12" spans="1:6" ht="19.5" customHeight="1">
      <c r="A12" s="596">
        <v>9</v>
      </c>
      <c r="B12" s="598" t="s">
        <v>484</v>
      </c>
      <c r="C12" s="719" t="s">
        <v>476</v>
      </c>
      <c r="D12" s="506"/>
      <c r="E12" s="506"/>
      <c r="F12" s="503"/>
    </row>
    <row r="13" spans="1:6" ht="19.5" customHeight="1">
      <c r="A13" s="596">
        <v>10</v>
      </c>
      <c r="B13" s="598" t="s">
        <v>485</v>
      </c>
      <c r="C13" s="719" t="s">
        <v>566</v>
      </c>
      <c r="D13" s="506"/>
      <c r="E13" s="506"/>
      <c r="F13" s="503"/>
    </row>
    <row r="14" spans="1:6" ht="19.5" customHeight="1">
      <c r="A14" s="596">
        <v>11</v>
      </c>
      <c r="B14" s="598" t="s">
        <v>486</v>
      </c>
      <c r="C14" s="719" t="s">
        <v>487</v>
      </c>
      <c r="D14" s="506"/>
      <c r="E14" s="506"/>
      <c r="F14" s="503"/>
    </row>
    <row r="15" spans="1:6" ht="19.5" customHeight="1">
      <c r="A15" s="506">
        <v>12</v>
      </c>
      <c r="B15" s="598" t="s">
        <v>488</v>
      </c>
      <c r="C15" s="719" t="s">
        <v>476</v>
      </c>
      <c r="D15" s="506"/>
      <c r="E15" s="506"/>
      <c r="F15" s="503"/>
    </row>
    <row r="16" spans="1:6" ht="19.5" customHeight="1">
      <c r="A16" s="506">
        <v>13</v>
      </c>
      <c r="B16" s="598" t="s">
        <v>665</v>
      </c>
      <c r="C16" s="719" t="s">
        <v>566</v>
      </c>
      <c r="D16" s="506"/>
      <c r="E16" s="506"/>
      <c r="F16" s="503"/>
    </row>
    <row r="17" spans="1:6" ht="19.5" customHeight="1">
      <c r="A17" s="596">
        <v>14</v>
      </c>
      <c r="B17" s="598" t="s">
        <v>489</v>
      </c>
      <c r="C17" s="719" t="s">
        <v>476</v>
      </c>
      <c r="D17" s="506"/>
      <c r="E17" s="506"/>
      <c r="F17" s="503"/>
    </row>
    <row r="18" spans="1:6" ht="19.5" customHeight="1">
      <c r="A18" s="596">
        <v>15</v>
      </c>
      <c r="B18" s="598" t="s">
        <v>674</v>
      </c>
      <c r="C18" s="719" t="s">
        <v>490</v>
      </c>
      <c r="D18" s="506"/>
      <c r="E18" s="506"/>
      <c r="F18" s="503"/>
    </row>
    <row r="19" spans="1:6" ht="19.5" customHeight="1">
      <c r="A19" s="596">
        <v>16</v>
      </c>
      <c r="B19" s="598" t="s">
        <v>491</v>
      </c>
      <c r="C19" s="719" t="s">
        <v>492</v>
      </c>
      <c r="D19" s="506"/>
      <c r="E19" s="506"/>
      <c r="F19" s="503"/>
    </row>
    <row r="20" spans="1:6" ht="19.5" customHeight="1">
      <c r="A20" s="596">
        <v>17</v>
      </c>
      <c r="B20" s="598" t="s">
        <v>493</v>
      </c>
      <c r="C20" s="719" t="s">
        <v>494</v>
      </c>
      <c r="D20" s="506"/>
      <c r="E20" s="506"/>
      <c r="F20" s="503"/>
    </row>
    <row r="21" spans="1:6" ht="19.5" customHeight="1">
      <c r="A21" s="506">
        <v>18</v>
      </c>
      <c r="B21" s="598" t="s">
        <v>495</v>
      </c>
      <c r="C21" s="719" t="s">
        <v>487</v>
      </c>
      <c r="D21" s="506"/>
      <c r="E21" s="506"/>
      <c r="F21" s="503"/>
    </row>
    <row r="22" spans="1:6" ht="19.5" customHeight="1">
      <c r="A22" s="506">
        <v>19</v>
      </c>
      <c r="B22" s="598" t="s">
        <v>496</v>
      </c>
      <c r="C22" s="719" t="s">
        <v>476</v>
      </c>
      <c r="D22" s="506"/>
      <c r="E22" s="506"/>
      <c r="F22" s="503"/>
    </row>
    <row r="23" spans="1:6" ht="19.5" customHeight="1">
      <c r="A23" s="596">
        <v>20</v>
      </c>
      <c r="B23" s="598" t="s">
        <v>497</v>
      </c>
      <c r="C23" s="719" t="s">
        <v>476</v>
      </c>
      <c r="D23" s="506"/>
      <c r="E23" s="506"/>
      <c r="F23" s="503"/>
    </row>
    <row r="24" spans="1:6" ht="19.5" customHeight="1">
      <c r="A24" s="596">
        <v>21</v>
      </c>
      <c r="B24" s="598" t="s">
        <v>500</v>
      </c>
      <c r="C24" s="719" t="s">
        <v>476</v>
      </c>
      <c r="D24" s="506"/>
      <c r="E24" s="506"/>
      <c r="F24" s="503"/>
    </row>
    <row r="25" spans="1:6" ht="19.5" customHeight="1">
      <c r="A25" s="596">
        <v>22</v>
      </c>
      <c r="B25" s="598" t="s">
        <v>501</v>
      </c>
      <c r="C25" s="719" t="s">
        <v>487</v>
      </c>
      <c r="D25" s="506"/>
      <c r="E25" s="506"/>
      <c r="F25" s="503"/>
    </row>
    <row r="26" spans="1:6" ht="19.5" customHeight="1">
      <c r="A26" s="596">
        <v>23</v>
      </c>
      <c r="B26" s="599" t="s">
        <v>691</v>
      </c>
      <c r="C26" s="720" t="s">
        <v>487</v>
      </c>
      <c r="D26" s="506"/>
      <c r="E26" s="506"/>
      <c r="F26" s="504"/>
    </row>
    <row r="27" spans="1:6" ht="19.5" customHeight="1">
      <c r="A27" s="596">
        <v>24</v>
      </c>
      <c r="B27" s="599" t="s">
        <v>514</v>
      </c>
      <c r="C27" s="720" t="s">
        <v>487</v>
      </c>
      <c r="D27" s="506"/>
      <c r="E27" s="506"/>
      <c r="F27" s="504"/>
    </row>
    <row r="28" spans="1:6" ht="19.5" customHeight="1">
      <c r="A28" s="596">
        <v>25</v>
      </c>
      <c r="B28" s="599" t="s">
        <v>671</v>
      </c>
      <c r="C28" s="720" t="s">
        <v>503</v>
      </c>
      <c r="D28" s="506"/>
      <c r="E28" s="506"/>
      <c r="F28" s="504"/>
    </row>
    <row r="29" spans="1:6" ht="19.5" customHeight="1">
      <c r="A29" s="596">
        <v>26</v>
      </c>
      <c r="B29" s="599" t="s">
        <v>506</v>
      </c>
      <c r="C29" s="720" t="s">
        <v>503</v>
      </c>
      <c r="D29" s="506"/>
      <c r="E29" s="506"/>
      <c r="F29" s="504"/>
    </row>
    <row r="30" spans="1:6" ht="19.5" customHeight="1">
      <c r="A30" s="596">
        <v>27</v>
      </c>
      <c r="B30" s="599" t="s">
        <v>504</v>
      </c>
      <c r="C30" s="720" t="s">
        <v>498</v>
      </c>
      <c r="D30" s="506"/>
      <c r="E30" s="506"/>
      <c r="F30" s="504"/>
    </row>
    <row r="31" spans="1:6" ht="19.5" customHeight="1">
      <c r="A31" s="596">
        <v>28</v>
      </c>
      <c r="B31" s="599" t="s">
        <v>509</v>
      </c>
      <c r="C31" s="720" t="s">
        <v>498</v>
      </c>
      <c r="D31" s="506"/>
      <c r="E31" s="506"/>
      <c r="F31" s="504"/>
    </row>
    <row r="32" spans="1:6" ht="19.5" customHeight="1">
      <c r="A32" s="596">
        <v>29</v>
      </c>
      <c r="B32" s="599" t="s">
        <v>508</v>
      </c>
      <c r="C32" s="720" t="s">
        <v>498</v>
      </c>
      <c r="D32" s="506"/>
      <c r="E32" s="506"/>
      <c r="F32" s="504"/>
    </row>
    <row r="33" spans="1:6" ht="19.5" customHeight="1">
      <c r="A33" s="596">
        <v>30</v>
      </c>
      <c r="B33" s="599" t="s">
        <v>505</v>
      </c>
      <c r="C33" s="720" t="s">
        <v>498</v>
      </c>
      <c r="D33" s="506"/>
      <c r="E33" s="506"/>
      <c r="F33" s="504"/>
    </row>
    <row r="34" spans="1:6" ht="19.5" customHeight="1">
      <c r="A34" s="596">
        <v>31</v>
      </c>
      <c r="B34" s="599" t="s">
        <v>670</v>
      </c>
      <c r="C34" s="720" t="s">
        <v>487</v>
      </c>
      <c r="D34" s="506"/>
      <c r="E34" s="506"/>
      <c r="F34" s="504"/>
    </row>
    <row r="35" spans="1:6" ht="19.5" customHeight="1">
      <c r="A35" s="596">
        <v>32</v>
      </c>
      <c r="B35" s="599" t="s">
        <v>564</v>
      </c>
      <c r="C35" s="720" t="s">
        <v>487</v>
      </c>
      <c r="D35" s="506"/>
      <c r="E35" s="506"/>
      <c r="F35" s="504"/>
    </row>
    <row r="36" spans="1:6" ht="19.5" customHeight="1">
      <c r="A36" s="596">
        <v>33</v>
      </c>
      <c r="B36" s="599" t="s">
        <v>673</v>
      </c>
      <c r="C36" s="720" t="s">
        <v>507</v>
      </c>
      <c r="D36" s="506"/>
      <c r="E36" s="506"/>
      <c r="F36" s="508"/>
    </row>
    <row r="37" spans="1:6" ht="19.5" customHeight="1">
      <c r="A37" s="596">
        <v>34</v>
      </c>
      <c r="B37" s="600" t="s">
        <v>512</v>
      </c>
      <c r="C37" s="721"/>
      <c r="D37" s="507"/>
      <c r="E37" s="507"/>
      <c r="F37" s="601"/>
    </row>
    <row r="38" spans="1:6" ht="19.5" customHeight="1">
      <c r="A38" s="596">
        <v>35</v>
      </c>
      <c r="B38" s="600" t="s">
        <v>499</v>
      </c>
      <c r="C38" s="721"/>
      <c r="D38" s="507"/>
      <c r="E38" s="507"/>
      <c r="F38" s="601"/>
    </row>
    <row r="39" spans="1:6" ht="19.5" customHeight="1">
      <c r="A39" s="596"/>
      <c r="B39" s="600"/>
      <c r="C39" s="721"/>
      <c r="D39" s="507"/>
      <c r="E39" s="507"/>
      <c r="F39" s="601"/>
    </row>
    <row r="40" spans="1:6" ht="19.5" customHeight="1">
      <c r="A40" s="596"/>
      <c r="B40" s="600"/>
      <c r="C40" s="721"/>
      <c r="D40" s="507"/>
      <c r="E40" s="507"/>
      <c r="F40" s="601"/>
    </row>
    <row r="41" spans="1:6" ht="19.5" customHeight="1">
      <c r="A41" s="596"/>
      <c r="B41" s="600"/>
      <c r="C41" s="721"/>
      <c r="D41" s="507"/>
      <c r="E41" s="507"/>
      <c r="F41" s="601"/>
    </row>
    <row r="42" spans="1:6" ht="19.5" customHeight="1">
      <c r="A42" s="507"/>
      <c r="B42" s="600"/>
      <c r="C42" s="721"/>
      <c r="D42" s="507"/>
      <c r="E42" s="507"/>
      <c r="F42" s="601"/>
    </row>
    <row r="43" spans="1:6" ht="20.25" customHeight="1">
      <c r="A43" s="652"/>
      <c r="B43" s="653"/>
      <c r="C43" s="652"/>
      <c r="D43" s="652"/>
      <c r="E43" s="652"/>
      <c r="F43" s="654"/>
    </row>
    <row r="44" spans="1:6" ht="26.25">
      <c r="A44" s="652"/>
      <c r="B44" s="651"/>
      <c r="C44" s="651"/>
      <c r="D44" s="651"/>
      <c r="E44" s="651"/>
      <c r="F44" s="651"/>
    </row>
    <row r="45" spans="1:6" ht="26.25">
      <c r="A45" s="652"/>
      <c r="B45" s="651"/>
      <c r="C45" s="651"/>
      <c r="D45" s="651"/>
      <c r="E45" s="651"/>
      <c r="F45" s="651"/>
    </row>
    <row r="46" spans="1:6" ht="26.25">
      <c r="A46" s="652"/>
      <c r="B46" s="651"/>
      <c r="C46" s="651"/>
      <c r="D46" s="651"/>
      <c r="E46" s="651"/>
      <c r="F46" s="651"/>
    </row>
    <row r="47" spans="1:6" ht="26.25">
      <c r="A47" s="652"/>
      <c r="B47" s="651"/>
      <c r="C47" s="651"/>
      <c r="D47" s="651"/>
      <c r="E47" s="651"/>
      <c r="F47" s="651"/>
    </row>
    <row r="48" spans="1:6" ht="26.25">
      <c r="A48" s="652"/>
      <c r="B48" s="651"/>
      <c r="C48" s="651"/>
      <c r="D48" s="651"/>
      <c r="E48" s="651"/>
      <c r="F48" s="651"/>
    </row>
    <row r="49" spans="1:6" ht="26.25">
      <c r="A49" s="652"/>
      <c r="B49" s="651"/>
      <c r="C49" s="651"/>
      <c r="D49" s="651"/>
      <c r="E49" s="651"/>
      <c r="F49" s="651"/>
    </row>
    <row r="50" spans="1:6">
      <c r="A50" s="651"/>
      <c r="B50" s="651"/>
      <c r="C50" s="651"/>
      <c r="D50" s="651"/>
      <c r="E50" s="651"/>
      <c r="F50" s="651"/>
    </row>
  </sheetData>
  <mergeCells count="5">
    <mergeCell ref="D2:F2"/>
    <mergeCell ref="A2:A3"/>
    <mergeCell ref="B2:B3"/>
    <mergeCell ref="A1:F1"/>
    <mergeCell ref="C2:C3"/>
  </mergeCells>
  <pageMargins left="0.7" right="0.7" top="0.25" bottom="0.2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AZ47"/>
  <sheetViews>
    <sheetView zoomScale="90" zoomScaleNormal="90" workbookViewId="0">
      <pane xSplit="5" ySplit="5" topLeftCell="G12" activePane="bottomRight" state="frozen"/>
      <selection pane="topRight" activeCell="F1" sqref="F1"/>
      <selection pane="bottomLeft" activeCell="A6" sqref="A6"/>
      <selection pane="bottomRight" activeCell="D16" sqref="D16"/>
    </sheetView>
  </sheetViews>
  <sheetFormatPr defaultRowHeight="16.5"/>
  <cols>
    <col min="1" max="1" width="10.7109375" style="58" customWidth="1"/>
    <col min="2" max="2" width="34" style="58" bestFit="1" customWidth="1"/>
    <col min="3" max="3" width="26.28515625" style="58" bestFit="1" customWidth="1"/>
    <col min="4" max="39" width="3.140625" style="58" customWidth="1"/>
    <col min="40" max="40" width="3.5703125" style="58" bestFit="1" customWidth="1"/>
    <col min="41" max="41" width="3.85546875" style="58" bestFit="1" customWidth="1"/>
    <col min="42" max="42" width="4.140625" style="58" bestFit="1" customWidth="1"/>
    <col min="43" max="43" width="3.5703125" style="58" bestFit="1" customWidth="1"/>
    <col min="44" max="44" width="4.28515625" style="58" bestFit="1" customWidth="1"/>
    <col min="45" max="45" width="3.5703125" style="58" bestFit="1" customWidth="1"/>
    <col min="46" max="46" width="3.140625" style="58" customWidth="1"/>
    <col min="47" max="48" width="3.85546875" style="58" bestFit="1" customWidth="1"/>
    <col min="49" max="49" width="3.5703125" style="58" bestFit="1" customWidth="1"/>
    <col min="50" max="51" width="4" style="58" bestFit="1" customWidth="1"/>
    <col min="52" max="54" width="3.7109375" style="58" customWidth="1"/>
    <col min="55" max="16384" width="9.140625" style="58"/>
  </cols>
  <sheetData>
    <row r="1" spans="1:52" ht="24.75" customHeight="1" thickBot="1">
      <c r="A1" s="1079" t="s">
        <v>678</v>
      </c>
      <c r="B1" s="1080"/>
      <c r="C1" s="1080"/>
      <c r="D1" s="1080"/>
      <c r="E1" s="1080"/>
      <c r="F1" s="1080"/>
      <c r="G1" s="1080"/>
      <c r="H1" s="1080"/>
      <c r="I1" s="1080"/>
      <c r="J1" s="1080"/>
      <c r="K1" s="1080"/>
      <c r="L1" s="1080"/>
      <c r="M1" s="1080"/>
      <c r="N1" s="1080"/>
      <c r="O1" s="1080"/>
      <c r="P1" s="1080"/>
      <c r="Q1" s="1080"/>
      <c r="R1" s="1080"/>
      <c r="S1" s="1080"/>
      <c r="T1" s="1080"/>
      <c r="U1" s="1080"/>
      <c r="V1" s="1080"/>
      <c r="W1" s="1080"/>
      <c r="X1" s="1080"/>
      <c r="Y1" s="1080"/>
      <c r="Z1" s="1080"/>
      <c r="AA1" s="1080"/>
      <c r="AB1" s="1080"/>
      <c r="AC1" s="1080"/>
      <c r="AD1" s="1080"/>
      <c r="AE1" s="1080"/>
      <c r="AF1" s="1080"/>
      <c r="AG1" s="1080"/>
      <c r="AH1" s="1080"/>
      <c r="AI1" s="1080"/>
      <c r="AJ1" s="1080"/>
      <c r="AK1" s="1080"/>
      <c r="AL1" s="1080"/>
      <c r="AM1" s="1080"/>
      <c r="AN1" s="1080"/>
      <c r="AO1" s="1080"/>
      <c r="AP1" s="1080"/>
      <c r="AQ1" s="1080"/>
      <c r="AR1" s="1080"/>
      <c r="AS1" s="1080"/>
      <c r="AT1" s="1080"/>
      <c r="AU1" s="1080"/>
      <c r="AV1" s="1080"/>
      <c r="AW1" s="1080"/>
      <c r="AX1" s="1080"/>
      <c r="AY1" s="1081"/>
    </row>
    <row r="2" spans="1:52" ht="17.25" thickBot="1">
      <c r="A2" s="1114" t="s">
        <v>74</v>
      </c>
      <c r="B2" s="1095" t="s">
        <v>93</v>
      </c>
      <c r="C2" s="1095" t="s">
        <v>2</v>
      </c>
      <c r="D2" s="1109" t="s">
        <v>124</v>
      </c>
      <c r="E2" s="1110"/>
      <c r="F2" s="1110"/>
      <c r="G2" s="1110"/>
      <c r="H2" s="1111"/>
      <c r="I2" s="1109" t="s">
        <v>125</v>
      </c>
      <c r="J2" s="1110"/>
      <c r="K2" s="1111"/>
      <c r="L2" s="1109" t="s">
        <v>126</v>
      </c>
      <c r="M2" s="1110"/>
      <c r="N2" s="1110"/>
      <c r="O2" s="1111"/>
      <c r="P2" s="1100" t="s">
        <v>127</v>
      </c>
      <c r="Q2" s="1101"/>
      <c r="R2" s="1101"/>
      <c r="S2" s="1102"/>
      <c r="T2" s="383" t="s">
        <v>128</v>
      </c>
      <c r="U2" s="1109" t="s">
        <v>129</v>
      </c>
      <c r="V2" s="1110"/>
      <c r="W2" s="1110"/>
      <c r="X2" s="1110"/>
      <c r="Y2" s="1089" t="s">
        <v>119</v>
      </c>
      <c r="Z2" s="1090"/>
      <c r="AA2" s="1090"/>
      <c r="AB2" s="1091"/>
      <c r="AC2" s="1089" t="s">
        <v>245</v>
      </c>
      <c r="AD2" s="1090"/>
      <c r="AE2" s="1090"/>
      <c r="AF2" s="1090"/>
      <c r="AG2" s="1090"/>
      <c r="AH2" s="1090"/>
      <c r="AI2" s="1090"/>
      <c r="AJ2" s="1089" t="s">
        <v>436</v>
      </c>
      <c r="AK2" s="1090"/>
      <c r="AL2" s="1090"/>
      <c r="AM2" s="1091"/>
      <c r="AN2" s="1083" t="s">
        <v>122</v>
      </c>
      <c r="AO2" s="1084"/>
      <c r="AP2" s="1084"/>
      <c r="AQ2" s="1084"/>
      <c r="AR2" s="1084"/>
      <c r="AS2" s="1084"/>
      <c r="AT2" s="1084"/>
      <c r="AU2" s="1084"/>
      <c r="AV2" s="1084"/>
      <c r="AW2" s="1084"/>
      <c r="AX2" s="1084"/>
      <c r="AY2" s="1085"/>
      <c r="AZ2" s="59"/>
    </row>
    <row r="3" spans="1:52" ht="105" thickBot="1">
      <c r="A3" s="1115"/>
      <c r="B3" s="1098"/>
      <c r="C3" s="1096"/>
      <c r="D3" s="310" t="s">
        <v>17</v>
      </c>
      <c r="E3" s="311" t="s">
        <v>19</v>
      </c>
      <c r="F3" s="311" t="s">
        <v>20</v>
      </c>
      <c r="G3" s="311" t="s">
        <v>116</v>
      </c>
      <c r="H3" s="370" t="s">
        <v>23</v>
      </c>
      <c r="I3" s="399" t="s">
        <v>25</v>
      </c>
      <c r="J3" s="311" t="s">
        <v>324</v>
      </c>
      <c r="K3" s="370" t="s">
        <v>27</v>
      </c>
      <c r="L3" s="310" t="s">
        <v>30</v>
      </c>
      <c r="M3" s="311" t="s">
        <v>32</v>
      </c>
      <c r="N3" s="311" t="s">
        <v>33</v>
      </c>
      <c r="O3" s="370" t="s">
        <v>34</v>
      </c>
      <c r="P3" s="310" t="s">
        <v>36</v>
      </c>
      <c r="Q3" s="311" t="s">
        <v>37</v>
      </c>
      <c r="R3" s="311" t="s">
        <v>38</v>
      </c>
      <c r="S3" s="311" t="s">
        <v>515</v>
      </c>
      <c r="T3" s="311" t="s">
        <v>413</v>
      </c>
      <c r="U3" s="310" t="s">
        <v>45</v>
      </c>
      <c r="V3" s="311" t="s">
        <v>46</v>
      </c>
      <c r="W3" s="311" t="s">
        <v>48</v>
      </c>
      <c r="X3" s="311" t="s">
        <v>49</v>
      </c>
      <c r="Y3" s="364" t="s">
        <v>121</v>
      </c>
      <c r="Z3" s="312" t="s">
        <v>326</v>
      </c>
      <c r="AA3" s="312" t="s">
        <v>304</v>
      </c>
      <c r="AB3" s="313" t="s">
        <v>120</v>
      </c>
      <c r="AC3" s="394" t="s">
        <v>246</v>
      </c>
      <c r="AD3" s="397" t="s">
        <v>310</v>
      </c>
      <c r="AE3" s="397" t="s">
        <v>247</v>
      </c>
      <c r="AF3" s="397" t="s">
        <v>248</v>
      </c>
      <c r="AG3" s="397" t="s">
        <v>311</v>
      </c>
      <c r="AH3" s="397" t="s">
        <v>415</v>
      </c>
      <c r="AI3" s="396" t="s">
        <v>347</v>
      </c>
      <c r="AJ3" s="364" t="s">
        <v>327</v>
      </c>
      <c r="AK3" s="312" t="s">
        <v>437</v>
      </c>
      <c r="AL3" s="312" t="s">
        <v>123</v>
      </c>
      <c r="AM3" s="313" t="s">
        <v>545</v>
      </c>
      <c r="AN3" s="1086"/>
      <c r="AO3" s="1087"/>
      <c r="AP3" s="1087"/>
      <c r="AQ3" s="1087"/>
      <c r="AR3" s="1087"/>
      <c r="AS3" s="1087"/>
      <c r="AT3" s="1087"/>
      <c r="AU3" s="1087"/>
      <c r="AV3" s="1087"/>
      <c r="AW3" s="1087"/>
      <c r="AX3" s="1087"/>
      <c r="AY3" s="1088"/>
      <c r="AZ3" s="59"/>
    </row>
    <row r="4" spans="1:52" ht="17.25" thickBot="1">
      <c r="A4" s="1116"/>
      <c r="B4" s="1099"/>
      <c r="C4" s="1097"/>
      <c r="D4" s="400"/>
      <c r="E4" s="369"/>
      <c r="F4" s="369"/>
      <c r="G4" s="369"/>
      <c r="H4" s="369"/>
      <c r="I4" s="369"/>
      <c r="J4" s="369"/>
      <c r="K4" s="371"/>
      <c r="L4" s="368"/>
      <c r="M4" s="369"/>
      <c r="N4" s="369"/>
      <c r="O4" s="371"/>
      <c r="P4" s="368"/>
      <c r="Q4" s="369"/>
      <c r="R4" s="369"/>
      <c r="S4" s="369"/>
      <c r="T4" s="369"/>
      <c r="U4" s="368"/>
      <c r="V4" s="369"/>
      <c r="W4" s="369"/>
      <c r="X4" s="369"/>
      <c r="Y4" s="367"/>
      <c r="Z4" s="365"/>
      <c r="AA4" s="365"/>
      <c r="AB4" s="366"/>
      <c r="AC4" s="364"/>
      <c r="AD4" s="312"/>
      <c r="AE4" s="312"/>
      <c r="AF4" s="312"/>
      <c r="AG4" s="312"/>
      <c r="AH4" s="312"/>
      <c r="AI4" s="556"/>
      <c r="AJ4" s="364"/>
      <c r="AK4" s="312"/>
      <c r="AL4" s="312"/>
      <c r="AM4" s="556"/>
      <c r="AN4" s="558" t="s">
        <v>95</v>
      </c>
      <c r="AO4" s="559" t="s">
        <v>96</v>
      </c>
      <c r="AP4" s="559" t="s">
        <v>97</v>
      </c>
      <c r="AQ4" s="559" t="s">
        <v>98</v>
      </c>
      <c r="AR4" s="559" t="s">
        <v>99</v>
      </c>
      <c r="AS4" s="559" t="s">
        <v>100</v>
      </c>
      <c r="AT4" s="559" t="s">
        <v>101</v>
      </c>
      <c r="AU4" s="559" t="s">
        <v>102</v>
      </c>
      <c r="AV4" s="559" t="s">
        <v>103</v>
      </c>
      <c r="AW4" s="559" t="s">
        <v>104</v>
      </c>
      <c r="AX4" s="559" t="s">
        <v>105</v>
      </c>
      <c r="AY4" s="560" t="s">
        <v>106</v>
      </c>
      <c r="AZ4" s="59"/>
    </row>
    <row r="5" spans="1:52" s="2" customFormat="1" ht="17.25" customHeight="1">
      <c r="A5" s="225" t="s">
        <v>75</v>
      </c>
      <c r="B5" s="242" t="s">
        <v>282</v>
      </c>
      <c r="C5" s="845" t="s">
        <v>339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401"/>
      <c r="Z5" s="267"/>
      <c r="AA5" s="268" t="s">
        <v>336</v>
      </c>
      <c r="AB5" s="267"/>
      <c r="AC5" s="267"/>
      <c r="AD5" s="267"/>
      <c r="AE5" s="267"/>
      <c r="AF5" s="269"/>
      <c r="AG5" s="269"/>
      <c r="AH5" s="267"/>
      <c r="AI5" s="299"/>
      <c r="AJ5" s="267"/>
      <c r="AK5" s="398"/>
      <c r="AL5" s="557" t="s">
        <v>336</v>
      </c>
      <c r="AM5" s="561"/>
      <c r="AN5" s="565" t="s">
        <v>336</v>
      </c>
      <c r="AO5" s="272" t="s">
        <v>336</v>
      </c>
      <c r="AP5" s="272" t="s">
        <v>336</v>
      </c>
      <c r="AQ5" s="272"/>
      <c r="AR5" s="272" t="s">
        <v>336</v>
      </c>
      <c r="AS5" s="272" t="s">
        <v>336</v>
      </c>
      <c r="AT5" s="272" t="s">
        <v>336</v>
      </c>
      <c r="AU5" s="272" t="s">
        <v>336</v>
      </c>
      <c r="AV5" s="272" t="s">
        <v>336</v>
      </c>
      <c r="AW5" s="272" t="s">
        <v>336</v>
      </c>
      <c r="AX5" s="272" t="s">
        <v>336</v>
      </c>
      <c r="AY5" s="566"/>
      <c r="AZ5" s="5"/>
    </row>
    <row r="6" spans="1:52" s="2" customFormat="1" ht="17.25" customHeight="1">
      <c r="A6" s="1112" t="s">
        <v>76</v>
      </c>
      <c r="B6" s="1092" t="s">
        <v>303</v>
      </c>
      <c r="C6" s="846" t="s">
        <v>342</v>
      </c>
      <c r="D6" s="264"/>
      <c r="E6" s="264"/>
      <c r="F6" s="264"/>
      <c r="G6" s="264"/>
      <c r="H6" s="264"/>
      <c r="I6" s="264"/>
      <c r="J6" s="264"/>
      <c r="K6" s="264"/>
      <c r="L6" s="265" t="s">
        <v>336</v>
      </c>
      <c r="M6" s="265" t="s">
        <v>336</v>
      </c>
      <c r="N6" s="265" t="s">
        <v>336</v>
      </c>
      <c r="O6" s="265" t="s">
        <v>336</v>
      </c>
      <c r="P6" s="264"/>
      <c r="Q6" s="264"/>
      <c r="R6" s="264"/>
      <c r="S6" s="264"/>
      <c r="T6" s="264"/>
      <c r="U6" s="265"/>
      <c r="V6" s="264"/>
      <c r="W6" s="264"/>
      <c r="X6" s="264"/>
      <c r="Y6" s="402" t="s">
        <v>336</v>
      </c>
      <c r="Z6" s="265" t="s">
        <v>336</v>
      </c>
      <c r="AA6" s="265" t="s">
        <v>336</v>
      </c>
      <c r="AB6" s="264"/>
      <c r="AC6" s="264"/>
      <c r="AD6" s="264"/>
      <c r="AE6" s="264"/>
      <c r="AF6" s="270"/>
      <c r="AG6" s="265"/>
      <c r="AH6" s="264"/>
      <c r="AI6" s="300"/>
      <c r="AJ6" s="264"/>
      <c r="AK6" s="300"/>
      <c r="AL6" s="265" t="s">
        <v>336</v>
      </c>
      <c r="AM6" s="562"/>
      <c r="AN6" s="273" t="s">
        <v>336</v>
      </c>
      <c r="AO6" s="265" t="s">
        <v>336</v>
      </c>
      <c r="AP6" s="265" t="s">
        <v>336</v>
      </c>
      <c r="AQ6" s="265" t="s">
        <v>336</v>
      </c>
      <c r="AR6" s="265" t="s">
        <v>336</v>
      </c>
      <c r="AS6" s="265" t="s">
        <v>336</v>
      </c>
      <c r="AT6" s="265" t="s">
        <v>336</v>
      </c>
      <c r="AU6" s="265" t="s">
        <v>336</v>
      </c>
      <c r="AV6" s="265" t="s">
        <v>336</v>
      </c>
      <c r="AW6" s="265" t="s">
        <v>336</v>
      </c>
      <c r="AX6" s="265" t="s">
        <v>336</v>
      </c>
      <c r="AY6" s="839" t="s">
        <v>336</v>
      </c>
      <c r="AZ6" s="5"/>
    </row>
    <row r="7" spans="1:52" s="2" customFormat="1" ht="17.25" customHeight="1">
      <c r="A7" s="1113"/>
      <c r="B7" s="1094"/>
      <c r="C7" s="294" t="s">
        <v>337</v>
      </c>
      <c r="D7" s="260"/>
      <c r="E7" s="260"/>
      <c r="F7" s="260"/>
      <c r="G7" s="260"/>
      <c r="H7" s="260"/>
      <c r="I7" s="260"/>
      <c r="J7" s="260"/>
      <c r="K7" s="260"/>
      <c r="L7" s="259" t="s">
        <v>336</v>
      </c>
      <c r="M7" s="259" t="s">
        <v>336</v>
      </c>
      <c r="N7" s="259" t="s">
        <v>336</v>
      </c>
      <c r="O7" s="259"/>
      <c r="P7" s="260"/>
      <c r="Q7" s="260"/>
      <c r="R7" s="260"/>
      <c r="S7" s="260"/>
      <c r="T7" s="260"/>
      <c r="U7" s="259" t="s">
        <v>336</v>
      </c>
      <c r="V7" s="260"/>
      <c r="W7" s="260"/>
      <c r="X7" s="260"/>
      <c r="Y7" s="259" t="s">
        <v>336</v>
      </c>
      <c r="Z7" s="259" t="s">
        <v>336</v>
      </c>
      <c r="AA7" s="259" t="s">
        <v>336</v>
      </c>
      <c r="AB7" s="259" t="s">
        <v>336</v>
      </c>
      <c r="AC7" s="260"/>
      <c r="AD7" s="260"/>
      <c r="AE7" s="260"/>
      <c r="AF7" s="262"/>
      <c r="AG7" s="259" t="s">
        <v>336</v>
      </c>
      <c r="AH7" s="260"/>
      <c r="AI7" s="301"/>
      <c r="AJ7" s="260"/>
      <c r="AK7" s="301"/>
      <c r="AL7" s="259" t="s">
        <v>336</v>
      </c>
      <c r="AM7" s="304"/>
      <c r="AN7" s="275" t="s">
        <v>336</v>
      </c>
      <c r="AO7" s="259" t="s">
        <v>336</v>
      </c>
      <c r="AP7" s="259" t="s">
        <v>336</v>
      </c>
      <c r="AQ7" s="259" t="s">
        <v>336</v>
      </c>
      <c r="AR7" s="259" t="s">
        <v>336</v>
      </c>
      <c r="AS7" s="259" t="s">
        <v>336</v>
      </c>
      <c r="AT7" s="259" t="s">
        <v>336</v>
      </c>
      <c r="AU7" s="259" t="s">
        <v>336</v>
      </c>
      <c r="AV7" s="259" t="s">
        <v>336</v>
      </c>
      <c r="AW7" s="259" t="s">
        <v>336</v>
      </c>
      <c r="AX7" s="259" t="s">
        <v>336</v>
      </c>
      <c r="AY7" s="276" t="s">
        <v>336</v>
      </c>
      <c r="AZ7" s="5"/>
    </row>
    <row r="8" spans="1:52" s="283" customFormat="1" ht="17.25" customHeight="1">
      <c r="A8" s="281" t="s">
        <v>77</v>
      </c>
      <c r="B8" s="227" t="s">
        <v>298</v>
      </c>
      <c r="C8" s="760" t="s">
        <v>341</v>
      </c>
      <c r="D8" s="761"/>
      <c r="E8" s="761"/>
      <c r="F8" s="761"/>
      <c r="G8" s="761"/>
      <c r="H8" s="761"/>
      <c r="I8" s="761"/>
      <c r="J8" s="761"/>
      <c r="K8" s="761"/>
      <c r="L8" s="761"/>
      <c r="M8" s="761"/>
      <c r="N8" s="761"/>
      <c r="O8" s="761"/>
      <c r="P8" s="761"/>
      <c r="Q8" s="761"/>
      <c r="R8" s="761"/>
      <c r="S8" s="761"/>
      <c r="T8" s="761"/>
      <c r="U8" s="761"/>
      <c r="V8" s="761"/>
      <c r="W8" s="761"/>
      <c r="X8" s="761"/>
      <c r="Y8" s="762" t="s">
        <v>336</v>
      </c>
      <c r="Z8" s="762" t="s">
        <v>336</v>
      </c>
      <c r="AA8" s="762" t="s">
        <v>336</v>
      </c>
      <c r="AB8" s="761"/>
      <c r="AC8" s="761"/>
      <c r="AD8" s="761"/>
      <c r="AE8" s="761"/>
      <c r="AF8" s="763"/>
      <c r="AG8" s="763"/>
      <c r="AH8" s="761"/>
      <c r="AI8" s="764"/>
      <c r="AJ8" s="761"/>
      <c r="AK8" s="764"/>
      <c r="AL8" s="762" t="s">
        <v>336</v>
      </c>
      <c r="AM8" s="765"/>
      <c r="AN8" s="766" t="s">
        <v>336</v>
      </c>
      <c r="AO8" s="762" t="s">
        <v>336</v>
      </c>
      <c r="AP8" s="762" t="s">
        <v>336</v>
      </c>
      <c r="AQ8" s="762" t="s">
        <v>336</v>
      </c>
      <c r="AR8" s="762" t="s">
        <v>336</v>
      </c>
      <c r="AS8" s="762" t="s">
        <v>336</v>
      </c>
      <c r="AT8" s="762" t="s">
        <v>336</v>
      </c>
      <c r="AU8" s="762" t="s">
        <v>336</v>
      </c>
      <c r="AV8" s="762" t="s">
        <v>336</v>
      </c>
      <c r="AW8" s="762" t="s">
        <v>336</v>
      </c>
      <c r="AX8" s="762" t="s">
        <v>336</v>
      </c>
      <c r="AY8" s="767" t="s">
        <v>336</v>
      </c>
      <c r="AZ8" s="282"/>
    </row>
    <row r="9" spans="1:52" s="2" customFormat="1" ht="17.25" customHeight="1">
      <c r="A9" s="1112" t="s">
        <v>78</v>
      </c>
      <c r="B9" s="1092" t="s">
        <v>340</v>
      </c>
      <c r="C9" s="294" t="s">
        <v>338</v>
      </c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1"/>
      <c r="O9" s="260"/>
      <c r="P9" s="259" t="s">
        <v>336</v>
      </c>
      <c r="Q9" s="259" t="s">
        <v>336</v>
      </c>
      <c r="R9" s="259" t="s">
        <v>336</v>
      </c>
      <c r="S9" s="259" t="s">
        <v>336</v>
      </c>
      <c r="T9" s="260"/>
      <c r="U9" s="259"/>
      <c r="V9" s="260"/>
      <c r="W9" s="260"/>
      <c r="X9" s="260"/>
      <c r="Y9" s="259" t="s">
        <v>336</v>
      </c>
      <c r="Z9" s="259" t="s">
        <v>336</v>
      </c>
      <c r="AA9" s="259" t="s">
        <v>336</v>
      </c>
      <c r="AB9" s="260"/>
      <c r="AC9" s="260"/>
      <c r="AD9" s="260"/>
      <c r="AE9" s="260"/>
      <c r="AF9" s="262"/>
      <c r="AG9" s="259"/>
      <c r="AH9" s="260"/>
      <c r="AI9" s="302"/>
      <c r="AJ9" s="260"/>
      <c r="AK9" s="302"/>
      <c r="AL9" s="259" t="s">
        <v>336</v>
      </c>
      <c r="AM9" s="304"/>
      <c r="AN9" s="277"/>
      <c r="AO9" s="260"/>
      <c r="AP9" s="260"/>
      <c r="AQ9" s="260"/>
      <c r="AR9" s="259" t="s">
        <v>336</v>
      </c>
      <c r="AS9" s="259" t="s">
        <v>336</v>
      </c>
      <c r="AT9" s="259" t="s">
        <v>336</v>
      </c>
      <c r="AU9" s="259" t="s">
        <v>336</v>
      </c>
      <c r="AV9" s="259" t="s">
        <v>336</v>
      </c>
      <c r="AW9" s="259" t="s">
        <v>336</v>
      </c>
      <c r="AX9" s="259" t="s">
        <v>336</v>
      </c>
      <c r="AY9" s="278"/>
      <c r="AZ9" s="5"/>
    </row>
    <row r="10" spans="1:52" s="2" customFormat="1" ht="17.25" customHeight="1">
      <c r="A10" s="1113"/>
      <c r="B10" s="1094"/>
      <c r="C10" s="820" t="s">
        <v>337</v>
      </c>
      <c r="D10" s="771"/>
      <c r="E10" s="771"/>
      <c r="F10" s="771"/>
      <c r="G10" s="771"/>
      <c r="H10" s="771"/>
      <c r="I10" s="771"/>
      <c r="J10" s="771"/>
      <c r="K10" s="771"/>
      <c r="L10" s="771"/>
      <c r="M10" s="772"/>
      <c r="N10" s="771"/>
      <c r="O10" s="773"/>
      <c r="P10" s="774" t="s">
        <v>336</v>
      </c>
      <c r="Q10" s="774" t="s">
        <v>336</v>
      </c>
      <c r="R10" s="774" t="s">
        <v>336</v>
      </c>
      <c r="S10" s="774" t="s">
        <v>336</v>
      </c>
      <c r="T10" s="771"/>
      <c r="U10" s="774" t="s">
        <v>336</v>
      </c>
      <c r="V10" s="771"/>
      <c r="W10" s="771"/>
      <c r="X10" s="771"/>
      <c r="Y10" s="774" t="s">
        <v>336</v>
      </c>
      <c r="Z10" s="774" t="s">
        <v>336</v>
      </c>
      <c r="AA10" s="774" t="s">
        <v>336</v>
      </c>
      <c r="AB10" s="774" t="s">
        <v>336</v>
      </c>
      <c r="AC10" s="771"/>
      <c r="AD10" s="771"/>
      <c r="AE10" s="771"/>
      <c r="AF10" s="772"/>
      <c r="AG10" s="774" t="s">
        <v>336</v>
      </c>
      <c r="AH10" s="771"/>
      <c r="AI10" s="775"/>
      <c r="AJ10" s="771"/>
      <c r="AK10" s="775"/>
      <c r="AL10" s="774" t="s">
        <v>336</v>
      </c>
      <c r="AM10" s="776"/>
      <c r="AN10" s="777" t="s">
        <v>336</v>
      </c>
      <c r="AO10" s="774" t="s">
        <v>336</v>
      </c>
      <c r="AP10" s="774" t="s">
        <v>336</v>
      </c>
      <c r="AQ10" s="774" t="s">
        <v>336</v>
      </c>
      <c r="AR10" s="774" t="s">
        <v>336</v>
      </c>
      <c r="AS10" s="774" t="s">
        <v>336</v>
      </c>
      <c r="AT10" s="774" t="s">
        <v>336</v>
      </c>
      <c r="AU10" s="774" t="s">
        <v>336</v>
      </c>
      <c r="AV10" s="774" t="s">
        <v>336</v>
      </c>
      <c r="AW10" s="774" t="s">
        <v>336</v>
      </c>
      <c r="AX10" s="774" t="s">
        <v>336</v>
      </c>
      <c r="AY10" s="778" t="s">
        <v>336</v>
      </c>
      <c r="AZ10" s="5"/>
    </row>
    <row r="11" spans="1:52" s="2" customFormat="1" ht="17.25" customHeight="1">
      <c r="A11" s="226" t="s">
        <v>79</v>
      </c>
      <c r="B11" s="227" t="s">
        <v>293</v>
      </c>
      <c r="C11" s="294" t="s">
        <v>341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2"/>
      <c r="N11" s="260"/>
      <c r="O11" s="263"/>
      <c r="P11" s="260"/>
      <c r="Q11" s="260"/>
      <c r="R11" s="260"/>
      <c r="S11" s="398"/>
      <c r="T11" s="259" t="s">
        <v>336</v>
      </c>
      <c r="U11" s="260"/>
      <c r="V11" s="260"/>
      <c r="W11" s="260"/>
      <c r="X11" s="260"/>
      <c r="Y11" s="259" t="s">
        <v>336</v>
      </c>
      <c r="Z11" s="259" t="s">
        <v>336</v>
      </c>
      <c r="AA11" s="259" t="s">
        <v>336</v>
      </c>
      <c r="AB11" s="260"/>
      <c r="AC11" s="260"/>
      <c r="AD11" s="260"/>
      <c r="AE11" s="260"/>
      <c r="AF11" s="262"/>
      <c r="AG11" s="259" t="s">
        <v>336</v>
      </c>
      <c r="AH11" s="260"/>
      <c r="AI11" s="302"/>
      <c r="AJ11" s="260"/>
      <c r="AK11" s="302"/>
      <c r="AL11" s="259" t="s">
        <v>336</v>
      </c>
      <c r="AM11" s="304"/>
      <c r="AN11" s="277"/>
      <c r="AO11" s="260"/>
      <c r="AP11" s="260"/>
      <c r="AQ11" s="260"/>
      <c r="AR11" s="260"/>
      <c r="AS11" s="259" t="s">
        <v>336</v>
      </c>
      <c r="AT11" s="259" t="s">
        <v>336</v>
      </c>
      <c r="AU11" s="259" t="s">
        <v>336</v>
      </c>
      <c r="AV11" s="260"/>
      <c r="AW11" s="259" t="s">
        <v>336</v>
      </c>
      <c r="AX11" s="259" t="s">
        <v>336</v>
      </c>
      <c r="AY11" s="278"/>
      <c r="AZ11" s="5"/>
    </row>
    <row r="12" spans="1:52" s="2" customFormat="1" ht="17.25" customHeight="1">
      <c r="A12" s="226" t="s">
        <v>80</v>
      </c>
      <c r="B12" s="227" t="s">
        <v>346</v>
      </c>
      <c r="C12" s="846" t="s">
        <v>339</v>
      </c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798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799" t="s">
        <v>336</v>
      </c>
      <c r="AA12" s="799" t="s">
        <v>336</v>
      </c>
      <c r="AB12" s="264"/>
      <c r="AC12" s="264"/>
      <c r="AD12" s="264"/>
      <c r="AE12" s="264"/>
      <c r="AF12" s="270"/>
      <c r="AG12" s="270"/>
      <c r="AH12" s="264"/>
      <c r="AI12" s="800" t="s">
        <v>336</v>
      </c>
      <c r="AJ12" s="801" t="s">
        <v>336</v>
      </c>
      <c r="AK12" s="800" t="s">
        <v>336</v>
      </c>
      <c r="AL12" s="799" t="s">
        <v>336</v>
      </c>
      <c r="AM12" s="802"/>
      <c r="AN12" s="803" t="s">
        <v>336</v>
      </c>
      <c r="AO12" s="799" t="s">
        <v>336</v>
      </c>
      <c r="AP12" s="799" t="s">
        <v>336</v>
      </c>
      <c r="AQ12" s="799" t="s">
        <v>336</v>
      </c>
      <c r="AR12" s="799" t="s">
        <v>336</v>
      </c>
      <c r="AS12" s="799" t="s">
        <v>336</v>
      </c>
      <c r="AT12" s="264"/>
      <c r="AU12" s="264"/>
      <c r="AV12" s="264"/>
      <c r="AW12" s="264"/>
      <c r="AX12" s="264"/>
      <c r="AY12" s="274"/>
      <c r="AZ12" s="5"/>
    </row>
    <row r="13" spans="1:52" s="2" customFormat="1" ht="17.25" customHeight="1">
      <c r="A13" s="226" t="s">
        <v>81</v>
      </c>
      <c r="B13" s="227" t="s">
        <v>348</v>
      </c>
      <c r="C13" s="847" t="s">
        <v>339</v>
      </c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308"/>
      <c r="O13" s="285"/>
      <c r="P13" s="285"/>
      <c r="Q13" s="285"/>
      <c r="R13" s="285"/>
      <c r="S13" s="285"/>
      <c r="T13" s="285"/>
      <c r="U13" s="308"/>
      <c r="V13" s="308"/>
      <c r="W13" s="285"/>
      <c r="X13" s="285"/>
      <c r="Y13" s="285"/>
      <c r="Z13" s="309" t="s">
        <v>336</v>
      </c>
      <c r="AA13" s="292"/>
      <c r="AB13" s="308"/>
      <c r="AC13" s="308"/>
      <c r="AD13" s="285"/>
      <c r="AE13" s="285"/>
      <c r="AF13" s="286"/>
      <c r="AG13" s="286"/>
      <c r="AH13" s="285"/>
      <c r="AI13" s="395" t="s">
        <v>336</v>
      </c>
      <c r="AJ13" s="309" t="s">
        <v>336</v>
      </c>
      <c r="AK13" s="309" t="s">
        <v>336</v>
      </c>
      <c r="AL13" s="285"/>
      <c r="AM13" s="286"/>
      <c r="AN13" s="567" t="s">
        <v>336</v>
      </c>
      <c r="AO13" s="309" t="s">
        <v>336</v>
      </c>
      <c r="AP13" s="309" t="s">
        <v>336</v>
      </c>
      <c r="AQ13" s="309" t="s">
        <v>336</v>
      </c>
      <c r="AR13" s="309" t="s">
        <v>336</v>
      </c>
      <c r="AS13" s="309" t="s">
        <v>336</v>
      </c>
      <c r="AT13" s="308"/>
      <c r="AU13" s="285"/>
      <c r="AV13" s="285"/>
      <c r="AW13" s="308"/>
      <c r="AX13" s="308"/>
      <c r="AY13" s="840"/>
      <c r="AZ13" s="5"/>
    </row>
    <row r="14" spans="1:52" s="2" customFormat="1" ht="17.25" customHeight="1">
      <c r="A14" s="226" t="s">
        <v>82</v>
      </c>
      <c r="B14" s="227" t="s">
        <v>283</v>
      </c>
      <c r="C14" s="848" t="s">
        <v>342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59" t="s">
        <v>336</v>
      </c>
      <c r="V14" s="259" t="s">
        <v>336</v>
      </c>
      <c r="W14" s="266"/>
      <c r="X14" s="266"/>
      <c r="Y14" s="266"/>
      <c r="Z14" s="266"/>
      <c r="AA14" s="260"/>
      <c r="AB14" s="259" t="s">
        <v>336</v>
      </c>
      <c r="AC14" s="259" t="s">
        <v>336</v>
      </c>
      <c r="AD14" s="266"/>
      <c r="AE14" s="266"/>
      <c r="AF14" s="271"/>
      <c r="AG14" s="271"/>
      <c r="AH14" s="266"/>
      <c r="AI14" s="303"/>
      <c r="AJ14" s="266"/>
      <c r="AK14" s="303"/>
      <c r="AL14" s="266"/>
      <c r="AM14" s="303"/>
      <c r="AN14" s="279"/>
      <c r="AO14" s="259" t="s">
        <v>336</v>
      </c>
      <c r="AP14" s="266"/>
      <c r="AQ14" s="266"/>
      <c r="AR14" s="266"/>
      <c r="AS14" s="259" t="s">
        <v>336</v>
      </c>
      <c r="AT14" s="259"/>
      <c r="AU14" s="259" t="s">
        <v>336</v>
      </c>
      <c r="AV14" s="266"/>
      <c r="AW14" s="259" t="s">
        <v>336</v>
      </c>
      <c r="AX14" s="259"/>
      <c r="AY14" s="276" t="s">
        <v>336</v>
      </c>
      <c r="AZ14" s="5"/>
    </row>
    <row r="15" spans="1:52" s="2" customFormat="1" ht="17.25" customHeight="1">
      <c r="A15" s="226" t="s">
        <v>83</v>
      </c>
      <c r="B15" s="227" t="s">
        <v>284</v>
      </c>
      <c r="C15" s="294" t="s">
        <v>339</v>
      </c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59" t="s">
        <v>336</v>
      </c>
      <c r="V15" s="259" t="s">
        <v>336</v>
      </c>
      <c r="W15" s="259"/>
      <c r="X15" s="260"/>
      <c r="Y15" s="260"/>
      <c r="Z15" s="260"/>
      <c r="AA15" s="260"/>
      <c r="AB15" s="259" t="s">
        <v>336</v>
      </c>
      <c r="AC15" s="259" t="s">
        <v>336</v>
      </c>
      <c r="AD15" s="260"/>
      <c r="AE15" s="260"/>
      <c r="AF15" s="262"/>
      <c r="AG15" s="262"/>
      <c r="AH15" s="260"/>
      <c r="AI15" s="301"/>
      <c r="AJ15" s="260"/>
      <c r="AK15" s="301"/>
      <c r="AL15" s="260"/>
      <c r="AM15" s="301"/>
      <c r="AN15" s="275" t="s">
        <v>336</v>
      </c>
      <c r="AO15" s="260"/>
      <c r="AP15" s="260"/>
      <c r="AQ15" s="260"/>
      <c r="AR15" s="260"/>
      <c r="AS15" s="259" t="s">
        <v>336</v>
      </c>
      <c r="AT15" s="259"/>
      <c r="AU15" s="259" t="s">
        <v>336</v>
      </c>
      <c r="AV15" s="259" t="s">
        <v>336</v>
      </c>
      <c r="AW15" s="259"/>
      <c r="AX15" s="259" t="s">
        <v>336</v>
      </c>
      <c r="AY15" s="841" t="s">
        <v>336</v>
      </c>
      <c r="AZ15" s="5"/>
    </row>
    <row r="16" spans="1:52" s="2" customFormat="1" ht="17.25" customHeight="1">
      <c r="A16" s="226" t="s">
        <v>84</v>
      </c>
      <c r="B16" s="227" t="s">
        <v>287</v>
      </c>
      <c r="C16" s="849" t="s">
        <v>337</v>
      </c>
      <c r="D16" s="781"/>
      <c r="E16" s="781"/>
      <c r="F16" s="781"/>
      <c r="G16" s="781"/>
      <c r="H16" s="781"/>
      <c r="I16" s="781"/>
      <c r="J16" s="781"/>
      <c r="K16" s="781"/>
      <c r="L16" s="781"/>
      <c r="M16" s="781"/>
      <c r="N16" s="781"/>
      <c r="O16" s="781"/>
      <c r="P16" s="781"/>
      <c r="Q16" s="781"/>
      <c r="R16" s="781"/>
      <c r="S16" s="781"/>
      <c r="T16" s="781"/>
      <c r="U16" s="782" t="s">
        <v>336</v>
      </c>
      <c r="V16" s="782" t="s">
        <v>336</v>
      </c>
      <c r="W16" s="782"/>
      <c r="X16" s="782"/>
      <c r="Y16" s="782"/>
      <c r="Z16" s="782"/>
      <c r="AA16" s="782"/>
      <c r="AB16" s="782" t="s">
        <v>336</v>
      </c>
      <c r="AC16" s="782" t="s">
        <v>336</v>
      </c>
      <c r="AD16" s="782"/>
      <c r="AE16" s="782"/>
      <c r="AF16" s="783"/>
      <c r="AG16" s="783"/>
      <c r="AH16" s="782"/>
      <c r="AI16" s="806"/>
      <c r="AJ16" s="782"/>
      <c r="AK16" s="806"/>
      <c r="AL16" s="782"/>
      <c r="AM16" s="806"/>
      <c r="AN16" s="807"/>
      <c r="AO16" s="781"/>
      <c r="AP16" s="781"/>
      <c r="AQ16" s="781"/>
      <c r="AR16" s="781"/>
      <c r="AS16" s="781"/>
      <c r="AT16" s="782" t="s">
        <v>336</v>
      </c>
      <c r="AU16" s="781"/>
      <c r="AV16" s="782" t="s">
        <v>336</v>
      </c>
      <c r="AW16" s="781"/>
      <c r="AX16" s="782" t="s">
        <v>336</v>
      </c>
      <c r="AY16" s="808"/>
      <c r="AZ16" s="5"/>
    </row>
    <row r="17" spans="1:52" s="2" customFormat="1" ht="17.25" customHeight="1">
      <c r="A17" s="226" t="s">
        <v>85</v>
      </c>
      <c r="B17" s="227" t="s">
        <v>302</v>
      </c>
      <c r="C17" s="294" t="s">
        <v>339</v>
      </c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59" t="s">
        <v>336</v>
      </c>
      <c r="V17" s="259" t="s">
        <v>336</v>
      </c>
      <c r="W17" s="260"/>
      <c r="X17" s="260"/>
      <c r="Y17" s="260"/>
      <c r="Z17" s="260"/>
      <c r="AA17" s="260"/>
      <c r="AB17" s="259" t="s">
        <v>336</v>
      </c>
      <c r="AC17" s="259" t="s">
        <v>336</v>
      </c>
      <c r="AD17" s="260"/>
      <c r="AE17" s="260"/>
      <c r="AF17" s="262"/>
      <c r="AG17" s="262"/>
      <c r="AH17" s="260"/>
      <c r="AI17" s="302"/>
      <c r="AJ17" s="260"/>
      <c r="AK17" s="302"/>
      <c r="AL17" s="260"/>
      <c r="AM17" s="302"/>
      <c r="AN17" s="277"/>
      <c r="AO17" s="260"/>
      <c r="AP17" s="260"/>
      <c r="AQ17" s="260"/>
      <c r="AR17" s="259" t="s">
        <v>336</v>
      </c>
      <c r="AS17" s="259" t="s">
        <v>336</v>
      </c>
      <c r="AT17" s="259" t="s">
        <v>336</v>
      </c>
      <c r="AU17" s="259" t="s">
        <v>336</v>
      </c>
      <c r="AV17" s="259" t="s">
        <v>336</v>
      </c>
      <c r="AW17" s="259" t="s">
        <v>336</v>
      </c>
      <c r="AX17" s="259" t="s">
        <v>336</v>
      </c>
      <c r="AY17" s="276" t="s">
        <v>336</v>
      </c>
      <c r="AZ17" s="5"/>
    </row>
    <row r="18" spans="1:52" s="2" customFormat="1" ht="17.25" customHeight="1">
      <c r="A18" s="226" t="s">
        <v>86</v>
      </c>
      <c r="B18" s="227" t="s">
        <v>301</v>
      </c>
      <c r="C18" s="846" t="s">
        <v>339</v>
      </c>
      <c r="D18" s="801"/>
      <c r="E18" s="801"/>
      <c r="F18" s="801"/>
      <c r="G18" s="264"/>
      <c r="H18" s="801"/>
      <c r="I18" s="801"/>
      <c r="J18" s="801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801" t="s">
        <v>336</v>
      </c>
      <c r="AA18" s="801" t="s">
        <v>336</v>
      </c>
      <c r="AB18" s="264"/>
      <c r="AC18" s="264"/>
      <c r="AD18" s="264"/>
      <c r="AE18" s="264"/>
      <c r="AF18" s="270"/>
      <c r="AG18" s="270"/>
      <c r="AH18" s="264"/>
      <c r="AI18" s="802"/>
      <c r="AJ18" s="264"/>
      <c r="AK18" s="802"/>
      <c r="AL18" s="801" t="s">
        <v>336</v>
      </c>
      <c r="AM18" s="809"/>
      <c r="AN18" s="842" t="s">
        <v>336</v>
      </c>
      <c r="AO18" s="801" t="s">
        <v>336</v>
      </c>
      <c r="AP18" s="801" t="s">
        <v>336</v>
      </c>
      <c r="AQ18" s="264"/>
      <c r="AR18" s="801" t="s">
        <v>336</v>
      </c>
      <c r="AS18" s="801" t="s">
        <v>336</v>
      </c>
      <c r="AT18" s="801" t="s">
        <v>336</v>
      </c>
      <c r="AU18" s="801" t="s">
        <v>336</v>
      </c>
      <c r="AV18" s="801" t="s">
        <v>336</v>
      </c>
      <c r="AW18" s="801" t="s">
        <v>336</v>
      </c>
      <c r="AX18" s="801" t="s">
        <v>336</v>
      </c>
      <c r="AY18" s="274"/>
      <c r="AZ18" s="5"/>
    </row>
    <row r="19" spans="1:52" s="2" customFormat="1" ht="17.25" customHeight="1">
      <c r="A19" s="226" t="s">
        <v>87</v>
      </c>
      <c r="B19" s="227" t="s">
        <v>285</v>
      </c>
      <c r="C19" s="294" t="s">
        <v>339</v>
      </c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59" t="s">
        <v>336</v>
      </c>
      <c r="AB19" s="260"/>
      <c r="AC19" s="260"/>
      <c r="AD19" s="260"/>
      <c r="AE19" s="260"/>
      <c r="AF19" s="262"/>
      <c r="AG19" s="262"/>
      <c r="AH19" s="260"/>
      <c r="AI19" s="302"/>
      <c r="AJ19" s="260"/>
      <c r="AK19" s="302"/>
      <c r="AL19" s="259" t="s">
        <v>336</v>
      </c>
      <c r="AM19" s="304"/>
      <c r="AN19" s="277"/>
      <c r="AO19" s="260"/>
      <c r="AP19" s="260"/>
      <c r="AQ19" s="260"/>
      <c r="AR19" s="260"/>
      <c r="AS19" s="259" t="s">
        <v>336</v>
      </c>
      <c r="AT19" s="260"/>
      <c r="AU19" s="260"/>
      <c r="AV19" s="259" t="s">
        <v>336</v>
      </c>
      <c r="AW19" s="260"/>
      <c r="AX19" s="260"/>
      <c r="AY19" s="276" t="s">
        <v>336</v>
      </c>
      <c r="AZ19" s="5"/>
    </row>
    <row r="20" spans="1:52" s="2" customFormat="1" ht="17.25" customHeight="1">
      <c r="A20" s="226" t="s">
        <v>88</v>
      </c>
      <c r="B20" s="227" t="s">
        <v>289</v>
      </c>
      <c r="C20" s="850" t="s">
        <v>345</v>
      </c>
      <c r="D20" s="793"/>
      <c r="E20" s="793"/>
      <c r="F20" s="793"/>
      <c r="G20" s="793"/>
      <c r="H20" s="793"/>
      <c r="I20" s="795" t="s">
        <v>336</v>
      </c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5" t="s">
        <v>336</v>
      </c>
      <c r="AA20" s="795" t="s">
        <v>336</v>
      </c>
      <c r="AB20" s="793"/>
      <c r="AC20" s="793"/>
      <c r="AD20" s="793"/>
      <c r="AE20" s="793"/>
      <c r="AF20" s="794"/>
      <c r="AG20" s="794"/>
      <c r="AH20" s="793"/>
      <c r="AI20" s="796"/>
      <c r="AJ20" s="793"/>
      <c r="AK20" s="796"/>
      <c r="AL20" s="795" t="s">
        <v>336</v>
      </c>
      <c r="AM20" s="810"/>
      <c r="AN20" s="812" t="s">
        <v>336</v>
      </c>
      <c r="AO20" s="795" t="s">
        <v>336</v>
      </c>
      <c r="AP20" s="795" t="s">
        <v>336</v>
      </c>
      <c r="AQ20" s="795" t="s">
        <v>336</v>
      </c>
      <c r="AR20" s="793"/>
      <c r="AS20" s="793"/>
      <c r="AT20" s="793"/>
      <c r="AU20" s="793"/>
      <c r="AV20" s="793"/>
      <c r="AW20" s="793"/>
      <c r="AX20" s="793"/>
      <c r="AY20" s="797"/>
      <c r="AZ20" s="5"/>
    </row>
    <row r="21" spans="1:52" s="2" customFormat="1" ht="17.25" customHeight="1">
      <c r="A21" s="1082" t="s">
        <v>89</v>
      </c>
      <c r="B21" s="1092" t="s">
        <v>306</v>
      </c>
      <c r="C21" s="294" t="s">
        <v>343</v>
      </c>
      <c r="D21" s="259" t="s">
        <v>336</v>
      </c>
      <c r="E21" s="260"/>
      <c r="F21" s="260"/>
      <c r="G21" s="260"/>
      <c r="H21" s="259" t="s">
        <v>336</v>
      </c>
      <c r="I21" s="260"/>
      <c r="J21" s="259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59" t="s">
        <v>336</v>
      </c>
      <c r="V21" s="259" t="s">
        <v>336</v>
      </c>
      <c r="W21" s="260"/>
      <c r="X21" s="260"/>
      <c r="Y21" s="259" t="s">
        <v>336</v>
      </c>
      <c r="Z21" s="259" t="s">
        <v>336</v>
      </c>
      <c r="AA21" s="259" t="s">
        <v>336</v>
      </c>
      <c r="AB21" s="259" t="s">
        <v>336</v>
      </c>
      <c r="AC21" s="260"/>
      <c r="AD21" s="260"/>
      <c r="AE21" s="259" t="s">
        <v>336</v>
      </c>
      <c r="AF21" s="259" t="s">
        <v>336</v>
      </c>
      <c r="AG21" s="284"/>
      <c r="AH21" s="307" t="s">
        <v>336</v>
      </c>
      <c r="AI21" s="304"/>
      <c r="AJ21" s="260"/>
      <c r="AK21" s="301"/>
      <c r="AL21" s="259" t="s">
        <v>336</v>
      </c>
      <c r="AM21" s="304"/>
      <c r="AN21" s="277"/>
      <c r="AO21" s="260"/>
      <c r="AP21" s="260"/>
      <c r="AQ21" s="260"/>
      <c r="AR21" s="259" t="s">
        <v>336</v>
      </c>
      <c r="AS21" s="259" t="s">
        <v>336</v>
      </c>
      <c r="AT21" s="259" t="s">
        <v>336</v>
      </c>
      <c r="AU21" s="260"/>
      <c r="AV21" s="260"/>
      <c r="AW21" s="260"/>
      <c r="AX21" s="260"/>
      <c r="AY21" s="278"/>
      <c r="AZ21" s="5"/>
    </row>
    <row r="22" spans="1:52" s="2" customFormat="1" ht="17.25" customHeight="1">
      <c r="A22" s="1082"/>
      <c r="B22" s="1093"/>
      <c r="C22" s="294" t="s">
        <v>338</v>
      </c>
      <c r="D22" s="259" t="s">
        <v>336</v>
      </c>
      <c r="E22" s="260"/>
      <c r="F22" s="259" t="s">
        <v>336</v>
      </c>
      <c r="G22" s="260"/>
      <c r="H22" s="259" t="s">
        <v>336</v>
      </c>
      <c r="I22" s="260"/>
      <c r="J22" s="259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59" t="s">
        <v>336</v>
      </c>
      <c r="V22" s="259" t="s">
        <v>336</v>
      </c>
      <c r="W22" s="260"/>
      <c r="X22" s="260"/>
      <c r="Y22" s="259" t="s">
        <v>336</v>
      </c>
      <c r="Z22" s="259" t="s">
        <v>336</v>
      </c>
      <c r="AA22" s="259" t="s">
        <v>336</v>
      </c>
      <c r="AB22" s="259" t="s">
        <v>336</v>
      </c>
      <c r="AC22" s="260"/>
      <c r="AD22" s="260"/>
      <c r="AE22" s="259" t="s">
        <v>336</v>
      </c>
      <c r="AF22" s="284"/>
      <c r="AG22" s="284"/>
      <c r="AH22" s="307" t="s">
        <v>336</v>
      </c>
      <c r="AI22" s="304"/>
      <c r="AJ22" s="260"/>
      <c r="AK22" s="301"/>
      <c r="AL22" s="259" t="s">
        <v>336</v>
      </c>
      <c r="AM22" s="304"/>
      <c r="AN22" s="277"/>
      <c r="AO22" s="260"/>
      <c r="AP22" s="260"/>
      <c r="AQ22" s="260"/>
      <c r="AR22" s="259" t="s">
        <v>336</v>
      </c>
      <c r="AS22" s="259" t="s">
        <v>336</v>
      </c>
      <c r="AT22" s="259" t="s">
        <v>336</v>
      </c>
      <c r="AU22" s="259"/>
      <c r="AV22" s="259"/>
      <c r="AW22" s="259"/>
      <c r="AX22" s="259"/>
      <c r="AY22" s="278"/>
      <c r="AZ22" s="5"/>
    </row>
    <row r="23" spans="1:52" s="2" customFormat="1" ht="17.25" customHeight="1">
      <c r="A23" s="1082"/>
      <c r="B23" s="1094"/>
      <c r="C23" s="849" t="s">
        <v>337</v>
      </c>
      <c r="D23" s="781"/>
      <c r="E23" s="781"/>
      <c r="F23" s="784" t="s">
        <v>336</v>
      </c>
      <c r="G23" s="784" t="s">
        <v>336</v>
      </c>
      <c r="H23" s="784" t="s">
        <v>336</v>
      </c>
      <c r="I23" s="784"/>
      <c r="J23" s="784"/>
      <c r="K23" s="784" t="s">
        <v>336</v>
      </c>
      <c r="L23" s="781"/>
      <c r="M23" s="781"/>
      <c r="N23" s="781"/>
      <c r="O23" s="781"/>
      <c r="P23" s="781"/>
      <c r="Q23" s="781"/>
      <c r="R23" s="781"/>
      <c r="S23" s="781"/>
      <c r="T23" s="781"/>
      <c r="U23" s="784" t="s">
        <v>336</v>
      </c>
      <c r="V23" s="784" t="s">
        <v>336</v>
      </c>
      <c r="W23" s="781"/>
      <c r="X23" s="781"/>
      <c r="Y23" s="784" t="s">
        <v>336</v>
      </c>
      <c r="Z23" s="784" t="s">
        <v>336</v>
      </c>
      <c r="AA23" s="784" t="s">
        <v>336</v>
      </c>
      <c r="AB23" s="784" t="s">
        <v>336</v>
      </c>
      <c r="AC23" s="784" t="s">
        <v>336</v>
      </c>
      <c r="AD23" s="781"/>
      <c r="AE23" s="784" t="s">
        <v>336</v>
      </c>
      <c r="AF23" s="815"/>
      <c r="AG23" s="815"/>
      <c r="AH23" s="781"/>
      <c r="AI23" s="785"/>
      <c r="AJ23" s="781"/>
      <c r="AK23" s="785"/>
      <c r="AL23" s="784" t="s">
        <v>336</v>
      </c>
      <c r="AM23" s="815"/>
      <c r="AN23" s="816" t="s">
        <v>336</v>
      </c>
      <c r="AO23" s="784" t="s">
        <v>336</v>
      </c>
      <c r="AP23" s="784" t="s">
        <v>336</v>
      </c>
      <c r="AQ23" s="781"/>
      <c r="AR23" s="784"/>
      <c r="AS23" s="784"/>
      <c r="AT23" s="784"/>
      <c r="AU23" s="784"/>
      <c r="AV23" s="784"/>
      <c r="AW23" s="784"/>
      <c r="AX23" s="784"/>
      <c r="AY23" s="817"/>
      <c r="AZ23" s="5"/>
    </row>
    <row r="24" spans="1:52" s="2" customFormat="1" ht="17.25" customHeight="1">
      <c r="A24" s="1082" t="s">
        <v>90</v>
      </c>
      <c r="B24" s="1092" t="s">
        <v>305</v>
      </c>
      <c r="C24" s="294" t="s">
        <v>343</v>
      </c>
      <c r="D24" s="259" t="s">
        <v>336</v>
      </c>
      <c r="E24" s="259" t="s">
        <v>336</v>
      </c>
      <c r="F24" s="260"/>
      <c r="G24" s="260"/>
      <c r="H24" s="259" t="s">
        <v>336</v>
      </c>
      <c r="I24" s="260"/>
      <c r="J24" s="259"/>
      <c r="K24" s="260"/>
      <c r="L24" s="266"/>
      <c r="M24" s="266"/>
      <c r="N24" s="266"/>
      <c r="O24" s="266"/>
      <c r="P24" s="266"/>
      <c r="Q24" s="266"/>
      <c r="R24" s="266"/>
      <c r="S24" s="266"/>
      <c r="T24" s="266"/>
      <c r="U24" s="259" t="s">
        <v>336</v>
      </c>
      <c r="V24" s="259" t="s">
        <v>336</v>
      </c>
      <c r="W24" s="266"/>
      <c r="X24" s="266"/>
      <c r="Y24" s="260"/>
      <c r="Z24" s="259" t="s">
        <v>336</v>
      </c>
      <c r="AA24" s="259" t="s">
        <v>336</v>
      </c>
      <c r="AB24" s="259" t="s">
        <v>336</v>
      </c>
      <c r="AC24" s="260"/>
      <c r="AD24" s="260"/>
      <c r="AE24" s="259" t="s">
        <v>336</v>
      </c>
      <c r="AF24" s="284"/>
      <c r="AG24" s="284"/>
      <c r="AH24" s="307" t="s">
        <v>336</v>
      </c>
      <c r="AI24" s="304"/>
      <c r="AJ24" s="266"/>
      <c r="AK24" s="299"/>
      <c r="AL24" s="259" t="s">
        <v>336</v>
      </c>
      <c r="AM24" s="304"/>
      <c r="AN24" s="279"/>
      <c r="AO24" s="266"/>
      <c r="AP24" s="266"/>
      <c r="AQ24" s="266"/>
      <c r="AR24" s="266"/>
      <c r="AS24" s="266"/>
      <c r="AT24" s="266"/>
      <c r="AU24" s="266"/>
      <c r="AV24" s="259" t="s">
        <v>336</v>
      </c>
      <c r="AW24" s="259" t="s">
        <v>336</v>
      </c>
      <c r="AX24" s="259" t="s">
        <v>336</v>
      </c>
      <c r="AY24" s="280"/>
      <c r="AZ24" s="5"/>
    </row>
    <row r="25" spans="1:52" s="2" customFormat="1" ht="17.25" customHeight="1">
      <c r="A25" s="1082"/>
      <c r="B25" s="1093"/>
      <c r="C25" s="294" t="s">
        <v>338</v>
      </c>
      <c r="D25" s="259" t="s">
        <v>336</v>
      </c>
      <c r="E25" s="259" t="s">
        <v>336</v>
      </c>
      <c r="F25" s="259" t="s">
        <v>336</v>
      </c>
      <c r="G25" s="260"/>
      <c r="H25" s="259" t="s">
        <v>336</v>
      </c>
      <c r="I25" s="260"/>
      <c r="J25" s="259"/>
      <c r="K25" s="260"/>
      <c r="L25" s="266"/>
      <c r="M25" s="266"/>
      <c r="N25" s="266"/>
      <c r="O25" s="266"/>
      <c r="P25" s="266"/>
      <c r="Q25" s="266"/>
      <c r="R25" s="266"/>
      <c r="S25" s="266"/>
      <c r="T25" s="266"/>
      <c r="U25" s="259" t="s">
        <v>336</v>
      </c>
      <c r="V25" s="259" t="s">
        <v>336</v>
      </c>
      <c r="W25" s="266"/>
      <c r="X25" s="266"/>
      <c r="Y25" s="260"/>
      <c r="Z25" s="259" t="s">
        <v>336</v>
      </c>
      <c r="AA25" s="259" t="s">
        <v>336</v>
      </c>
      <c r="AB25" s="259" t="s">
        <v>336</v>
      </c>
      <c r="AC25" s="260"/>
      <c r="AD25" s="260"/>
      <c r="AE25" s="259" t="s">
        <v>336</v>
      </c>
      <c r="AF25" s="284"/>
      <c r="AG25" s="284"/>
      <c r="AH25" s="307" t="s">
        <v>336</v>
      </c>
      <c r="AI25" s="304"/>
      <c r="AJ25" s="266"/>
      <c r="AK25" s="299"/>
      <c r="AL25" s="259" t="s">
        <v>336</v>
      </c>
      <c r="AM25" s="304"/>
      <c r="AN25" s="279"/>
      <c r="AO25" s="266"/>
      <c r="AP25" s="266"/>
      <c r="AQ25" s="266"/>
      <c r="AR25" s="266"/>
      <c r="AS25" s="266"/>
      <c r="AT25" s="266"/>
      <c r="AU25" s="266"/>
      <c r="AV25" s="259" t="s">
        <v>336</v>
      </c>
      <c r="AW25" s="259" t="s">
        <v>336</v>
      </c>
      <c r="AX25" s="259" t="s">
        <v>336</v>
      </c>
      <c r="AY25" s="280"/>
      <c r="AZ25" s="5"/>
    </row>
    <row r="26" spans="1:52" s="2" customFormat="1" ht="17.25" customHeight="1">
      <c r="A26" s="1082"/>
      <c r="B26" s="1094"/>
      <c r="C26" s="851" t="s">
        <v>337</v>
      </c>
      <c r="D26" s="789"/>
      <c r="E26" s="789"/>
      <c r="F26" s="791" t="s">
        <v>336</v>
      </c>
      <c r="G26" s="789"/>
      <c r="H26" s="791" t="s">
        <v>336</v>
      </c>
      <c r="I26" s="789"/>
      <c r="J26" s="789"/>
      <c r="K26" s="791" t="s">
        <v>336</v>
      </c>
      <c r="L26" s="789"/>
      <c r="M26" s="789"/>
      <c r="N26" s="789"/>
      <c r="O26" s="789"/>
      <c r="P26" s="789"/>
      <c r="Q26" s="789"/>
      <c r="R26" s="789"/>
      <c r="S26" s="789"/>
      <c r="T26" s="789"/>
      <c r="U26" s="791" t="s">
        <v>336</v>
      </c>
      <c r="V26" s="791" t="s">
        <v>336</v>
      </c>
      <c r="W26" s="789"/>
      <c r="X26" s="789"/>
      <c r="Y26" s="789"/>
      <c r="Z26" s="791" t="s">
        <v>336</v>
      </c>
      <c r="AA26" s="791" t="s">
        <v>336</v>
      </c>
      <c r="AB26" s="791" t="s">
        <v>336</v>
      </c>
      <c r="AC26" s="791" t="s">
        <v>336</v>
      </c>
      <c r="AD26" s="789"/>
      <c r="AE26" s="791" t="s">
        <v>336</v>
      </c>
      <c r="AF26" s="790"/>
      <c r="AG26" s="790"/>
      <c r="AH26" s="789"/>
      <c r="AI26" s="792"/>
      <c r="AJ26" s="789"/>
      <c r="AK26" s="792"/>
      <c r="AL26" s="791" t="s">
        <v>336</v>
      </c>
      <c r="AM26" s="818"/>
      <c r="AN26" s="819"/>
      <c r="AO26" s="791"/>
      <c r="AP26" s="791"/>
      <c r="AQ26" s="789"/>
      <c r="AR26" s="791" t="s">
        <v>336</v>
      </c>
      <c r="AS26" s="791" t="s">
        <v>336</v>
      </c>
      <c r="AT26" s="791" t="s">
        <v>336</v>
      </c>
      <c r="AU26" s="791" t="s">
        <v>336</v>
      </c>
      <c r="AV26" s="791" t="s">
        <v>336</v>
      </c>
      <c r="AW26" s="791" t="s">
        <v>336</v>
      </c>
      <c r="AX26" s="791" t="s">
        <v>336</v>
      </c>
      <c r="AY26" s="843" t="s">
        <v>336</v>
      </c>
      <c r="AZ26" s="5"/>
    </row>
    <row r="27" spans="1:52" s="2" customFormat="1" ht="17.25" customHeight="1">
      <c r="A27" s="1082" t="s">
        <v>91</v>
      </c>
      <c r="B27" s="1092" t="s">
        <v>454</v>
      </c>
      <c r="C27" s="294" t="s">
        <v>343</v>
      </c>
      <c r="D27" s="260"/>
      <c r="E27" s="260"/>
      <c r="F27" s="260"/>
      <c r="G27" s="260"/>
      <c r="H27" s="260"/>
      <c r="I27" s="260"/>
      <c r="J27" s="259" t="s">
        <v>336</v>
      </c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59" t="s">
        <v>336</v>
      </c>
      <c r="V27" s="259" t="s">
        <v>336</v>
      </c>
      <c r="W27" s="260"/>
      <c r="X27" s="260"/>
      <c r="Y27" s="259" t="s">
        <v>336</v>
      </c>
      <c r="Z27" s="259" t="s">
        <v>336</v>
      </c>
      <c r="AA27" s="259" t="s">
        <v>336</v>
      </c>
      <c r="AB27" s="259" t="s">
        <v>336</v>
      </c>
      <c r="AC27" s="260"/>
      <c r="AD27" s="260"/>
      <c r="AE27" s="259" t="s">
        <v>336</v>
      </c>
      <c r="AF27" s="262"/>
      <c r="AG27" s="262"/>
      <c r="AH27" s="307" t="s">
        <v>336</v>
      </c>
      <c r="AI27" s="304"/>
      <c r="AJ27" s="260"/>
      <c r="AK27" s="301"/>
      <c r="AL27" s="259" t="s">
        <v>336</v>
      </c>
      <c r="AM27" s="304"/>
      <c r="AN27" s="277"/>
      <c r="AO27" s="260"/>
      <c r="AP27" s="260"/>
      <c r="AQ27" s="260"/>
      <c r="AR27" s="259" t="s">
        <v>336</v>
      </c>
      <c r="AS27" s="259" t="s">
        <v>336</v>
      </c>
      <c r="AT27" s="259" t="s">
        <v>336</v>
      </c>
      <c r="AU27" s="259" t="s">
        <v>336</v>
      </c>
      <c r="AV27" s="259" t="s">
        <v>336</v>
      </c>
      <c r="AW27" s="259" t="s">
        <v>336</v>
      </c>
      <c r="AX27" s="259" t="s">
        <v>336</v>
      </c>
      <c r="AY27" s="278"/>
      <c r="AZ27" s="5"/>
    </row>
    <row r="28" spans="1:52" s="2" customFormat="1" ht="17.25" customHeight="1">
      <c r="A28" s="1082"/>
      <c r="B28" s="1093"/>
      <c r="C28" s="846" t="s">
        <v>344</v>
      </c>
      <c r="D28" s="264"/>
      <c r="E28" s="264"/>
      <c r="F28" s="264"/>
      <c r="G28" s="264"/>
      <c r="H28" s="264"/>
      <c r="I28" s="264"/>
      <c r="J28" s="799" t="s">
        <v>336</v>
      </c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799" t="s">
        <v>336</v>
      </c>
      <c r="V28" s="799" t="s">
        <v>336</v>
      </c>
      <c r="W28" s="264"/>
      <c r="X28" s="264"/>
      <c r="Y28" s="799" t="s">
        <v>336</v>
      </c>
      <c r="Z28" s="799" t="s">
        <v>336</v>
      </c>
      <c r="AA28" s="799" t="s">
        <v>336</v>
      </c>
      <c r="AB28" s="799" t="s">
        <v>336</v>
      </c>
      <c r="AC28" s="264"/>
      <c r="AD28" s="264"/>
      <c r="AE28" s="799" t="s">
        <v>336</v>
      </c>
      <c r="AF28" s="270"/>
      <c r="AG28" s="270"/>
      <c r="AH28" s="799" t="s">
        <v>336</v>
      </c>
      <c r="AI28" s="804"/>
      <c r="AJ28" s="264"/>
      <c r="AK28" s="802"/>
      <c r="AL28" s="799" t="s">
        <v>336</v>
      </c>
      <c r="AM28" s="804"/>
      <c r="AN28" s="805"/>
      <c r="AO28" s="264"/>
      <c r="AP28" s="264"/>
      <c r="AQ28" s="264"/>
      <c r="AR28" s="799" t="s">
        <v>336</v>
      </c>
      <c r="AS28" s="799" t="s">
        <v>336</v>
      </c>
      <c r="AT28" s="799" t="s">
        <v>336</v>
      </c>
      <c r="AU28" s="799" t="s">
        <v>336</v>
      </c>
      <c r="AV28" s="799" t="s">
        <v>336</v>
      </c>
      <c r="AW28" s="799" t="s">
        <v>336</v>
      </c>
      <c r="AX28" s="799" t="s">
        <v>336</v>
      </c>
      <c r="AY28" s="274"/>
      <c r="AZ28" s="5"/>
    </row>
    <row r="29" spans="1:52" s="291" customFormat="1" ht="17.25" customHeight="1">
      <c r="A29" s="1082" t="s">
        <v>92</v>
      </c>
      <c r="B29" s="1092" t="s">
        <v>455</v>
      </c>
      <c r="C29" s="820" t="s">
        <v>357</v>
      </c>
      <c r="D29" s="821"/>
      <c r="E29" s="821"/>
      <c r="F29" s="821"/>
      <c r="G29" s="821"/>
      <c r="H29" s="821"/>
      <c r="I29" s="821"/>
      <c r="J29" s="822" t="s">
        <v>336</v>
      </c>
      <c r="K29" s="821"/>
      <c r="L29" s="821"/>
      <c r="M29" s="821"/>
      <c r="N29" s="821"/>
      <c r="O29" s="821"/>
      <c r="P29" s="821"/>
      <c r="Q29" s="821"/>
      <c r="R29" s="821"/>
      <c r="S29" s="821"/>
      <c r="T29" s="821"/>
      <c r="U29" s="822" t="s">
        <v>336</v>
      </c>
      <c r="V29" s="822" t="s">
        <v>336</v>
      </c>
      <c r="W29" s="821"/>
      <c r="X29" s="821"/>
      <c r="Y29" s="822" t="s">
        <v>336</v>
      </c>
      <c r="Z29" s="822" t="s">
        <v>336</v>
      </c>
      <c r="AA29" s="822" t="s">
        <v>336</v>
      </c>
      <c r="AB29" s="822" t="s">
        <v>336</v>
      </c>
      <c r="AC29" s="821"/>
      <c r="AD29" s="821"/>
      <c r="AE29" s="822" t="s">
        <v>336</v>
      </c>
      <c r="AF29" s="823"/>
      <c r="AG29" s="823"/>
      <c r="AH29" s="821"/>
      <c r="AI29" s="824"/>
      <c r="AJ29" s="821"/>
      <c r="AK29" s="824"/>
      <c r="AL29" s="822" t="s">
        <v>336</v>
      </c>
      <c r="AM29" s="825"/>
      <c r="AN29" s="826"/>
      <c r="AO29" s="821"/>
      <c r="AP29" s="821"/>
      <c r="AQ29" s="821"/>
      <c r="AR29" s="822" t="s">
        <v>336</v>
      </c>
      <c r="AS29" s="822" t="s">
        <v>336</v>
      </c>
      <c r="AT29" s="821"/>
      <c r="AU29" s="821"/>
      <c r="AV29" s="822"/>
      <c r="AW29" s="822"/>
      <c r="AX29" s="822" t="s">
        <v>336</v>
      </c>
      <c r="AY29" s="844" t="s">
        <v>336</v>
      </c>
      <c r="AZ29" s="290"/>
    </row>
    <row r="30" spans="1:52" s="291" customFormat="1" ht="17.25" customHeight="1">
      <c r="A30" s="1082"/>
      <c r="B30" s="1094"/>
      <c r="C30" s="294" t="s">
        <v>337</v>
      </c>
      <c r="D30" s="260"/>
      <c r="E30" s="260"/>
      <c r="F30" s="260"/>
      <c r="G30" s="260"/>
      <c r="H30" s="260"/>
      <c r="I30" s="259" t="s">
        <v>336</v>
      </c>
      <c r="J30" s="260"/>
      <c r="K30" s="259" t="s">
        <v>336</v>
      </c>
      <c r="L30" s="260"/>
      <c r="M30" s="260"/>
      <c r="N30" s="260"/>
      <c r="O30" s="260"/>
      <c r="P30" s="260"/>
      <c r="Q30" s="260"/>
      <c r="R30" s="260"/>
      <c r="S30" s="260"/>
      <c r="T30" s="260"/>
      <c r="U30" s="259" t="s">
        <v>336</v>
      </c>
      <c r="V30" s="259" t="s">
        <v>336</v>
      </c>
      <c r="W30" s="260"/>
      <c r="X30" s="260"/>
      <c r="Y30" s="259" t="s">
        <v>336</v>
      </c>
      <c r="Z30" s="259" t="s">
        <v>336</v>
      </c>
      <c r="AA30" s="259" t="s">
        <v>336</v>
      </c>
      <c r="AB30" s="259" t="s">
        <v>336</v>
      </c>
      <c r="AC30" s="259" t="s">
        <v>336</v>
      </c>
      <c r="AD30" s="260"/>
      <c r="AE30" s="259" t="s">
        <v>336</v>
      </c>
      <c r="AF30" s="262"/>
      <c r="AG30" s="262"/>
      <c r="AH30" s="260"/>
      <c r="AI30" s="302"/>
      <c r="AJ30" s="260"/>
      <c r="AK30" s="302"/>
      <c r="AL30" s="259" t="s">
        <v>336</v>
      </c>
      <c r="AM30" s="304"/>
      <c r="AN30" s="277"/>
      <c r="AO30" s="260"/>
      <c r="AP30" s="260"/>
      <c r="AQ30" s="260"/>
      <c r="AR30" s="259" t="s">
        <v>336</v>
      </c>
      <c r="AS30" s="259" t="s">
        <v>336</v>
      </c>
      <c r="AT30" s="259" t="s">
        <v>336</v>
      </c>
      <c r="AU30" s="259" t="s">
        <v>336</v>
      </c>
      <c r="AV30" s="259" t="s">
        <v>336</v>
      </c>
      <c r="AW30" s="259" t="s">
        <v>336</v>
      </c>
      <c r="AX30" s="259" t="s">
        <v>336</v>
      </c>
      <c r="AY30" s="278"/>
      <c r="AZ30" s="290"/>
    </row>
    <row r="31" spans="1:52" s="2" customFormat="1" ht="17.25" customHeight="1">
      <c r="A31" s="1112" t="s">
        <v>296</v>
      </c>
      <c r="B31" s="1092" t="s">
        <v>288</v>
      </c>
      <c r="C31" s="847" t="s">
        <v>344</v>
      </c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92" t="s">
        <v>336</v>
      </c>
      <c r="AB31" s="285"/>
      <c r="AC31" s="285"/>
      <c r="AD31" s="285"/>
      <c r="AE31" s="285"/>
      <c r="AF31" s="286"/>
      <c r="AG31" s="286"/>
      <c r="AH31" s="285"/>
      <c r="AI31" s="305"/>
      <c r="AJ31" s="285"/>
      <c r="AK31" s="305"/>
      <c r="AL31" s="292" t="s">
        <v>336</v>
      </c>
      <c r="AM31" s="563"/>
      <c r="AN31" s="296" t="s">
        <v>336</v>
      </c>
      <c r="AO31" s="285"/>
      <c r="AP31" s="292" t="s">
        <v>336</v>
      </c>
      <c r="AQ31" s="285"/>
      <c r="AR31" s="292" t="s">
        <v>336</v>
      </c>
      <c r="AS31" s="285"/>
      <c r="AT31" s="285"/>
      <c r="AU31" s="292" t="s">
        <v>336</v>
      </c>
      <c r="AV31" s="285"/>
      <c r="AW31" s="285"/>
      <c r="AX31" s="292" t="s">
        <v>336</v>
      </c>
      <c r="AY31" s="287"/>
      <c r="AZ31" s="5"/>
    </row>
    <row r="32" spans="1:52" s="2" customFormat="1" ht="17.25" customHeight="1">
      <c r="A32" s="1113"/>
      <c r="B32" s="1094"/>
      <c r="C32" s="295" t="s">
        <v>337</v>
      </c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93" t="s">
        <v>336</v>
      </c>
      <c r="AA32" s="293" t="s">
        <v>336</v>
      </c>
      <c r="AB32" s="288"/>
      <c r="AC32" s="288"/>
      <c r="AD32" s="288"/>
      <c r="AE32" s="288"/>
      <c r="AF32" s="289"/>
      <c r="AG32" s="289"/>
      <c r="AH32" s="288"/>
      <c r="AI32" s="306"/>
      <c r="AJ32" s="288"/>
      <c r="AK32" s="306"/>
      <c r="AL32" s="293" t="s">
        <v>336</v>
      </c>
      <c r="AM32" s="564"/>
      <c r="AN32" s="297" t="s">
        <v>336</v>
      </c>
      <c r="AO32" s="293" t="s">
        <v>336</v>
      </c>
      <c r="AP32" s="293" t="s">
        <v>336</v>
      </c>
      <c r="AQ32" s="293" t="s">
        <v>336</v>
      </c>
      <c r="AR32" s="293" t="s">
        <v>336</v>
      </c>
      <c r="AS32" s="288"/>
      <c r="AT32" s="293" t="s">
        <v>336</v>
      </c>
      <c r="AU32" s="288"/>
      <c r="AV32" s="293" t="s">
        <v>336</v>
      </c>
      <c r="AW32" s="288"/>
      <c r="AX32" s="293" t="s">
        <v>336</v>
      </c>
      <c r="AY32" s="298"/>
      <c r="AZ32" s="5"/>
    </row>
    <row r="33" spans="1:52" s="2" customFormat="1" ht="17.25" customHeight="1">
      <c r="A33" s="226" t="s">
        <v>297</v>
      </c>
      <c r="B33" s="227" t="s">
        <v>290</v>
      </c>
      <c r="C33" s="294" t="s">
        <v>337</v>
      </c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59" t="s">
        <v>336</v>
      </c>
      <c r="V33" s="259" t="s">
        <v>336</v>
      </c>
      <c r="W33" s="259" t="s">
        <v>336</v>
      </c>
      <c r="X33" s="260"/>
      <c r="Y33" s="260"/>
      <c r="Z33" s="259" t="s">
        <v>336</v>
      </c>
      <c r="AA33" s="259" t="s">
        <v>336</v>
      </c>
      <c r="AB33" s="259" t="s">
        <v>336</v>
      </c>
      <c r="AC33" s="259" t="s">
        <v>336</v>
      </c>
      <c r="AD33" s="260"/>
      <c r="AE33" s="259" t="s">
        <v>336</v>
      </c>
      <c r="AF33" s="259" t="s">
        <v>336</v>
      </c>
      <c r="AG33" s="262"/>
      <c r="AH33" s="260"/>
      <c r="AI33" s="301"/>
      <c r="AJ33" s="260"/>
      <c r="AK33" s="301"/>
      <c r="AL33" s="259" t="s">
        <v>336</v>
      </c>
      <c r="AM33" s="304"/>
      <c r="AN33" s="275" t="s">
        <v>336</v>
      </c>
      <c r="AO33" s="259" t="s">
        <v>336</v>
      </c>
      <c r="AP33" s="259" t="s">
        <v>336</v>
      </c>
      <c r="AQ33" s="259" t="s">
        <v>336</v>
      </c>
      <c r="AR33" s="259" t="s">
        <v>336</v>
      </c>
      <c r="AS33" s="259" t="s">
        <v>336</v>
      </c>
      <c r="AT33" s="259" t="s">
        <v>336</v>
      </c>
      <c r="AU33" s="259" t="s">
        <v>336</v>
      </c>
      <c r="AV33" s="259" t="s">
        <v>336</v>
      </c>
      <c r="AW33" s="259" t="s">
        <v>336</v>
      </c>
      <c r="AX33" s="259" t="s">
        <v>336</v>
      </c>
      <c r="AY33" s="276" t="s">
        <v>336</v>
      </c>
      <c r="AZ33" s="5"/>
    </row>
    <row r="34" spans="1:52" s="2" customFormat="1" ht="17.25" customHeight="1">
      <c r="A34" s="226" t="s">
        <v>299</v>
      </c>
      <c r="B34" s="227" t="s">
        <v>291</v>
      </c>
      <c r="C34" s="852" t="s">
        <v>337</v>
      </c>
      <c r="D34" s="769"/>
      <c r="E34" s="769"/>
      <c r="F34" s="769"/>
      <c r="G34" s="769"/>
      <c r="H34" s="769"/>
      <c r="I34" s="769"/>
      <c r="J34" s="769"/>
      <c r="K34" s="769"/>
      <c r="L34" s="769"/>
      <c r="M34" s="769"/>
      <c r="N34" s="769"/>
      <c r="O34" s="769"/>
      <c r="P34" s="769"/>
      <c r="Q34" s="769"/>
      <c r="R34" s="769"/>
      <c r="S34" s="769"/>
      <c r="T34" s="769"/>
      <c r="U34" s="779" t="s">
        <v>336</v>
      </c>
      <c r="V34" s="779" t="s">
        <v>336</v>
      </c>
      <c r="W34" s="769"/>
      <c r="X34" s="769"/>
      <c r="Y34" s="769"/>
      <c r="Z34" s="779" t="s">
        <v>336</v>
      </c>
      <c r="AA34" s="779" t="s">
        <v>336</v>
      </c>
      <c r="AB34" s="779" t="s">
        <v>336</v>
      </c>
      <c r="AC34" s="779" t="s">
        <v>336</v>
      </c>
      <c r="AD34" s="769"/>
      <c r="AE34" s="779" t="s">
        <v>336</v>
      </c>
      <c r="AF34" s="770"/>
      <c r="AG34" s="770"/>
      <c r="AH34" s="769"/>
      <c r="AI34" s="780"/>
      <c r="AJ34" s="769"/>
      <c r="AK34" s="780"/>
      <c r="AL34" s="779" t="s">
        <v>336</v>
      </c>
      <c r="AM34" s="811"/>
      <c r="AN34" s="813" t="s">
        <v>336</v>
      </c>
      <c r="AO34" s="779" t="s">
        <v>336</v>
      </c>
      <c r="AP34" s="779" t="s">
        <v>336</v>
      </c>
      <c r="AQ34" s="779" t="s">
        <v>336</v>
      </c>
      <c r="AR34" s="779" t="s">
        <v>336</v>
      </c>
      <c r="AS34" s="769"/>
      <c r="AT34" s="779" t="s">
        <v>336</v>
      </c>
      <c r="AU34" s="769"/>
      <c r="AV34" s="769"/>
      <c r="AW34" s="769"/>
      <c r="AX34" s="769"/>
      <c r="AY34" s="814" t="s">
        <v>336</v>
      </c>
      <c r="AZ34" s="5"/>
    </row>
    <row r="35" spans="1:52" s="2" customFormat="1" ht="17.25" customHeight="1">
      <c r="A35" s="226" t="s">
        <v>300</v>
      </c>
      <c r="B35" s="227" t="s">
        <v>292</v>
      </c>
      <c r="C35" s="294" t="s">
        <v>345</v>
      </c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59"/>
      <c r="V35" s="259"/>
      <c r="W35" s="260"/>
      <c r="X35" s="260"/>
      <c r="Y35" s="260"/>
      <c r="Z35" s="259" t="s">
        <v>336</v>
      </c>
      <c r="AA35" s="259" t="s">
        <v>336</v>
      </c>
      <c r="AB35" s="259"/>
      <c r="AC35" s="259"/>
      <c r="AD35" s="260"/>
      <c r="AE35" s="259"/>
      <c r="AF35" s="262"/>
      <c r="AG35" s="262"/>
      <c r="AH35" s="260"/>
      <c r="AI35" s="301"/>
      <c r="AJ35" s="260"/>
      <c r="AK35" s="301"/>
      <c r="AL35" s="259" t="s">
        <v>336</v>
      </c>
      <c r="AM35" s="304"/>
      <c r="AN35" s="275"/>
      <c r="AO35" s="259" t="s">
        <v>336</v>
      </c>
      <c r="AP35" s="259" t="s">
        <v>336</v>
      </c>
      <c r="AQ35" s="259" t="s">
        <v>336</v>
      </c>
      <c r="AR35" s="259" t="s">
        <v>336</v>
      </c>
      <c r="AS35" s="259" t="s">
        <v>336</v>
      </c>
      <c r="AT35" s="260"/>
      <c r="AU35" s="259" t="s">
        <v>336</v>
      </c>
      <c r="AV35" s="260"/>
      <c r="AW35" s="260"/>
      <c r="AX35" s="260"/>
      <c r="AY35" s="278"/>
      <c r="AZ35" s="5"/>
    </row>
    <row r="36" spans="1:52" s="2" customFormat="1" ht="17.25" customHeight="1">
      <c r="A36" s="226" t="s">
        <v>307</v>
      </c>
      <c r="B36" s="227" t="s">
        <v>294</v>
      </c>
      <c r="C36" s="768" t="s">
        <v>339</v>
      </c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6"/>
      <c r="P36" s="786"/>
      <c r="Q36" s="786"/>
      <c r="R36" s="786"/>
      <c r="S36" s="786"/>
      <c r="T36" s="786"/>
      <c r="U36" s="834" t="s">
        <v>336</v>
      </c>
      <c r="V36" s="786"/>
      <c r="W36" s="786"/>
      <c r="X36" s="786"/>
      <c r="Y36" s="786"/>
      <c r="Z36" s="834" t="s">
        <v>336</v>
      </c>
      <c r="AA36" s="834" t="s">
        <v>336</v>
      </c>
      <c r="AB36" s="834" t="s">
        <v>336</v>
      </c>
      <c r="AC36" s="834" t="s">
        <v>336</v>
      </c>
      <c r="AD36" s="786"/>
      <c r="AE36" s="786"/>
      <c r="AF36" s="835" t="s">
        <v>336</v>
      </c>
      <c r="AG36" s="787"/>
      <c r="AH36" s="835" t="s">
        <v>336</v>
      </c>
      <c r="AI36" s="836"/>
      <c r="AJ36" s="786"/>
      <c r="AK36" s="837"/>
      <c r="AL36" s="834" t="s">
        <v>336</v>
      </c>
      <c r="AM36" s="836"/>
      <c r="AN36" s="838"/>
      <c r="AO36" s="786"/>
      <c r="AP36" s="786"/>
      <c r="AQ36" s="786"/>
      <c r="AR36" s="834" t="s">
        <v>336</v>
      </c>
      <c r="AS36" s="834" t="s">
        <v>336</v>
      </c>
      <c r="AT36" s="786"/>
      <c r="AU36" s="786"/>
      <c r="AV36" s="834" t="s">
        <v>336</v>
      </c>
      <c r="AW36" s="834" t="s">
        <v>336</v>
      </c>
      <c r="AX36" s="786"/>
      <c r="AY36" s="788"/>
      <c r="AZ36" s="5"/>
    </row>
    <row r="37" spans="1:52" s="2" customFormat="1" ht="17.25" customHeight="1" thickBot="1">
      <c r="A37" s="226" t="s">
        <v>349</v>
      </c>
      <c r="B37" s="227" t="s">
        <v>295</v>
      </c>
      <c r="C37" s="848" t="s">
        <v>242</v>
      </c>
      <c r="D37" s="827"/>
      <c r="E37" s="827"/>
      <c r="F37" s="827"/>
      <c r="G37" s="827"/>
      <c r="H37" s="827"/>
      <c r="I37" s="827"/>
      <c r="J37" s="827"/>
      <c r="K37" s="827"/>
      <c r="L37" s="827"/>
      <c r="M37" s="827"/>
      <c r="N37" s="827"/>
      <c r="O37" s="827"/>
      <c r="P37" s="827"/>
      <c r="Q37" s="827"/>
      <c r="R37" s="827"/>
      <c r="S37" s="827"/>
      <c r="T37" s="827"/>
      <c r="U37" s="828" t="s">
        <v>336</v>
      </c>
      <c r="V37" s="828" t="s">
        <v>336</v>
      </c>
      <c r="W37" s="827"/>
      <c r="X37" s="827"/>
      <c r="Y37" s="827"/>
      <c r="Z37" s="828" t="s">
        <v>336</v>
      </c>
      <c r="AA37" s="828" t="s">
        <v>336</v>
      </c>
      <c r="AB37" s="828" t="s">
        <v>336</v>
      </c>
      <c r="AC37" s="828" t="s">
        <v>336</v>
      </c>
      <c r="AD37" s="827"/>
      <c r="AE37" s="827"/>
      <c r="AF37" s="829"/>
      <c r="AG37" s="829"/>
      <c r="AH37" s="828" t="s">
        <v>336</v>
      </c>
      <c r="AI37" s="830"/>
      <c r="AJ37" s="827"/>
      <c r="AK37" s="831"/>
      <c r="AL37" s="828" t="s">
        <v>336</v>
      </c>
      <c r="AM37" s="830"/>
      <c r="AN37" s="832"/>
      <c r="AO37" s="827"/>
      <c r="AP37" s="827"/>
      <c r="AQ37" s="827"/>
      <c r="AR37" s="828" t="s">
        <v>336</v>
      </c>
      <c r="AS37" s="828" t="s">
        <v>336</v>
      </c>
      <c r="AT37" s="828" t="s">
        <v>336</v>
      </c>
      <c r="AU37" s="827"/>
      <c r="AV37" s="828" t="s">
        <v>336</v>
      </c>
      <c r="AW37" s="828" t="s">
        <v>336</v>
      </c>
      <c r="AX37" s="827"/>
      <c r="AY37" s="833"/>
      <c r="AZ37" s="5"/>
    </row>
    <row r="38" spans="1:52" ht="11.2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</row>
    <row r="39" spans="1:52" ht="11.2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</row>
    <row r="40" spans="1:52" ht="17.25" customHeight="1" thickBot="1">
      <c r="A40" s="1103" t="s">
        <v>135</v>
      </c>
      <c r="B40" s="1104"/>
      <c r="C40" s="1105"/>
      <c r="D40" s="1103" t="s">
        <v>136</v>
      </c>
      <c r="E40" s="1104"/>
      <c r="F40" s="1104"/>
      <c r="G40" s="1104"/>
      <c r="H40" s="1104"/>
      <c r="I40" s="1104"/>
      <c r="J40" s="1104"/>
      <c r="K40" s="1104"/>
      <c r="L40" s="1104"/>
      <c r="M40" s="1104"/>
      <c r="N40" s="1104"/>
      <c r="O40" s="1104"/>
      <c r="P40" s="1104"/>
      <c r="Q40" s="1104"/>
      <c r="R40" s="1105"/>
      <c r="S40" s="502"/>
      <c r="T40" s="1106"/>
      <c r="U40" s="1107"/>
      <c r="V40" s="1107"/>
      <c r="W40" s="1107"/>
      <c r="X40" s="1107"/>
      <c r="Y40" s="1107"/>
      <c r="Z40" s="1107"/>
      <c r="AA40" s="1107"/>
      <c r="AB40" s="1107"/>
      <c r="AC40" s="1107"/>
      <c r="AD40" s="1107"/>
      <c r="AE40" s="1107"/>
      <c r="AF40" s="1107"/>
      <c r="AG40" s="1107"/>
      <c r="AH40" s="1107"/>
      <c r="AI40" s="1107"/>
      <c r="AJ40" s="1107"/>
      <c r="AK40" s="1107"/>
      <c r="AL40" s="1107"/>
      <c r="AM40" s="1107"/>
      <c r="AN40" s="1107"/>
      <c r="AO40" s="1107"/>
      <c r="AP40" s="1107"/>
      <c r="AQ40" s="1107"/>
      <c r="AR40" s="1107"/>
      <c r="AS40" s="1107"/>
      <c r="AT40" s="1107"/>
      <c r="AU40" s="1107"/>
      <c r="AV40" s="1107"/>
      <c r="AW40" s="1107"/>
      <c r="AX40" s="1107"/>
      <c r="AY40" s="1108"/>
    </row>
    <row r="41" spans="1:52">
      <c r="A41" s="66" t="s">
        <v>124</v>
      </c>
      <c r="B41" s="60" t="s">
        <v>130</v>
      </c>
      <c r="C41" s="63"/>
      <c r="D41" s="66"/>
      <c r="E41" s="60"/>
      <c r="F41" s="60"/>
      <c r="G41" s="377" t="s">
        <v>138</v>
      </c>
      <c r="H41" s="60"/>
      <c r="I41" s="60"/>
      <c r="J41" s="60" t="s">
        <v>139</v>
      </c>
      <c r="K41" s="60"/>
      <c r="L41" s="60"/>
      <c r="M41" s="60"/>
      <c r="N41" s="60"/>
      <c r="O41" s="60"/>
      <c r="P41" s="60"/>
      <c r="Q41" s="60"/>
      <c r="R41" s="63"/>
      <c r="S41" s="512"/>
      <c r="T41" s="66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2">
      <c r="A42" s="65" t="s">
        <v>125</v>
      </c>
      <c r="B42" s="58" t="s">
        <v>131</v>
      </c>
      <c r="C42" s="64"/>
      <c r="D42" s="65"/>
      <c r="G42" s="378" t="s">
        <v>137</v>
      </c>
      <c r="H42" s="378"/>
      <c r="I42" s="378"/>
      <c r="J42" s="378" t="s">
        <v>140</v>
      </c>
      <c r="R42" s="64"/>
      <c r="S42" s="513"/>
      <c r="T42" s="65"/>
    </row>
    <row r="43" spans="1:52">
      <c r="A43" s="65" t="s">
        <v>126</v>
      </c>
      <c r="B43" s="58" t="s">
        <v>132</v>
      </c>
      <c r="C43" s="64"/>
      <c r="D43" s="65"/>
      <c r="G43" s="378" t="s">
        <v>141</v>
      </c>
      <c r="J43" s="58" t="s">
        <v>142</v>
      </c>
      <c r="R43" s="64"/>
      <c r="S43" s="513"/>
      <c r="T43" s="65"/>
    </row>
    <row r="44" spans="1:52">
      <c r="A44" s="65" t="s">
        <v>127</v>
      </c>
      <c r="B44" s="58" t="s">
        <v>133</v>
      </c>
      <c r="C44" s="64"/>
      <c r="D44" s="65"/>
      <c r="G44" s="378" t="s">
        <v>143</v>
      </c>
      <c r="J44" s="58" t="s">
        <v>142</v>
      </c>
      <c r="R44" s="64"/>
      <c r="S44" s="513"/>
      <c r="T44" s="65"/>
    </row>
    <row r="45" spans="1:52">
      <c r="A45" s="65" t="s">
        <v>128</v>
      </c>
      <c r="B45" s="58" t="s">
        <v>134</v>
      </c>
      <c r="C45" s="64"/>
      <c r="D45" s="65"/>
      <c r="G45" s="62"/>
      <c r="R45" s="64"/>
      <c r="S45" s="513"/>
      <c r="T45" s="65"/>
    </row>
    <row r="46" spans="1:52" ht="17.25" thickBot="1">
      <c r="A46" s="168" t="s">
        <v>129</v>
      </c>
      <c r="B46" s="169" t="s">
        <v>94</v>
      </c>
      <c r="C46" s="170"/>
      <c r="D46" s="168"/>
      <c r="E46" s="169"/>
      <c r="F46" s="169"/>
      <c r="G46" s="171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70"/>
      <c r="S46" s="514"/>
      <c r="T46" s="168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</row>
    <row r="47" spans="1:52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</sheetData>
  <mergeCells count="30">
    <mergeCell ref="A40:C40"/>
    <mergeCell ref="D40:R40"/>
    <mergeCell ref="T40:AY40"/>
    <mergeCell ref="D2:H2"/>
    <mergeCell ref="I2:K2"/>
    <mergeCell ref="L2:O2"/>
    <mergeCell ref="U2:X2"/>
    <mergeCell ref="B31:B32"/>
    <mergeCell ref="A31:A32"/>
    <mergeCell ref="A6:A7"/>
    <mergeCell ref="B6:B7"/>
    <mergeCell ref="B9:B10"/>
    <mergeCell ref="A9:A10"/>
    <mergeCell ref="B27:B28"/>
    <mergeCell ref="A2:A4"/>
    <mergeCell ref="A21:A23"/>
    <mergeCell ref="A1:AY1"/>
    <mergeCell ref="A24:A26"/>
    <mergeCell ref="A27:A28"/>
    <mergeCell ref="A29:A30"/>
    <mergeCell ref="AN2:AY3"/>
    <mergeCell ref="Y2:AB2"/>
    <mergeCell ref="AC2:AI2"/>
    <mergeCell ref="B24:B26"/>
    <mergeCell ref="C2:C4"/>
    <mergeCell ref="B2:B4"/>
    <mergeCell ref="B21:B23"/>
    <mergeCell ref="P2:S2"/>
    <mergeCell ref="AJ2:AM2"/>
    <mergeCell ref="B29:B30"/>
  </mergeCells>
  <pageMargins left="0.45" right="0" top="0.5" bottom="0.5" header="0.3" footer="0.3"/>
  <pageSetup paperSize="8" scale="87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zoomScaleNormal="100" workbookViewId="0">
      <pane ySplit="3" topLeftCell="A4" activePane="bottomLeft" state="frozen"/>
      <selection pane="bottomLeft" activeCell="F42" sqref="F42"/>
    </sheetView>
  </sheetViews>
  <sheetFormatPr defaultRowHeight="15"/>
  <cols>
    <col min="1" max="1" width="3.85546875" style="2" customWidth="1"/>
    <col min="2" max="2" width="23.42578125" style="2" bestFit="1" customWidth="1"/>
    <col min="3" max="3" width="4.5703125" style="2" bestFit="1" customWidth="1"/>
    <col min="4" max="4" width="18.5703125" style="205" bestFit="1" customWidth="1"/>
    <col min="5" max="5" width="40.42578125" style="71" bestFit="1" customWidth="1"/>
    <col min="6" max="6" width="17.140625" style="71" customWidth="1"/>
    <col min="7" max="16384" width="9.140625" style="71"/>
  </cols>
  <sheetData>
    <row r="1" spans="1:7" ht="21" customHeight="1" thickBot="1">
      <c r="A1" s="1078" t="s">
        <v>226</v>
      </c>
      <c r="B1" s="1078"/>
      <c r="C1" s="1078"/>
      <c r="D1" s="1078"/>
      <c r="E1" s="1078"/>
      <c r="F1" s="1078"/>
    </row>
    <row r="2" spans="1:7">
      <c r="A2" s="128"/>
      <c r="B2" s="128"/>
      <c r="C2" s="128"/>
      <c r="D2" s="198"/>
      <c r="E2" s="129"/>
      <c r="F2" s="129"/>
    </row>
    <row r="3" spans="1:7" ht="18" customHeight="1">
      <c r="A3" s="6" t="s">
        <v>1</v>
      </c>
      <c r="B3" s="119" t="s">
        <v>2</v>
      </c>
      <c r="C3" s="6" t="s">
        <v>163</v>
      </c>
      <c r="D3" s="8" t="s">
        <v>223</v>
      </c>
      <c r="E3" s="6" t="s">
        <v>224</v>
      </c>
      <c r="F3" s="6" t="s">
        <v>225</v>
      </c>
      <c r="G3" s="73"/>
    </row>
    <row r="4" spans="1:7" ht="18" customHeight="1">
      <c r="A4" s="1076" t="s">
        <v>12</v>
      </c>
      <c r="B4" s="1077"/>
      <c r="C4" s="14"/>
      <c r="D4" s="9"/>
      <c r="E4" s="227"/>
      <c r="F4" s="127"/>
      <c r="G4" s="73"/>
    </row>
    <row r="5" spans="1:7" ht="18" customHeight="1">
      <c r="A5" s="1076" t="s">
        <v>314</v>
      </c>
      <c r="B5" s="1077"/>
      <c r="C5" s="14"/>
      <c r="D5" s="9"/>
      <c r="E5" s="227"/>
      <c r="F5" s="127"/>
      <c r="G5" s="73"/>
    </row>
    <row r="6" spans="1:7" ht="18" customHeight="1">
      <c r="A6" s="17">
        <v>1</v>
      </c>
      <c r="B6" s="18" t="s">
        <v>13</v>
      </c>
      <c r="C6" s="138" t="s">
        <v>266</v>
      </c>
      <c r="D6" s="199" t="s">
        <v>271</v>
      </c>
      <c r="E6" s="227" t="s">
        <v>320</v>
      </c>
      <c r="F6" s="127"/>
      <c r="G6" s="73"/>
    </row>
    <row r="7" spans="1:7" ht="18" customHeight="1">
      <c r="A7" s="17">
        <v>2</v>
      </c>
      <c r="B7" s="22" t="s">
        <v>13</v>
      </c>
      <c r="C7" s="138" t="s">
        <v>266</v>
      </c>
      <c r="D7" s="199" t="s">
        <v>271</v>
      </c>
      <c r="E7" s="227" t="s">
        <v>639</v>
      </c>
      <c r="F7" s="127"/>
      <c r="G7" s="73"/>
    </row>
    <row r="8" spans="1:7" ht="18" customHeight="1">
      <c r="A8" s="1076" t="s">
        <v>15</v>
      </c>
      <c r="B8" s="1077"/>
      <c r="C8" s="6"/>
      <c r="D8" s="9"/>
      <c r="E8" s="227"/>
      <c r="F8" s="127"/>
      <c r="G8" s="73"/>
    </row>
    <row r="9" spans="1:7" ht="18" customHeight="1">
      <c r="A9" s="1076" t="s">
        <v>16</v>
      </c>
      <c r="B9" s="1077"/>
      <c r="C9" s="6"/>
      <c r="D9" s="9"/>
      <c r="E9" s="227"/>
      <c r="F9" s="127"/>
      <c r="G9" s="73"/>
    </row>
    <row r="10" spans="1:7" ht="18" customHeight="1">
      <c r="A10" s="24">
        <v>1</v>
      </c>
      <c r="B10" s="25" t="s">
        <v>17</v>
      </c>
      <c r="C10" s="138" t="s">
        <v>18</v>
      </c>
      <c r="D10" s="199" t="s">
        <v>275</v>
      </c>
      <c r="E10" s="227" t="s">
        <v>334</v>
      </c>
      <c r="F10" s="127" t="s">
        <v>281</v>
      </c>
      <c r="G10" s="73"/>
    </row>
    <row r="11" spans="1:7" ht="18" customHeight="1">
      <c r="A11" s="24">
        <v>2</v>
      </c>
      <c r="B11" s="25" t="s">
        <v>19</v>
      </c>
      <c r="C11" s="138" t="s">
        <v>18</v>
      </c>
      <c r="D11" s="200" t="s">
        <v>280</v>
      </c>
      <c r="E11" s="227" t="s">
        <v>318</v>
      </c>
      <c r="F11" s="127"/>
      <c r="G11" s="73"/>
    </row>
    <row r="12" spans="1:7" ht="18" customHeight="1">
      <c r="A12" s="24">
        <v>3</v>
      </c>
      <c r="B12" s="25" t="s">
        <v>20</v>
      </c>
      <c r="C12" s="138" t="s">
        <v>18</v>
      </c>
      <c r="D12" s="200" t="s">
        <v>274</v>
      </c>
      <c r="E12" s="227" t="s">
        <v>322</v>
      </c>
      <c r="F12" s="127"/>
      <c r="G12" s="73"/>
    </row>
    <row r="13" spans="1:7" s="216" customFormat="1" ht="18.75" customHeight="1">
      <c r="A13" s="17">
        <v>4</v>
      </c>
      <c r="B13" s="22" t="s">
        <v>116</v>
      </c>
      <c r="C13" s="138" t="s">
        <v>18</v>
      </c>
      <c r="D13" s="199" t="s">
        <v>277</v>
      </c>
      <c r="E13" s="230" t="s">
        <v>321</v>
      </c>
      <c r="F13" s="231"/>
      <c r="G13" s="232"/>
    </row>
    <row r="14" spans="1:7" s="235" customFormat="1" ht="39.75" customHeight="1">
      <c r="A14" s="17">
        <v>5</v>
      </c>
      <c r="B14" s="18" t="s">
        <v>23</v>
      </c>
      <c r="C14" s="138" t="s">
        <v>18</v>
      </c>
      <c r="D14" s="199" t="s">
        <v>276</v>
      </c>
      <c r="E14" s="230" t="s">
        <v>335</v>
      </c>
      <c r="F14" s="233"/>
      <c r="G14" s="234"/>
    </row>
    <row r="15" spans="1:7" ht="18" customHeight="1">
      <c r="A15" s="1076" t="s">
        <v>24</v>
      </c>
      <c r="B15" s="1077"/>
      <c r="C15" s="138"/>
      <c r="D15" s="201"/>
      <c r="E15" s="227"/>
      <c r="F15" s="127"/>
      <c r="G15" s="73"/>
    </row>
    <row r="16" spans="1:7" ht="18" customHeight="1">
      <c r="A16" s="24">
        <v>7</v>
      </c>
      <c r="B16" s="25" t="s">
        <v>25</v>
      </c>
      <c r="C16" s="138" t="s">
        <v>412</v>
      </c>
      <c r="D16" s="199" t="s">
        <v>278</v>
      </c>
      <c r="E16" s="227" t="s">
        <v>317</v>
      </c>
      <c r="F16" s="127"/>
      <c r="G16" s="73"/>
    </row>
    <row r="17" spans="1:7" ht="18" customHeight="1">
      <c r="A17" s="24">
        <v>8</v>
      </c>
      <c r="B17" s="25" t="s">
        <v>628</v>
      </c>
      <c r="C17" s="138" t="s">
        <v>412</v>
      </c>
      <c r="D17" s="199" t="s">
        <v>274</v>
      </c>
      <c r="E17" s="227" t="s">
        <v>319</v>
      </c>
      <c r="F17" s="127"/>
      <c r="G17" s="73"/>
    </row>
    <row r="18" spans="1:7" ht="18" customHeight="1">
      <c r="A18" s="24">
        <v>9</v>
      </c>
      <c r="B18" s="25" t="s">
        <v>27</v>
      </c>
      <c r="C18" s="138" t="s">
        <v>412</v>
      </c>
      <c r="D18" s="199" t="s">
        <v>279</v>
      </c>
      <c r="E18" s="227" t="s">
        <v>323</v>
      </c>
      <c r="F18" s="127"/>
      <c r="G18" s="73"/>
    </row>
    <row r="19" spans="1:7" ht="18" customHeight="1">
      <c r="A19" s="1076" t="s">
        <v>29</v>
      </c>
      <c r="B19" s="1077"/>
      <c r="C19" s="14"/>
      <c r="D19" s="9"/>
      <c r="E19" s="227"/>
      <c r="F19" s="127"/>
      <c r="G19" s="73"/>
    </row>
    <row r="20" spans="1:7" ht="18" customHeight="1">
      <c r="A20" s="24">
        <v>1</v>
      </c>
      <c r="B20" s="25" t="s">
        <v>30</v>
      </c>
      <c r="C20" s="330" t="s">
        <v>41</v>
      </c>
      <c r="D20" s="201"/>
      <c r="E20" s="227" t="s">
        <v>272</v>
      </c>
      <c r="F20" s="127" t="s">
        <v>316</v>
      </c>
      <c r="G20" s="73"/>
    </row>
    <row r="21" spans="1:7" ht="18" customHeight="1">
      <c r="A21" s="24">
        <v>2</v>
      </c>
      <c r="B21" s="25" t="s">
        <v>32</v>
      </c>
      <c r="C21" s="330" t="s">
        <v>41</v>
      </c>
      <c r="D21" s="201"/>
      <c r="E21" s="227" t="s">
        <v>272</v>
      </c>
      <c r="F21" s="127"/>
      <c r="G21" s="73"/>
    </row>
    <row r="22" spans="1:7" ht="18" customHeight="1">
      <c r="A22" s="24">
        <v>3</v>
      </c>
      <c r="B22" s="40" t="s">
        <v>420</v>
      </c>
      <c r="C22" s="330" t="s">
        <v>41</v>
      </c>
      <c r="D22" s="201"/>
      <c r="E22" s="227" t="s">
        <v>272</v>
      </c>
      <c r="F22" s="127" t="s">
        <v>270</v>
      </c>
      <c r="G22" s="73"/>
    </row>
    <row r="23" spans="1:7" ht="18" customHeight="1">
      <c r="A23" s="24">
        <v>4</v>
      </c>
      <c r="B23" s="40" t="s">
        <v>34</v>
      </c>
      <c r="C23" s="138" t="s">
        <v>18</v>
      </c>
      <c r="D23" s="201"/>
      <c r="E23" s="227" t="s">
        <v>273</v>
      </c>
      <c r="F23" s="127" t="s">
        <v>422</v>
      </c>
      <c r="G23" s="73"/>
    </row>
    <row r="24" spans="1:7" ht="18" customHeight="1">
      <c r="A24" s="1076" t="s">
        <v>35</v>
      </c>
      <c r="B24" s="1077"/>
      <c r="C24" s="19"/>
      <c r="D24" s="201"/>
      <c r="E24" s="227"/>
      <c r="F24" s="127"/>
      <c r="G24" s="73"/>
    </row>
    <row r="25" spans="1:7" ht="18" customHeight="1">
      <c r="A25" s="24">
        <v>1</v>
      </c>
      <c r="B25" s="40" t="s">
        <v>36</v>
      </c>
      <c r="C25" s="138" t="s">
        <v>18</v>
      </c>
      <c r="D25" s="200" t="s">
        <v>421</v>
      </c>
      <c r="E25" s="227" t="s">
        <v>333</v>
      </c>
      <c r="F25" s="127"/>
      <c r="G25" s="73"/>
    </row>
    <row r="26" spans="1:7" ht="18" customHeight="1">
      <c r="A26" s="24">
        <v>2</v>
      </c>
      <c r="B26" s="40" t="s">
        <v>37</v>
      </c>
      <c r="C26" s="138" t="s">
        <v>18</v>
      </c>
      <c r="D26" s="201"/>
      <c r="E26" s="227" t="s">
        <v>333</v>
      </c>
      <c r="F26" s="127"/>
      <c r="G26" s="73"/>
    </row>
    <row r="27" spans="1:7" ht="18" customHeight="1">
      <c r="A27" s="24">
        <v>3</v>
      </c>
      <c r="B27" s="40" t="s">
        <v>38</v>
      </c>
      <c r="C27" s="138" t="s">
        <v>18</v>
      </c>
      <c r="D27" s="201"/>
      <c r="E27" s="227" t="s">
        <v>333</v>
      </c>
      <c r="F27" s="127"/>
      <c r="G27" s="73"/>
    </row>
    <row r="28" spans="1:7" ht="18" customHeight="1">
      <c r="A28" s="24">
        <v>4</v>
      </c>
      <c r="B28" s="40" t="s">
        <v>515</v>
      </c>
      <c r="C28" s="138" t="s">
        <v>18</v>
      </c>
      <c r="D28" s="201"/>
      <c r="E28" s="227" t="s">
        <v>516</v>
      </c>
      <c r="F28" s="127"/>
      <c r="G28" s="73"/>
    </row>
    <row r="29" spans="1:7" ht="18" customHeight="1">
      <c r="A29" s="1076" t="s">
        <v>39</v>
      </c>
      <c r="B29" s="1077"/>
      <c r="C29" s="228"/>
      <c r="D29" s="202"/>
      <c r="E29" s="227"/>
      <c r="F29" s="127"/>
      <c r="G29" s="73"/>
    </row>
    <row r="30" spans="1:7" ht="18" customHeight="1">
      <c r="A30" s="24">
        <v>1</v>
      </c>
      <c r="B30" s="40" t="s">
        <v>40</v>
      </c>
      <c r="C30" s="215" t="s">
        <v>41</v>
      </c>
      <c r="D30" s="202"/>
      <c r="E30" s="227" t="s">
        <v>332</v>
      </c>
      <c r="F30" s="127" t="s">
        <v>268</v>
      </c>
      <c r="G30" s="73"/>
    </row>
    <row r="31" spans="1:7" ht="18" customHeight="1">
      <c r="A31" s="1074" t="s">
        <v>44</v>
      </c>
      <c r="B31" s="1075"/>
      <c r="C31" s="229"/>
      <c r="D31" s="203"/>
      <c r="E31" s="227"/>
      <c r="F31" s="127"/>
      <c r="G31" s="73"/>
    </row>
    <row r="32" spans="1:7" ht="18" customHeight="1">
      <c r="A32" s="51">
        <v>1</v>
      </c>
      <c r="B32" s="40" t="s">
        <v>45</v>
      </c>
      <c r="C32" s="215" t="s">
        <v>213</v>
      </c>
      <c r="D32" s="202"/>
      <c r="E32" s="227" t="s">
        <v>330</v>
      </c>
      <c r="F32" s="127"/>
      <c r="G32" s="73"/>
    </row>
    <row r="33" spans="1:7" ht="18" customHeight="1">
      <c r="A33" s="51">
        <v>2</v>
      </c>
      <c r="B33" s="40" t="s">
        <v>46</v>
      </c>
      <c r="C33" s="215" t="s">
        <v>213</v>
      </c>
      <c r="D33" s="202"/>
      <c r="E33" s="227" t="s">
        <v>329</v>
      </c>
      <c r="F33" s="127"/>
      <c r="G33" s="73"/>
    </row>
    <row r="34" spans="1:7" ht="18" customHeight="1">
      <c r="A34" s="51">
        <v>3</v>
      </c>
      <c r="B34" s="40" t="s">
        <v>48</v>
      </c>
      <c r="C34" s="215" t="s">
        <v>213</v>
      </c>
      <c r="D34" s="202"/>
      <c r="E34" s="227" t="s">
        <v>328</v>
      </c>
      <c r="F34" s="127"/>
      <c r="G34" s="73"/>
    </row>
    <row r="35" spans="1:7" ht="18" customHeight="1">
      <c r="A35" s="51">
        <v>4</v>
      </c>
      <c r="B35" s="40" t="s">
        <v>49</v>
      </c>
      <c r="C35" s="215" t="s">
        <v>213</v>
      </c>
      <c r="D35" s="202"/>
      <c r="E35" s="227" t="s">
        <v>331</v>
      </c>
      <c r="F35" s="127"/>
      <c r="G35" s="73"/>
    </row>
    <row r="36" spans="1:7" ht="18" customHeight="1">
      <c r="A36" s="1072" t="s">
        <v>436</v>
      </c>
      <c r="B36" s="1073"/>
      <c r="C36" s="382"/>
      <c r="D36" s="202"/>
      <c r="E36" s="227"/>
      <c r="F36" s="127"/>
      <c r="G36" s="73"/>
    </row>
    <row r="37" spans="1:7" ht="18" customHeight="1">
      <c r="A37" s="51">
        <v>1</v>
      </c>
      <c r="B37" s="54" t="s">
        <v>327</v>
      </c>
      <c r="C37" s="382"/>
      <c r="D37" s="202"/>
      <c r="E37" s="227" t="s">
        <v>359</v>
      </c>
      <c r="F37" s="127"/>
      <c r="G37" s="73"/>
    </row>
    <row r="38" spans="1:7" ht="18" customHeight="1">
      <c r="A38" s="549">
        <v>2</v>
      </c>
      <c r="B38" s="393" t="s">
        <v>437</v>
      </c>
      <c r="C38" s="228"/>
      <c r="D38" s="202"/>
      <c r="E38" s="227" t="s">
        <v>438</v>
      </c>
      <c r="F38" s="127"/>
      <c r="G38" s="73"/>
    </row>
    <row r="39" spans="1:7" ht="18" customHeight="1">
      <c r="A39" s="550">
        <v>3</v>
      </c>
      <c r="B39" s="551" t="s">
        <v>56</v>
      </c>
      <c r="C39" s="228"/>
      <c r="D39" s="202"/>
      <c r="E39" s="227" t="s">
        <v>439</v>
      </c>
      <c r="F39" s="127"/>
      <c r="G39" s="73"/>
    </row>
    <row r="40" spans="1:7" s="548" customFormat="1" ht="18.75" customHeight="1">
      <c r="A40" s="552">
        <v>4</v>
      </c>
      <c r="B40" s="553" t="s">
        <v>544</v>
      </c>
      <c r="C40" s="522"/>
      <c r="D40" s="545"/>
      <c r="E40" s="227" t="s">
        <v>540</v>
      </c>
      <c r="F40" s="546"/>
      <c r="G40" s="547"/>
    </row>
    <row r="41" spans="1:7">
      <c r="A41" s="56"/>
      <c r="B41" s="56"/>
      <c r="C41" s="56"/>
      <c r="D41" s="204"/>
      <c r="E41" s="72"/>
      <c r="F41" s="72"/>
    </row>
  </sheetData>
  <mergeCells count="11">
    <mergeCell ref="A1:F1"/>
    <mergeCell ref="A5:B5"/>
    <mergeCell ref="A9:B9"/>
    <mergeCell ref="A24:B24"/>
    <mergeCell ref="A19:B19"/>
    <mergeCell ref="A15:B15"/>
    <mergeCell ref="A36:B36"/>
    <mergeCell ref="A31:B31"/>
    <mergeCell ref="A29:B29"/>
    <mergeCell ref="A8:B8"/>
    <mergeCell ref="A4:B4"/>
  </mergeCells>
  <pageMargins left="0.2" right="0" top="0.75" bottom="0.75" header="0.3" footer="0.3"/>
  <pageSetup paperSize="9" scale="9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G38"/>
  <sheetViews>
    <sheetView topLeftCell="A4" zoomScaleNormal="100" workbookViewId="0">
      <selection activeCell="E3" sqref="E3:I3"/>
    </sheetView>
  </sheetViews>
  <sheetFormatPr defaultRowHeight="15"/>
  <cols>
    <col min="1" max="1" width="11.5703125" style="333" bestFit="1" customWidth="1"/>
    <col min="2" max="2" width="31.140625" bestFit="1" customWidth="1"/>
    <col min="3" max="3" width="21.140625" customWidth="1"/>
    <col min="4" max="4" width="8.140625" customWidth="1"/>
    <col min="5" max="9" width="4.85546875" bestFit="1" customWidth="1"/>
    <col min="10" max="11" width="5.85546875" bestFit="1" customWidth="1"/>
    <col min="12" max="20" width="4.85546875" bestFit="1" customWidth="1"/>
    <col min="21" max="21" width="5.7109375" bestFit="1" customWidth="1"/>
    <col min="22" max="25" width="3.7109375" customWidth="1"/>
    <col min="26" max="26" width="5.42578125" bestFit="1" customWidth="1"/>
    <col min="27" max="33" width="3.7109375" customWidth="1"/>
  </cols>
  <sheetData>
    <row r="1" spans="1:33" ht="24" customHeight="1" thickBot="1">
      <c r="A1" s="1160" t="s">
        <v>679</v>
      </c>
      <c r="B1" s="1160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  <c r="S1" s="1160"/>
      <c r="T1" s="1160"/>
      <c r="U1" s="1160"/>
      <c r="V1" s="1160"/>
      <c r="W1" s="1160"/>
      <c r="X1" s="1160"/>
      <c r="Y1" s="1160"/>
      <c r="Z1" s="1160"/>
      <c r="AA1" s="1160"/>
      <c r="AB1" s="1160"/>
      <c r="AC1" s="1160"/>
      <c r="AD1" s="1160"/>
      <c r="AE1" s="1160"/>
      <c r="AF1" s="1160"/>
      <c r="AG1" s="1160"/>
    </row>
    <row r="2" spans="1:33" ht="9.75" customHeight="1" thickBot="1"/>
    <row r="3" spans="1:33" ht="24" customHeight="1" thickBot="1">
      <c r="A3" s="1087" t="s">
        <v>74</v>
      </c>
      <c r="B3" s="1087" t="s">
        <v>93</v>
      </c>
      <c r="C3" s="1168" t="s">
        <v>215</v>
      </c>
      <c r="D3" s="1170"/>
      <c r="E3" s="1163" t="s">
        <v>124</v>
      </c>
      <c r="F3" s="1164"/>
      <c r="G3" s="1164"/>
      <c r="H3" s="1164"/>
      <c r="I3" s="1172"/>
      <c r="J3" s="1163" t="s">
        <v>125</v>
      </c>
      <c r="K3" s="1164"/>
      <c r="L3" s="1172"/>
      <c r="M3" s="1163" t="s">
        <v>126</v>
      </c>
      <c r="N3" s="1164"/>
      <c r="O3" s="1164"/>
      <c r="P3" s="1164"/>
      <c r="Q3" s="1165" t="s">
        <v>127</v>
      </c>
      <c r="R3" s="1166"/>
      <c r="S3" s="1166"/>
      <c r="T3" s="1167"/>
      <c r="U3" s="416" t="s">
        <v>128</v>
      </c>
      <c r="V3" s="1163" t="s">
        <v>129</v>
      </c>
      <c r="W3" s="1164"/>
      <c r="X3" s="1164"/>
      <c r="Y3" s="1164"/>
      <c r="Z3" s="1163" t="s">
        <v>119</v>
      </c>
      <c r="AA3" s="1164"/>
      <c r="AB3" s="1164"/>
      <c r="AC3" s="1164"/>
      <c r="AD3" s="1165" t="s">
        <v>448</v>
      </c>
      <c r="AE3" s="1166"/>
      <c r="AF3" s="1166"/>
      <c r="AG3" s="1167"/>
    </row>
    <row r="4" spans="1:33" s="244" customFormat="1" ht="110.25" thickBot="1">
      <c r="A4" s="1173"/>
      <c r="B4" s="1173"/>
      <c r="C4" s="1169"/>
      <c r="D4" s="1171"/>
      <c r="E4" s="310" t="s">
        <v>17</v>
      </c>
      <c r="F4" s="311" t="s">
        <v>19</v>
      </c>
      <c r="G4" s="311" t="s">
        <v>20</v>
      </c>
      <c r="H4" s="311" t="s">
        <v>22</v>
      </c>
      <c r="I4" s="370" t="s">
        <v>23</v>
      </c>
      <c r="J4" s="310" t="s">
        <v>25</v>
      </c>
      <c r="K4" s="311" t="s">
        <v>26</v>
      </c>
      <c r="L4" s="370" t="s">
        <v>27</v>
      </c>
      <c r="M4" s="310" t="s">
        <v>30</v>
      </c>
      <c r="N4" s="311" t="s">
        <v>32</v>
      </c>
      <c r="O4" s="311" t="s">
        <v>33</v>
      </c>
      <c r="P4" s="515" t="s">
        <v>34</v>
      </c>
      <c r="Q4" s="310" t="s">
        <v>36</v>
      </c>
      <c r="R4" s="311" t="s">
        <v>37</v>
      </c>
      <c r="S4" s="311" t="s">
        <v>38</v>
      </c>
      <c r="T4" s="370" t="s">
        <v>515</v>
      </c>
      <c r="U4" s="516" t="s">
        <v>446</v>
      </c>
      <c r="V4" s="245" t="s">
        <v>45</v>
      </c>
      <c r="W4" s="246" t="s">
        <v>46</v>
      </c>
      <c r="X4" s="246" t="s">
        <v>48</v>
      </c>
      <c r="Y4" s="246" t="s">
        <v>49</v>
      </c>
      <c r="Z4" s="250" t="s">
        <v>121</v>
      </c>
      <c r="AA4" s="247" t="s">
        <v>326</v>
      </c>
      <c r="AB4" s="247" t="s">
        <v>304</v>
      </c>
      <c r="AC4" s="249" t="s">
        <v>120</v>
      </c>
      <c r="AD4" s="554" t="s">
        <v>327</v>
      </c>
      <c r="AE4" s="248" t="s">
        <v>447</v>
      </c>
      <c r="AF4" s="247" t="s">
        <v>123</v>
      </c>
      <c r="AG4" s="555" t="s">
        <v>544</v>
      </c>
    </row>
    <row r="5" spans="1:33" s="120" customFormat="1" ht="16.5">
      <c r="A5" s="1177" t="s">
        <v>163</v>
      </c>
      <c r="B5" s="1178"/>
      <c r="C5" s="1178"/>
      <c r="D5" s="1179"/>
      <c r="E5" s="251" t="s">
        <v>18</v>
      </c>
      <c r="F5" s="251" t="s">
        <v>18</v>
      </c>
      <c r="G5" s="251" t="s">
        <v>18</v>
      </c>
      <c r="H5" s="251" t="s">
        <v>18</v>
      </c>
      <c r="I5" s="251" t="s">
        <v>18</v>
      </c>
      <c r="J5" s="251" t="s">
        <v>18</v>
      </c>
      <c r="K5" s="251" t="s">
        <v>18</v>
      </c>
      <c r="L5" s="251" t="s">
        <v>18</v>
      </c>
      <c r="M5" s="251" t="s">
        <v>313</v>
      </c>
      <c r="N5" s="251" t="s">
        <v>313</v>
      </c>
      <c r="O5" s="251" t="s">
        <v>313</v>
      </c>
      <c r="P5" s="251" t="s">
        <v>313</v>
      </c>
      <c r="Q5" s="251" t="s">
        <v>267</v>
      </c>
      <c r="R5" s="251" t="s">
        <v>267</v>
      </c>
      <c r="S5" s="251" t="s">
        <v>267</v>
      </c>
      <c r="T5" s="251" t="s">
        <v>18</v>
      </c>
      <c r="U5" s="251" t="s">
        <v>313</v>
      </c>
      <c r="V5" s="251" t="s">
        <v>213</v>
      </c>
      <c r="W5" s="251" t="s">
        <v>213</v>
      </c>
      <c r="X5" s="251" t="s">
        <v>213</v>
      </c>
      <c r="Y5" s="251" t="s">
        <v>213</v>
      </c>
      <c r="Z5" s="252"/>
      <c r="AA5" s="252"/>
      <c r="AB5" s="252"/>
      <c r="AC5" s="252"/>
      <c r="AD5" s="252"/>
      <c r="AE5" s="252"/>
      <c r="AF5" s="252"/>
      <c r="AG5" s="252"/>
    </row>
    <row r="6" spans="1:33" s="243" customFormat="1" ht="18.75" customHeight="1">
      <c r="A6" s="331" t="s">
        <v>75</v>
      </c>
      <c r="B6" s="253" t="s">
        <v>282</v>
      </c>
      <c r="C6" s="334" t="s">
        <v>339</v>
      </c>
      <c r="D6" s="254"/>
      <c r="E6" s="386"/>
      <c r="F6" s="386"/>
      <c r="G6" s="386"/>
      <c r="H6" s="386"/>
      <c r="I6" s="386"/>
      <c r="J6" s="386"/>
      <c r="K6" s="386"/>
      <c r="L6" s="386"/>
      <c r="M6" s="387"/>
      <c r="N6" s="387"/>
      <c r="O6" s="387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689">
        <v>4</v>
      </c>
      <c r="AA6" s="386"/>
      <c r="AB6" s="386"/>
      <c r="AC6" s="386"/>
      <c r="AD6" s="386"/>
      <c r="AE6" s="386"/>
      <c r="AF6" s="386"/>
      <c r="AG6" s="386"/>
    </row>
    <row r="7" spans="1:33" s="243" customFormat="1" ht="18.75" customHeight="1">
      <c r="A7" s="1174" t="s">
        <v>76</v>
      </c>
      <c r="B7" s="1184" t="s">
        <v>303</v>
      </c>
      <c r="C7" s="334" t="s">
        <v>342</v>
      </c>
      <c r="D7" s="254"/>
      <c r="E7" s="386"/>
      <c r="F7" s="386"/>
      <c r="G7" s="386"/>
      <c r="H7" s="386"/>
      <c r="I7" s="386"/>
      <c r="J7" s="386"/>
      <c r="K7" s="386"/>
      <c r="L7" s="386"/>
      <c r="M7" s="386">
        <v>0.25</v>
      </c>
      <c r="N7" s="386">
        <v>0.25</v>
      </c>
      <c r="O7" s="386">
        <v>0.25</v>
      </c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  <c r="AF7" s="386"/>
      <c r="AG7" s="386"/>
    </row>
    <row r="8" spans="1:33" s="243" customFormat="1" ht="18.75" customHeight="1">
      <c r="A8" s="1176"/>
      <c r="B8" s="1185"/>
      <c r="C8" s="254" t="s">
        <v>355</v>
      </c>
      <c r="D8" s="254"/>
      <c r="E8" s="386"/>
      <c r="F8" s="386"/>
      <c r="G8" s="386"/>
      <c r="H8" s="386"/>
      <c r="I8" s="386"/>
      <c r="J8" s="386"/>
      <c r="K8" s="386"/>
      <c r="L8" s="386"/>
      <c r="M8" s="386">
        <v>0.25</v>
      </c>
      <c r="N8" s="386">
        <v>0.25</v>
      </c>
      <c r="O8" s="386">
        <v>0.25</v>
      </c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6"/>
      <c r="AF8" s="386"/>
      <c r="AG8" s="386"/>
    </row>
    <row r="9" spans="1:33" s="243" customFormat="1" ht="18.75" customHeight="1">
      <c r="A9" s="331" t="s">
        <v>77</v>
      </c>
      <c r="B9" s="253" t="s">
        <v>298</v>
      </c>
      <c r="C9" s="254" t="s">
        <v>355</v>
      </c>
      <c r="D9" s="254"/>
      <c r="E9" s="386"/>
      <c r="F9" s="386" t="s">
        <v>416</v>
      </c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688"/>
      <c r="AA9" s="386"/>
      <c r="AB9" s="386"/>
      <c r="AC9" s="386"/>
      <c r="AD9" s="386"/>
      <c r="AE9" s="386"/>
      <c r="AF9" s="386"/>
      <c r="AG9" s="386"/>
    </row>
    <row r="10" spans="1:33" s="243" customFormat="1" ht="18.75" customHeight="1">
      <c r="A10" s="1180" t="s">
        <v>78</v>
      </c>
      <c r="B10" s="1182" t="s">
        <v>286</v>
      </c>
      <c r="C10" s="334" t="s">
        <v>356</v>
      </c>
      <c r="D10" s="334"/>
      <c r="E10" s="492"/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2">
        <v>0.63</v>
      </c>
      <c r="R10" s="492">
        <v>0.63</v>
      </c>
      <c r="S10" s="492">
        <v>0.63</v>
      </c>
      <c r="T10" s="492">
        <v>1</v>
      </c>
      <c r="U10" s="492"/>
      <c r="V10" s="492"/>
      <c r="W10" s="492"/>
      <c r="X10" s="492"/>
      <c r="Y10" s="492"/>
      <c r="Z10" s="492"/>
      <c r="AA10" s="492"/>
      <c r="AB10" s="492"/>
      <c r="AC10" s="492"/>
      <c r="AD10" s="492"/>
      <c r="AE10" s="492"/>
      <c r="AF10" s="492"/>
      <c r="AG10" s="492"/>
    </row>
    <row r="11" spans="1:33" s="243" customFormat="1" ht="18.75" customHeight="1">
      <c r="A11" s="1181"/>
      <c r="B11" s="1183"/>
      <c r="C11" s="334" t="s">
        <v>355</v>
      </c>
      <c r="D11" s="334"/>
      <c r="E11" s="492"/>
      <c r="F11" s="492"/>
      <c r="G11" s="492"/>
      <c r="H11" s="492"/>
      <c r="I11" s="492"/>
      <c r="J11" s="492"/>
      <c r="K11" s="492"/>
      <c r="L11" s="492"/>
      <c r="M11" s="492"/>
      <c r="N11" s="492"/>
      <c r="O11" s="492"/>
      <c r="P11" s="492"/>
      <c r="Q11" s="492">
        <v>0.63</v>
      </c>
      <c r="R11" s="492">
        <v>0.63</v>
      </c>
      <c r="S11" s="492">
        <v>0.63</v>
      </c>
      <c r="T11" s="492">
        <v>1</v>
      </c>
      <c r="U11" s="492"/>
      <c r="V11" s="492"/>
      <c r="W11" s="492"/>
      <c r="X11" s="492"/>
      <c r="Y11" s="492"/>
      <c r="Z11" s="492"/>
      <c r="AA11" s="492"/>
      <c r="AB11" s="492"/>
      <c r="AC11" s="492"/>
      <c r="AD11" s="492"/>
      <c r="AE11" s="492"/>
      <c r="AF11" s="492"/>
      <c r="AG11" s="492"/>
    </row>
    <row r="12" spans="1:33" s="243" customFormat="1" ht="18.75" customHeight="1">
      <c r="A12" s="331" t="s">
        <v>79</v>
      </c>
      <c r="B12" s="253" t="s">
        <v>293</v>
      </c>
      <c r="C12" s="254" t="s">
        <v>341</v>
      </c>
      <c r="D12" s="254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386"/>
      <c r="U12" s="388">
        <v>15</v>
      </c>
      <c r="V12" s="386"/>
      <c r="W12" s="386"/>
      <c r="X12" s="386"/>
      <c r="Y12" s="386"/>
      <c r="Z12" s="386"/>
      <c r="AA12" s="386"/>
      <c r="AB12" s="386"/>
      <c r="AC12" s="386"/>
      <c r="AD12" s="386"/>
      <c r="AE12" s="386"/>
      <c r="AF12" s="386"/>
      <c r="AG12" s="386"/>
    </row>
    <row r="13" spans="1:33" s="243" customFormat="1" ht="18.75" customHeight="1">
      <c r="A13" s="331" t="s">
        <v>80</v>
      </c>
      <c r="B13" s="253" t="s">
        <v>427</v>
      </c>
      <c r="C13" s="254" t="s">
        <v>339</v>
      </c>
      <c r="D13" s="254"/>
      <c r="E13" s="386"/>
      <c r="F13" s="386"/>
      <c r="G13" s="386"/>
      <c r="H13" s="386"/>
      <c r="I13" s="386"/>
      <c r="J13" s="386"/>
      <c r="K13" s="386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  <c r="AA13" s="386"/>
      <c r="AB13" s="386"/>
      <c r="AC13" s="386"/>
      <c r="AD13" s="386"/>
      <c r="AE13" s="386"/>
      <c r="AF13" s="386"/>
      <c r="AG13" s="386"/>
    </row>
    <row r="14" spans="1:33" s="243" customFormat="1" ht="18.75" customHeight="1">
      <c r="A14" s="331" t="s">
        <v>81</v>
      </c>
      <c r="B14" s="227" t="s">
        <v>348</v>
      </c>
      <c r="C14" s="254" t="s">
        <v>339</v>
      </c>
      <c r="D14" s="254"/>
      <c r="E14" s="386"/>
      <c r="F14" s="386"/>
      <c r="G14" s="386"/>
      <c r="H14" s="386"/>
      <c r="I14" s="386"/>
      <c r="J14" s="386"/>
      <c r="K14" s="386"/>
      <c r="L14" s="386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</row>
    <row r="15" spans="1:33" s="243" customFormat="1" ht="18.75" customHeight="1">
      <c r="A15" s="331" t="s">
        <v>82</v>
      </c>
      <c r="B15" s="253" t="s">
        <v>283</v>
      </c>
      <c r="C15" s="334" t="s">
        <v>627</v>
      </c>
      <c r="D15" s="254"/>
      <c r="E15" s="386"/>
      <c r="F15" s="386"/>
      <c r="G15" s="386"/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</row>
    <row r="16" spans="1:33" s="243" customFormat="1" ht="18.75" customHeight="1">
      <c r="A16" s="331" t="s">
        <v>83</v>
      </c>
      <c r="B16" s="253" t="s">
        <v>284</v>
      </c>
      <c r="C16" s="254" t="s">
        <v>339</v>
      </c>
      <c r="D16" s="254"/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</row>
    <row r="17" spans="1:33" s="243" customFormat="1" ht="18.75" customHeight="1">
      <c r="A17" s="331" t="s">
        <v>84</v>
      </c>
      <c r="B17" s="253" t="s">
        <v>287</v>
      </c>
      <c r="C17" s="254" t="s">
        <v>337</v>
      </c>
      <c r="D17" s="254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</row>
    <row r="18" spans="1:33" s="243" customFormat="1" ht="18.75" customHeight="1">
      <c r="A18" s="331" t="s">
        <v>85</v>
      </c>
      <c r="B18" s="253" t="s">
        <v>302</v>
      </c>
      <c r="C18" s="254" t="s">
        <v>339</v>
      </c>
      <c r="D18" s="254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</row>
    <row r="19" spans="1:33" s="243" customFormat="1" ht="18.75" customHeight="1">
      <c r="A19" s="331" t="s">
        <v>86</v>
      </c>
      <c r="B19" s="253" t="s">
        <v>301</v>
      </c>
      <c r="C19" s="254" t="s">
        <v>339</v>
      </c>
      <c r="D19" s="254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</row>
    <row r="20" spans="1:33" s="243" customFormat="1" ht="18.75" customHeight="1">
      <c r="A20" s="331" t="s">
        <v>87</v>
      </c>
      <c r="B20" s="253" t="s">
        <v>285</v>
      </c>
      <c r="C20" s="254" t="s">
        <v>339</v>
      </c>
      <c r="D20" s="254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</row>
    <row r="21" spans="1:33" s="243" customFormat="1" ht="18.75" customHeight="1">
      <c r="A21" s="331" t="s">
        <v>88</v>
      </c>
      <c r="B21" s="332" t="s">
        <v>289</v>
      </c>
      <c r="C21" s="254" t="s">
        <v>345</v>
      </c>
      <c r="D21" s="254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86"/>
      <c r="AB21" s="386"/>
      <c r="AC21" s="386"/>
      <c r="AD21" s="386"/>
      <c r="AE21" s="386"/>
      <c r="AF21" s="386"/>
      <c r="AG21" s="386"/>
    </row>
    <row r="22" spans="1:33" s="243" customFormat="1" ht="18.75" customHeight="1">
      <c r="A22" s="1174" t="s">
        <v>89</v>
      </c>
      <c r="B22" s="1092" t="s">
        <v>306</v>
      </c>
      <c r="C22" s="254" t="s">
        <v>343</v>
      </c>
      <c r="D22" s="254"/>
      <c r="E22" s="386">
        <v>0.5</v>
      </c>
      <c r="F22" s="386"/>
      <c r="G22" s="386"/>
      <c r="H22" s="386"/>
      <c r="I22" s="386">
        <v>1</v>
      </c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  <c r="AE22" s="386"/>
      <c r="AF22" s="386"/>
      <c r="AG22" s="386"/>
    </row>
    <row r="23" spans="1:33" s="243" customFormat="1" ht="18.75" customHeight="1">
      <c r="A23" s="1175"/>
      <c r="B23" s="1093"/>
      <c r="C23" s="254" t="s">
        <v>338</v>
      </c>
      <c r="D23" s="254"/>
      <c r="E23" s="386">
        <v>1</v>
      </c>
      <c r="F23" s="388"/>
      <c r="G23" s="386"/>
      <c r="H23" s="386"/>
      <c r="I23" s="386">
        <v>1.5</v>
      </c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386"/>
      <c r="AA23" s="386"/>
      <c r="AB23" s="386"/>
      <c r="AC23" s="386"/>
      <c r="AD23" s="386"/>
      <c r="AE23" s="386"/>
      <c r="AF23" s="386"/>
      <c r="AG23" s="386"/>
    </row>
    <row r="24" spans="1:33" s="243" customFormat="1" ht="18.75" customHeight="1">
      <c r="A24" s="1176"/>
      <c r="B24" s="1094"/>
      <c r="C24" s="254" t="s">
        <v>337</v>
      </c>
      <c r="D24" s="254"/>
      <c r="E24" s="386">
        <v>1.5</v>
      </c>
      <c r="F24" s="388"/>
      <c r="G24" s="388">
        <v>1.5</v>
      </c>
      <c r="H24" s="388">
        <v>5</v>
      </c>
      <c r="I24" s="386">
        <v>2</v>
      </c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6"/>
      <c r="AA24" s="386"/>
      <c r="AB24" s="386"/>
      <c r="AC24" s="386"/>
      <c r="AD24" s="386"/>
      <c r="AE24" s="386"/>
      <c r="AF24" s="386"/>
      <c r="AG24" s="386"/>
    </row>
    <row r="25" spans="1:33" s="243" customFormat="1" ht="18.75" customHeight="1">
      <c r="A25" s="1174" t="s">
        <v>90</v>
      </c>
      <c r="B25" s="1092" t="s">
        <v>305</v>
      </c>
      <c r="C25" s="254" t="s">
        <v>343</v>
      </c>
      <c r="D25" s="254"/>
      <c r="E25" s="386">
        <v>0.5</v>
      </c>
      <c r="F25" s="386"/>
      <c r="G25" s="386"/>
      <c r="H25" s="386"/>
      <c r="I25" s="386">
        <v>1</v>
      </c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  <c r="AE25" s="386"/>
      <c r="AF25" s="386"/>
      <c r="AG25" s="386"/>
    </row>
    <row r="26" spans="1:33" s="243" customFormat="1" ht="18.75" customHeight="1">
      <c r="A26" s="1175"/>
      <c r="B26" s="1093"/>
      <c r="C26" s="254" t="s">
        <v>338</v>
      </c>
      <c r="D26" s="254"/>
      <c r="E26" s="386">
        <v>1</v>
      </c>
      <c r="F26" s="388"/>
      <c r="G26" s="386"/>
      <c r="H26" s="386"/>
      <c r="I26" s="386">
        <v>1.5</v>
      </c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</row>
    <row r="27" spans="1:33" s="243" customFormat="1" ht="18.75" customHeight="1">
      <c r="A27" s="1176"/>
      <c r="B27" s="1094"/>
      <c r="C27" s="254" t="s">
        <v>337</v>
      </c>
      <c r="D27" s="254"/>
      <c r="E27" s="386">
        <v>1.5</v>
      </c>
      <c r="F27" s="386"/>
      <c r="G27" s="386">
        <v>1.5</v>
      </c>
      <c r="H27" s="386">
        <v>0</v>
      </c>
      <c r="I27" s="386">
        <v>2</v>
      </c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  <c r="AE27" s="386"/>
      <c r="AF27" s="386"/>
      <c r="AG27" s="386"/>
    </row>
    <row r="28" spans="1:33" s="243" customFormat="1" ht="18.75" customHeight="1">
      <c r="A28" s="1174" t="s">
        <v>91</v>
      </c>
      <c r="B28" s="1092" t="s">
        <v>456</v>
      </c>
      <c r="C28" s="254" t="s">
        <v>343</v>
      </c>
      <c r="D28" s="254"/>
      <c r="E28" s="386"/>
      <c r="F28" s="386"/>
      <c r="G28" s="386"/>
      <c r="H28" s="386"/>
      <c r="I28" s="386"/>
      <c r="J28" s="386"/>
      <c r="K28" s="386">
        <v>30</v>
      </c>
      <c r="L28" s="386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</row>
    <row r="29" spans="1:33" s="243" customFormat="1" ht="18.75" customHeight="1">
      <c r="A29" s="1175"/>
      <c r="B29" s="1093"/>
      <c r="C29" s="254" t="s">
        <v>338</v>
      </c>
      <c r="D29" s="254"/>
      <c r="E29" s="386"/>
      <c r="F29" s="386"/>
      <c r="G29" s="386"/>
      <c r="H29" s="386"/>
      <c r="I29" s="386"/>
      <c r="J29" s="386"/>
      <c r="K29" s="386">
        <v>120</v>
      </c>
      <c r="L29" s="386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  <c r="AE29" s="386"/>
      <c r="AF29" s="386"/>
      <c r="AG29" s="386"/>
    </row>
    <row r="30" spans="1:33" s="243" customFormat="1" ht="18.75" customHeight="1">
      <c r="A30" s="1174" t="s">
        <v>92</v>
      </c>
      <c r="B30" s="1092" t="s">
        <v>455</v>
      </c>
      <c r="C30" s="254" t="s">
        <v>343</v>
      </c>
      <c r="D30" s="254"/>
      <c r="E30" s="386"/>
      <c r="F30" s="386"/>
      <c r="G30" s="386"/>
      <c r="H30" s="386"/>
      <c r="I30" s="386"/>
      <c r="J30" s="386"/>
      <c r="K30" s="386">
        <v>30</v>
      </c>
      <c r="L30" s="386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  <c r="AE30" s="386"/>
      <c r="AF30" s="386"/>
      <c r="AG30" s="386"/>
    </row>
    <row r="31" spans="1:33" s="243" customFormat="1" ht="18.75" customHeight="1">
      <c r="A31" s="1176"/>
      <c r="B31" s="1094"/>
      <c r="C31" s="254" t="s">
        <v>337</v>
      </c>
      <c r="D31" s="254"/>
      <c r="E31" s="386"/>
      <c r="F31" s="386"/>
      <c r="G31" s="386"/>
      <c r="H31" s="386"/>
      <c r="I31" s="386"/>
      <c r="J31" s="1161">
        <v>140</v>
      </c>
      <c r="K31" s="1162"/>
      <c r="L31" s="386">
        <v>5</v>
      </c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  <c r="AE31" s="386"/>
      <c r="AF31" s="386"/>
      <c r="AG31" s="386"/>
    </row>
    <row r="32" spans="1:33" s="243" customFormat="1" ht="18.75" customHeight="1">
      <c r="A32" s="1174" t="s">
        <v>296</v>
      </c>
      <c r="B32" s="1092" t="s">
        <v>288</v>
      </c>
      <c r="C32" s="334" t="s">
        <v>344</v>
      </c>
      <c r="D32" s="254"/>
      <c r="E32" s="386"/>
      <c r="F32" s="386"/>
      <c r="G32" s="386"/>
      <c r="H32" s="386"/>
      <c r="I32" s="386"/>
      <c r="J32" s="386"/>
      <c r="K32" s="386"/>
      <c r="L32" s="386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  <c r="AE32" s="386"/>
      <c r="AF32" s="386"/>
      <c r="AG32" s="386"/>
    </row>
    <row r="33" spans="1:33" s="243" customFormat="1" ht="18.75" customHeight="1">
      <c r="A33" s="1176"/>
      <c r="B33" s="1094"/>
      <c r="C33" s="334" t="s">
        <v>337</v>
      </c>
      <c r="D33" s="254"/>
      <c r="E33" s="386"/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  <c r="AE33" s="386"/>
      <c r="AF33" s="386"/>
      <c r="AG33" s="386"/>
    </row>
    <row r="34" spans="1:33" s="243" customFormat="1" ht="18.75" customHeight="1">
      <c r="A34" s="331" t="s">
        <v>297</v>
      </c>
      <c r="B34" s="253" t="s">
        <v>290</v>
      </c>
      <c r="C34" s="254" t="s">
        <v>337</v>
      </c>
      <c r="D34" s="254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  <c r="AE34" s="386"/>
      <c r="AF34" s="386"/>
      <c r="AG34" s="386"/>
    </row>
    <row r="35" spans="1:33" s="243" customFormat="1" ht="18.75" customHeight="1">
      <c r="A35" s="331" t="s">
        <v>299</v>
      </c>
      <c r="B35" s="253" t="s">
        <v>291</v>
      </c>
      <c r="C35" s="254" t="s">
        <v>337</v>
      </c>
      <c r="D35" s="255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389"/>
      <c r="AA35" s="389"/>
      <c r="AB35" s="389"/>
      <c r="AC35" s="389"/>
      <c r="AD35" s="389"/>
      <c r="AE35" s="389"/>
      <c r="AF35" s="389"/>
      <c r="AG35" s="389"/>
    </row>
    <row r="36" spans="1:33" s="243" customFormat="1" ht="18.75" customHeight="1">
      <c r="A36" s="331" t="s">
        <v>300</v>
      </c>
      <c r="B36" s="253" t="s">
        <v>292</v>
      </c>
      <c r="C36" s="254" t="s">
        <v>345</v>
      </c>
      <c r="D36" s="255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</row>
    <row r="37" spans="1:33" s="243" customFormat="1" ht="18.75" customHeight="1">
      <c r="A37" s="331" t="s">
        <v>307</v>
      </c>
      <c r="B37" s="253" t="s">
        <v>294</v>
      </c>
      <c r="C37" s="254" t="s">
        <v>339</v>
      </c>
      <c r="D37" s="255"/>
      <c r="E37" s="389"/>
      <c r="F37" s="389"/>
      <c r="G37" s="389"/>
      <c r="H37" s="389"/>
      <c r="I37" s="389"/>
      <c r="J37" s="389"/>
      <c r="K37" s="389"/>
      <c r="L37" s="389"/>
      <c r="M37" s="389"/>
      <c r="N37" s="389"/>
      <c r="O37" s="389"/>
      <c r="P37" s="389"/>
      <c r="Q37" s="389"/>
      <c r="R37" s="389"/>
      <c r="S37" s="389"/>
      <c r="T37" s="389"/>
      <c r="U37" s="389"/>
      <c r="V37" s="389"/>
      <c r="W37" s="389"/>
      <c r="X37" s="389"/>
      <c r="Y37" s="389"/>
      <c r="Z37" s="389"/>
      <c r="AA37" s="389"/>
      <c r="AB37" s="389"/>
      <c r="AC37" s="389"/>
      <c r="AD37" s="389"/>
      <c r="AE37" s="389"/>
      <c r="AF37" s="389"/>
      <c r="AG37" s="389"/>
    </row>
    <row r="38" spans="1:33" s="243" customFormat="1" ht="18.75" customHeight="1">
      <c r="A38" s="331" t="s">
        <v>349</v>
      </c>
      <c r="B38" s="253" t="s">
        <v>295</v>
      </c>
      <c r="C38" s="334" t="s">
        <v>626</v>
      </c>
      <c r="D38" s="255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/>
      <c r="AB38" s="389"/>
      <c r="AC38" s="389"/>
      <c r="AD38" s="389"/>
      <c r="AE38" s="389"/>
      <c r="AF38" s="389"/>
      <c r="AG38" s="389"/>
    </row>
  </sheetData>
  <mergeCells count="28">
    <mergeCell ref="A28:A29"/>
    <mergeCell ref="B28:B29"/>
    <mergeCell ref="A32:A33"/>
    <mergeCell ref="B32:B33"/>
    <mergeCell ref="A30:A31"/>
    <mergeCell ref="B30:B31"/>
    <mergeCell ref="B10:B11"/>
    <mergeCell ref="B7:B8"/>
    <mergeCell ref="A7:A8"/>
    <mergeCell ref="B3:B4"/>
    <mergeCell ref="A25:A27"/>
    <mergeCell ref="B25:B27"/>
    <mergeCell ref="A1:AG1"/>
    <mergeCell ref="J31:K31"/>
    <mergeCell ref="Z3:AC3"/>
    <mergeCell ref="AD3:AG3"/>
    <mergeCell ref="C3:C4"/>
    <mergeCell ref="D3:D4"/>
    <mergeCell ref="V3:Y3"/>
    <mergeCell ref="E3:I3"/>
    <mergeCell ref="J3:L3"/>
    <mergeCell ref="M3:P3"/>
    <mergeCell ref="Q3:T3"/>
    <mergeCell ref="A3:A4"/>
    <mergeCell ref="A22:A24"/>
    <mergeCell ref="B22:B24"/>
    <mergeCell ref="A5:D5"/>
    <mergeCell ref="A10:A11"/>
  </mergeCells>
  <pageMargins left="0.2" right="0" top="0.25" bottom="0.25" header="0.3" footer="0.3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T78"/>
  <sheetViews>
    <sheetView showGridLines="0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RowHeight="16.5"/>
  <cols>
    <col min="1" max="1" width="6" style="58" customWidth="1"/>
    <col min="2" max="2" width="39.5703125" style="58" bestFit="1" customWidth="1"/>
    <col min="3" max="3" width="12.140625" style="58" bestFit="1" customWidth="1"/>
    <col min="4" max="4" width="11.28515625" style="58" bestFit="1" customWidth="1"/>
    <col min="5" max="5" width="20" style="378" bestFit="1" customWidth="1"/>
    <col min="6" max="6" width="51.28515625" style="58" customWidth="1"/>
    <col min="7" max="7" width="19.28515625" style="58" customWidth="1"/>
    <col min="8" max="19" width="4.42578125" style="58" customWidth="1"/>
    <col min="20" max="16384" width="9.140625" style="58"/>
  </cols>
  <sheetData>
    <row r="1" spans="1:20" ht="27" customHeight="1">
      <c r="A1" s="1236" t="s">
        <v>680</v>
      </c>
      <c r="B1" s="1237"/>
      <c r="C1" s="1237"/>
      <c r="D1" s="1237"/>
      <c r="E1" s="1237"/>
      <c r="F1" s="1237"/>
      <c r="G1" s="1080"/>
      <c r="H1" s="1237"/>
      <c r="I1" s="1237"/>
      <c r="J1" s="1237"/>
      <c r="K1" s="1237"/>
      <c r="L1" s="1237"/>
      <c r="M1" s="1237"/>
      <c r="N1" s="1237"/>
      <c r="O1" s="1237"/>
      <c r="P1" s="1237"/>
      <c r="Q1" s="1237"/>
      <c r="R1" s="1237"/>
      <c r="S1" s="1238"/>
    </row>
    <row r="2" spans="1:20">
      <c r="A2" s="1243" t="s">
        <v>217</v>
      </c>
      <c r="B2" s="1227" t="s">
        <v>236</v>
      </c>
      <c r="C2" s="1234" t="s">
        <v>237</v>
      </c>
      <c r="D2" s="1227" t="s">
        <v>238</v>
      </c>
      <c r="E2" s="1227" t="s">
        <v>417</v>
      </c>
      <c r="F2" s="1227" t="s">
        <v>239</v>
      </c>
      <c r="G2" s="1227" t="s">
        <v>418</v>
      </c>
      <c r="H2" s="1239" t="s">
        <v>641</v>
      </c>
      <c r="I2" s="1239"/>
      <c r="J2" s="1239"/>
      <c r="K2" s="1239"/>
      <c r="L2" s="1239"/>
      <c r="M2" s="1239"/>
      <c r="N2" s="1239"/>
      <c r="O2" s="1239"/>
      <c r="P2" s="1239"/>
      <c r="Q2" s="1239"/>
      <c r="R2" s="1239"/>
      <c r="S2" s="1240"/>
      <c r="T2" s="59"/>
    </row>
    <row r="3" spans="1:20" ht="17.25" thickBot="1">
      <c r="A3" s="1244"/>
      <c r="B3" s="1229"/>
      <c r="C3" s="1235"/>
      <c r="D3" s="1229"/>
      <c r="E3" s="1229"/>
      <c r="F3" s="1229"/>
      <c r="G3" s="1241"/>
      <c r="H3" s="373" t="s">
        <v>95</v>
      </c>
      <c r="I3" s="338" t="s">
        <v>96</v>
      </c>
      <c r="J3" s="338" t="s">
        <v>97</v>
      </c>
      <c r="K3" s="338" t="s">
        <v>98</v>
      </c>
      <c r="L3" s="338" t="s">
        <v>99</v>
      </c>
      <c r="M3" s="338" t="s">
        <v>100</v>
      </c>
      <c r="N3" s="338" t="s">
        <v>101</v>
      </c>
      <c r="O3" s="338" t="s">
        <v>102</v>
      </c>
      <c r="P3" s="338" t="s">
        <v>103</v>
      </c>
      <c r="Q3" s="338" t="s">
        <v>104</v>
      </c>
      <c r="R3" s="338" t="s">
        <v>105</v>
      </c>
      <c r="S3" s="339" t="s">
        <v>106</v>
      </c>
      <c r="T3" s="59"/>
    </row>
    <row r="4" spans="1:20" ht="22.5" customHeight="1">
      <c r="A4" s="1231">
        <v>1</v>
      </c>
      <c r="B4" s="1224" t="s">
        <v>602</v>
      </c>
      <c r="C4" s="1224" t="s">
        <v>309</v>
      </c>
      <c r="D4" s="1242" t="s">
        <v>601</v>
      </c>
      <c r="E4" s="375" t="s">
        <v>428</v>
      </c>
      <c r="F4" s="1224" t="s">
        <v>400</v>
      </c>
      <c r="G4" s="1251" t="s">
        <v>426</v>
      </c>
      <c r="H4" s="420"/>
      <c r="I4" s="420" t="s">
        <v>336</v>
      </c>
      <c r="J4" s="419"/>
      <c r="K4" s="419"/>
      <c r="L4" s="419"/>
      <c r="M4" s="420" t="s">
        <v>336</v>
      </c>
      <c r="N4" s="419"/>
      <c r="O4" s="420" t="s">
        <v>336</v>
      </c>
      <c r="P4" s="419"/>
      <c r="Q4" s="420" t="s">
        <v>336</v>
      </c>
      <c r="R4" s="420"/>
      <c r="S4" s="752" t="s">
        <v>336</v>
      </c>
      <c r="T4" s="59"/>
    </row>
    <row r="5" spans="1:20" ht="22.5" customHeight="1">
      <c r="A5" s="1232"/>
      <c r="B5" s="1225"/>
      <c r="C5" s="1225"/>
      <c r="D5" s="1230"/>
      <c r="E5" s="376" t="s">
        <v>429</v>
      </c>
      <c r="F5" s="1225"/>
      <c r="G5" s="1252"/>
      <c r="H5" s="420" t="s">
        <v>336</v>
      </c>
      <c r="I5" s="419"/>
      <c r="J5" s="419"/>
      <c r="K5" s="419"/>
      <c r="L5" s="419"/>
      <c r="M5" s="420" t="s">
        <v>336</v>
      </c>
      <c r="N5" s="419"/>
      <c r="O5" s="420" t="s">
        <v>336</v>
      </c>
      <c r="P5" s="420" t="s">
        <v>336</v>
      </c>
      <c r="Q5" s="419"/>
      <c r="R5" s="420" t="s">
        <v>336</v>
      </c>
      <c r="S5" s="751" t="s">
        <v>336</v>
      </c>
      <c r="T5" s="59"/>
    </row>
    <row r="6" spans="1:20" ht="22.5" customHeight="1">
      <c r="A6" s="1232"/>
      <c r="B6" s="1225"/>
      <c r="C6" s="1225"/>
      <c r="D6" s="1230"/>
      <c r="E6" s="376" t="s">
        <v>430</v>
      </c>
      <c r="F6" s="1225"/>
      <c r="G6" s="1252"/>
      <c r="H6" s="425"/>
      <c r="I6" s="419"/>
      <c r="J6" s="419"/>
      <c r="K6" s="419"/>
      <c r="L6" s="420" t="s">
        <v>336</v>
      </c>
      <c r="M6" s="420" t="s">
        <v>336</v>
      </c>
      <c r="N6" s="420" t="s">
        <v>336</v>
      </c>
      <c r="O6" s="420" t="s">
        <v>336</v>
      </c>
      <c r="P6" s="420" t="s">
        <v>336</v>
      </c>
      <c r="Q6" s="420" t="s">
        <v>336</v>
      </c>
      <c r="R6" s="420" t="s">
        <v>336</v>
      </c>
      <c r="S6" s="751" t="s">
        <v>336</v>
      </c>
      <c r="T6" s="59"/>
    </row>
    <row r="7" spans="1:20" ht="22.5" customHeight="1" thickBot="1">
      <c r="A7" s="1233"/>
      <c r="B7" s="1226"/>
      <c r="C7" s="1226"/>
      <c r="D7" s="1230"/>
      <c r="E7" s="376" t="s">
        <v>431</v>
      </c>
      <c r="F7" s="1225"/>
      <c r="G7" s="1253"/>
      <c r="H7" s="426"/>
      <c r="I7" s="427"/>
      <c r="J7" s="427"/>
      <c r="K7" s="427"/>
      <c r="L7" s="427"/>
      <c r="M7" s="427"/>
      <c r="N7" s="428" t="s">
        <v>336</v>
      </c>
      <c r="O7" s="427"/>
      <c r="P7" s="428" t="s">
        <v>336</v>
      </c>
      <c r="Q7" s="427"/>
      <c r="R7" s="428" t="s">
        <v>336</v>
      </c>
      <c r="S7" s="429"/>
      <c r="T7" s="59"/>
    </row>
    <row r="8" spans="1:20" ht="22.5" customHeight="1">
      <c r="A8" s="1227">
        <v>2</v>
      </c>
      <c r="B8" s="1224" t="s">
        <v>246</v>
      </c>
      <c r="C8" s="1224" t="s">
        <v>309</v>
      </c>
      <c r="D8" s="1242" t="s">
        <v>379</v>
      </c>
      <c r="E8" s="375" t="s">
        <v>428</v>
      </c>
      <c r="F8" s="1224" t="s">
        <v>400</v>
      </c>
      <c r="G8" s="1242" t="s">
        <v>419</v>
      </c>
      <c r="H8" s="420"/>
      <c r="I8" s="420" t="s">
        <v>336</v>
      </c>
      <c r="J8" s="419"/>
      <c r="K8" s="419"/>
      <c r="L8" s="419"/>
      <c r="M8" s="420" t="s">
        <v>336</v>
      </c>
      <c r="N8" s="419"/>
      <c r="O8" s="420" t="s">
        <v>336</v>
      </c>
      <c r="P8" s="419"/>
      <c r="Q8" s="420" t="s">
        <v>336</v>
      </c>
      <c r="R8" s="420"/>
      <c r="S8" s="751" t="s">
        <v>336</v>
      </c>
      <c r="T8" s="59"/>
    </row>
    <row r="9" spans="1:20" ht="22.5" customHeight="1">
      <c r="A9" s="1228"/>
      <c r="B9" s="1225"/>
      <c r="C9" s="1225"/>
      <c r="D9" s="1230"/>
      <c r="E9" s="376" t="s">
        <v>429</v>
      </c>
      <c r="F9" s="1225"/>
      <c r="G9" s="1230"/>
      <c r="H9" s="420" t="s">
        <v>336</v>
      </c>
      <c r="I9" s="419"/>
      <c r="J9" s="419"/>
      <c r="K9" s="419"/>
      <c r="L9" s="419"/>
      <c r="M9" s="420" t="s">
        <v>336</v>
      </c>
      <c r="N9" s="419"/>
      <c r="O9" s="420" t="s">
        <v>336</v>
      </c>
      <c r="P9" s="420" t="s">
        <v>336</v>
      </c>
      <c r="Q9" s="419"/>
      <c r="R9" s="420" t="s">
        <v>336</v>
      </c>
      <c r="S9" s="751" t="s">
        <v>336</v>
      </c>
      <c r="T9" s="59"/>
    </row>
    <row r="10" spans="1:20" ht="22.5" customHeight="1">
      <c r="A10" s="1228"/>
      <c r="B10" s="1225"/>
      <c r="C10" s="1225"/>
      <c r="D10" s="1230"/>
      <c r="E10" s="376" t="s">
        <v>430</v>
      </c>
      <c r="F10" s="1225"/>
      <c r="G10" s="1230"/>
      <c r="H10" s="425"/>
      <c r="I10" s="419"/>
      <c r="J10" s="419"/>
      <c r="K10" s="419"/>
      <c r="L10" s="420" t="s">
        <v>336</v>
      </c>
      <c r="M10" s="420" t="s">
        <v>336</v>
      </c>
      <c r="N10" s="420" t="s">
        <v>336</v>
      </c>
      <c r="O10" s="420" t="s">
        <v>336</v>
      </c>
      <c r="P10" s="420" t="s">
        <v>336</v>
      </c>
      <c r="Q10" s="420" t="s">
        <v>336</v>
      </c>
      <c r="R10" s="420" t="s">
        <v>336</v>
      </c>
      <c r="S10" s="751" t="s">
        <v>336</v>
      </c>
      <c r="T10" s="59"/>
    </row>
    <row r="11" spans="1:20" ht="22.5" customHeight="1" thickBot="1">
      <c r="A11" s="1229"/>
      <c r="B11" s="1226"/>
      <c r="C11" s="1226"/>
      <c r="D11" s="1230"/>
      <c r="E11" s="376" t="s">
        <v>431</v>
      </c>
      <c r="F11" s="1225"/>
      <c r="G11" s="1230"/>
      <c r="H11" s="426"/>
      <c r="I11" s="427"/>
      <c r="J11" s="427"/>
      <c r="K11" s="427"/>
      <c r="L11" s="427"/>
      <c r="M11" s="427"/>
      <c r="N11" s="428" t="s">
        <v>336</v>
      </c>
      <c r="O11" s="427"/>
      <c r="P11" s="428" t="s">
        <v>336</v>
      </c>
      <c r="Q11" s="427"/>
      <c r="R11" s="428" t="s">
        <v>336</v>
      </c>
      <c r="S11" s="429"/>
      <c r="T11" s="59"/>
    </row>
    <row r="12" spans="1:20" ht="20.25" customHeight="1">
      <c r="A12" s="1231">
        <v>3</v>
      </c>
      <c r="B12" s="1224" t="s">
        <v>246</v>
      </c>
      <c r="C12" s="1224" t="s">
        <v>309</v>
      </c>
      <c r="D12" s="1112" t="s">
        <v>380</v>
      </c>
      <c r="E12" s="375" t="s">
        <v>428</v>
      </c>
      <c r="F12" s="1224" t="s">
        <v>400</v>
      </c>
      <c r="G12" s="1242" t="s">
        <v>419</v>
      </c>
      <c r="H12" s="420"/>
      <c r="I12" s="420" t="s">
        <v>336</v>
      </c>
      <c r="J12" s="419"/>
      <c r="K12" s="419"/>
      <c r="L12" s="419"/>
      <c r="M12" s="420" t="s">
        <v>336</v>
      </c>
      <c r="N12" s="419"/>
      <c r="O12" s="420" t="s">
        <v>336</v>
      </c>
      <c r="P12" s="419"/>
      <c r="Q12" s="420" t="s">
        <v>336</v>
      </c>
      <c r="R12" s="420"/>
      <c r="S12" s="752" t="s">
        <v>336</v>
      </c>
      <c r="T12" s="59"/>
    </row>
    <row r="13" spans="1:20" ht="20.25" customHeight="1">
      <c r="A13" s="1232"/>
      <c r="B13" s="1225"/>
      <c r="C13" s="1225"/>
      <c r="D13" s="1230"/>
      <c r="E13" s="376" t="s">
        <v>429</v>
      </c>
      <c r="F13" s="1225"/>
      <c r="G13" s="1230"/>
      <c r="H13" s="420" t="s">
        <v>336</v>
      </c>
      <c r="I13" s="419"/>
      <c r="J13" s="419"/>
      <c r="K13" s="419"/>
      <c r="L13" s="419"/>
      <c r="M13" s="420" t="s">
        <v>336</v>
      </c>
      <c r="N13" s="419"/>
      <c r="O13" s="420" t="s">
        <v>336</v>
      </c>
      <c r="P13" s="420" t="s">
        <v>336</v>
      </c>
      <c r="Q13" s="419"/>
      <c r="R13" s="420" t="s">
        <v>336</v>
      </c>
      <c r="S13" s="751" t="s">
        <v>336</v>
      </c>
      <c r="T13" s="59"/>
    </row>
    <row r="14" spans="1:20" ht="20.25" customHeight="1">
      <c r="A14" s="1232"/>
      <c r="B14" s="1225"/>
      <c r="C14" s="1225"/>
      <c r="D14" s="1230"/>
      <c r="E14" s="376" t="s">
        <v>430</v>
      </c>
      <c r="F14" s="1225"/>
      <c r="G14" s="1230"/>
      <c r="H14" s="425"/>
      <c r="I14" s="419"/>
      <c r="J14" s="419"/>
      <c r="K14" s="419"/>
      <c r="L14" s="420" t="s">
        <v>336</v>
      </c>
      <c r="M14" s="420" t="s">
        <v>336</v>
      </c>
      <c r="N14" s="420" t="s">
        <v>336</v>
      </c>
      <c r="O14" s="420" t="s">
        <v>336</v>
      </c>
      <c r="P14" s="420" t="s">
        <v>336</v>
      </c>
      <c r="Q14" s="420" t="s">
        <v>336</v>
      </c>
      <c r="R14" s="420" t="s">
        <v>336</v>
      </c>
      <c r="S14" s="751" t="s">
        <v>336</v>
      </c>
      <c r="T14" s="59"/>
    </row>
    <row r="15" spans="1:20" ht="19.5" customHeight="1" thickBot="1">
      <c r="A15" s="1233"/>
      <c r="B15" s="1226"/>
      <c r="C15" s="1226"/>
      <c r="D15" s="1113"/>
      <c r="E15" s="379" t="s">
        <v>431</v>
      </c>
      <c r="F15" s="1226"/>
      <c r="G15" s="1230"/>
      <c r="H15" s="426"/>
      <c r="I15" s="427"/>
      <c r="J15" s="427"/>
      <c r="K15" s="427"/>
      <c r="L15" s="427"/>
      <c r="M15" s="427"/>
      <c r="N15" s="428" t="s">
        <v>336</v>
      </c>
      <c r="O15" s="427"/>
      <c r="P15" s="428" t="s">
        <v>336</v>
      </c>
      <c r="Q15" s="427"/>
      <c r="R15" s="428" t="s">
        <v>336</v>
      </c>
      <c r="S15" s="420" t="s">
        <v>336</v>
      </c>
      <c r="T15" s="59"/>
    </row>
    <row r="16" spans="1:20" ht="19.5" customHeight="1">
      <c r="A16" s="1227">
        <v>4</v>
      </c>
      <c r="B16" s="1224" t="s">
        <v>246</v>
      </c>
      <c r="C16" s="1224" t="s">
        <v>372</v>
      </c>
      <c r="D16" s="1112" t="s">
        <v>381</v>
      </c>
      <c r="E16" s="375" t="s">
        <v>428</v>
      </c>
      <c r="F16" s="1225" t="s">
        <v>400</v>
      </c>
      <c r="G16" s="1242" t="s">
        <v>419</v>
      </c>
      <c r="H16" s="420"/>
      <c r="I16" s="420" t="s">
        <v>336</v>
      </c>
      <c r="J16" s="419"/>
      <c r="K16" s="419"/>
      <c r="L16" s="419"/>
      <c r="M16" s="420" t="s">
        <v>336</v>
      </c>
      <c r="N16" s="419"/>
      <c r="O16" s="420" t="s">
        <v>336</v>
      </c>
      <c r="P16" s="419"/>
      <c r="Q16" s="420" t="s">
        <v>336</v>
      </c>
      <c r="R16" s="420"/>
      <c r="S16" s="752" t="s">
        <v>336</v>
      </c>
      <c r="T16" s="59"/>
    </row>
    <row r="17" spans="1:20" ht="19.5" customHeight="1">
      <c r="A17" s="1228"/>
      <c r="B17" s="1225"/>
      <c r="C17" s="1225"/>
      <c r="D17" s="1230"/>
      <c r="E17" s="376" t="s">
        <v>429</v>
      </c>
      <c r="F17" s="1225"/>
      <c r="G17" s="1230"/>
      <c r="H17" s="420" t="s">
        <v>336</v>
      </c>
      <c r="I17" s="419"/>
      <c r="J17" s="419"/>
      <c r="K17" s="419"/>
      <c r="L17" s="419"/>
      <c r="M17" s="420" t="s">
        <v>336</v>
      </c>
      <c r="N17" s="419"/>
      <c r="O17" s="420" t="s">
        <v>336</v>
      </c>
      <c r="P17" s="420" t="s">
        <v>336</v>
      </c>
      <c r="Q17" s="419"/>
      <c r="R17" s="420" t="s">
        <v>336</v>
      </c>
      <c r="S17" s="751" t="s">
        <v>336</v>
      </c>
      <c r="T17" s="59"/>
    </row>
    <row r="18" spans="1:20" ht="19.5" customHeight="1">
      <c r="A18" s="1228"/>
      <c r="B18" s="1225"/>
      <c r="C18" s="1225"/>
      <c r="D18" s="1230"/>
      <c r="E18" s="376" t="s">
        <v>430</v>
      </c>
      <c r="F18" s="1225"/>
      <c r="G18" s="1230"/>
      <c r="H18" s="425"/>
      <c r="I18" s="419"/>
      <c r="J18" s="419"/>
      <c r="K18" s="419"/>
      <c r="L18" s="420" t="s">
        <v>336</v>
      </c>
      <c r="M18" s="420" t="s">
        <v>336</v>
      </c>
      <c r="N18" s="420" t="s">
        <v>336</v>
      </c>
      <c r="O18" s="420" t="s">
        <v>336</v>
      </c>
      <c r="P18" s="420" t="s">
        <v>336</v>
      </c>
      <c r="Q18" s="420" t="s">
        <v>336</v>
      </c>
      <c r="R18" s="420" t="s">
        <v>336</v>
      </c>
      <c r="S18" s="751" t="s">
        <v>336</v>
      </c>
      <c r="T18" s="59"/>
    </row>
    <row r="19" spans="1:20" ht="19.5" customHeight="1" thickBot="1">
      <c r="A19" s="1229"/>
      <c r="B19" s="1226"/>
      <c r="C19" s="1226"/>
      <c r="D19" s="1113"/>
      <c r="E19" s="379" t="s">
        <v>431</v>
      </c>
      <c r="F19" s="1225"/>
      <c r="G19" s="1230"/>
      <c r="H19" s="426"/>
      <c r="I19" s="427"/>
      <c r="J19" s="427"/>
      <c r="K19" s="427"/>
      <c r="L19" s="427"/>
      <c r="M19" s="427"/>
      <c r="N19" s="428" t="s">
        <v>336</v>
      </c>
      <c r="O19" s="427"/>
      <c r="P19" s="428" t="s">
        <v>336</v>
      </c>
      <c r="Q19" s="427"/>
      <c r="R19" s="428" t="s">
        <v>336</v>
      </c>
      <c r="S19" s="429"/>
      <c r="T19" s="59"/>
    </row>
    <row r="20" spans="1:20" ht="19.5" customHeight="1">
      <c r="A20" s="1231">
        <v>5</v>
      </c>
      <c r="B20" s="1224" t="s">
        <v>246</v>
      </c>
      <c r="C20" s="1224" t="s">
        <v>372</v>
      </c>
      <c r="D20" s="1112" t="s">
        <v>381</v>
      </c>
      <c r="E20" s="375" t="s">
        <v>428</v>
      </c>
      <c r="F20" s="1224" t="s">
        <v>400</v>
      </c>
      <c r="G20" s="1242" t="s">
        <v>419</v>
      </c>
      <c r="H20" s="420"/>
      <c r="I20" s="420" t="s">
        <v>336</v>
      </c>
      <c r="J20" s="419"/>
      <c r="K20" s="419"/>
      <c r="L20" s="419"/>
      <c r="M20" s="420" t="s">
        <v>336</v>
      </c>
      <c r="N20" s="419"/>
      <c r="O20" s="420" t="s">
        <v>336</v>
      </c>
      <c r="P20" s="419"/>
      <c r="Q20" s="420" t="s">
        <v>336</v>
      </c>
      <c r="R20" s="420"/>
      <c r="S20" s="752" t="s">
        <v>336</v>
      </c>
      <c r="T20" s="59"/>
    </row>
    <row r="21" spans="1:20" ht="19.5" customHeight="1">
      <c r="A21" s="1232"/>
      <c r="B21" s="1225"/>
      <c r="C21" s="1225"/>
      <c r="D21" s="1230"/>
      <c r="E21" s="376" t="s">
        <v>429</v>
      </c>
      <c r="F21" s="1225"/>
      <c r="G21" s="1230"/>
      <c r="H21" s="420" t="s">
        <v>336</v>
      </c>
      <c r="I21" s="419"/>
      <c r="J21" s="419"/>
      <c r="K21" s="419"/>
      <c r="L21" s="419"/>
      <c r="M21" s="420" t="s">
        <v>336</v>
      </c>
      <c r="N21" s="419"/>
      <c r="O21" s="420" t="s">
        <v>336</v>
      </c>
      <c r="P21" s="420" t="s">
        <v>336</v>
      </c>
      <c r="Q21" s="419"/>
      <c r="R21" s="420" t="s">
        <v>336</v>
      </c>
      <c r="S21" s="751" t="s">
        <v>336</v>
      </c>
      <c r="T21" s="59"/>
    </row>
    <row r="22" spans="1:20" ht="19.5" customHeight="1">
      <c r="A22" s="1232"/>
      <c r="B22" s="1225"/>
      <c r="C22" s="1225"/>
      <c r="D22" s="1230"/>
      <c r="E22" s="376" t="s">
        <v>430</v>
      </c>
      <c r="F22" s="1225"/>
      <c r="G22" s="1230"/>
      <c r="H22" s="425"/>
      <c r="I22" s="419"/>
      <c r="J22" s="419"/>
      <c r="K22" s="419"/>
      <c r="L22" s="420" t="s">
        <v>336</v>
      </c>
      <c r="M22" s="420" t="s">
        <v>336</v>
      </c>
      <c r="N22" s="420" t="s">
        <v>336</v>
      </c>
      <c r="O22" s="420" t="s">
        <v>336</v>
      </c>
      <c r="P22" s="420" t="s">
        <v>336</v>
      </c>
      <c r="Q22" s="420" t="s">
        <v>336</v>
      </c>
      <c r="R22" s="420" t="s">
        <v>336</v>
      </c>
      <c r="S22" s="751" t="s">
        <v>336</v>
      </c>
      <c r="T22" s="59"/>
    </row>
    <row r="23" spans="1:20" ht="19.5" customHeight="1">
      <c r="A23" s="1233"/>
      <c r="B23" s="1226"/>
      <c r="C23" s="1226"/>
      <c r="D23" s="1113"/>
      <c r="E23" s="379" t="s">
        <v>431</v>
      </c>
      <c r="F23" s="1226"/>
      <c r="G23" s="1113"/>
      <c r="H23" s="426"/>
      <c r="I23" s="427"/>
      <c r="J23" s="427"/>
      <c r="K23" s="427"/>
      <c r="L23" s="427"/>
      <c r="M23" s="427"/>
      <c r="N23" s="428" t="s">
        <v>336</v>
      </c>
      <c r="O23" s="427"/>
      <c r="P23" s="428" t="s">
        <v>336</v>
      </c>
      <c r="Q23" s="427"/>
      <c r="R23" s="428" t="s">
        <v>336</v>
      </c>
      <c r="S23" s="429"/>
      <c r="T23" s="59"/>
    </row>
    <row r="24" spans="1:20" ht="19.5" customHeight="1">
      <c r="A24" s="1227">
        <v>6</v>
      </c>
      <c r="B24" s="1224" t="s">
        <v>246</v>
      </c>
      <c r="C24" s="1224" t="s">
        <v>373</v>
      </c>
      <c r="D24" s="1112" t="s">
        <v>382</v>
      </c>
      <c r="E24" s="376" t="s">
        <v>432</v>
      </c>
      <c r="F24" s="1224" t="s">
        <v>401</v>
      </c>
      <c r="G24" s="1112" t="s">
        <v>419</v>
      </c>
      <c r="H24" s="420" t="s">
        <v>336</v>
      </c>
      <c r="I24" s="420" t="s">
        <v>336</v>
      </c>
      <c r="J24" s="420" t="s">
        <v>336</v>
      </c>
      <c r="K24" s="420" t="s">
        <v>336</v>
      </c>
      <c r="L24" s="420" t="s">
        <v>336</v>
      </c>
      <c r="M24" s="430"/>
      <c r="N24" s="420" t="s">
        <v>336</v>
      </c>
      <c r="O24" s="430"/>
      <c r="P24" s="430"/>
      <c r="Q24" s="420" t="s">
        <v>336</v>
      </c>
      <c r="R24" s="430"/>
      <c r="S24" s="431" t="s">
        <v>336</v>
      </c>
      <c r="T24" s="59"/>
    </row>
    <row r="25" spans="1:20" ht="19.5" customHeight="1">
      <c r="A25" s="1228"/>
      <c r="B25" s="1225"/>
      <c r="C25" s="1225"/>
      <c r="D25" s="1230"/>
      <c r="E25" s="376" t="s">
        <v>433</v>
      </c>
      <c r="F25" s="1225"/>
      <c r="G25" s="1230"/>
      <c r="H25" s="420" t="s">
        <v>336</v>
      </c>
      <c r="I25" s="420" t="s">
        <v>336</v>
      </c>
      <c r="J25" s="420" t="s">
        <v>336</v>
      </c>
      <c r="K25" s="420" t="s">
        <v>336</v>
      </c>
      <c r="L25" s="420" t="s">
        <v>336</v>
      </c>
      <c r="M25" s="420" t="s">
        <v>336</v>
      </c>
      <c r="N25" s="420" t="s">
        <v>336</v>
      </c>
      <c r="O25" s="420" t="s">
        <v>336</v>
      </c>
      <c r="P25" s="420" t="s">
        <v>336</v>
      </c>
      <c r="Q25" s="420" t="s">
        <v>336</v>
      </c>
      <c r="R25" s="420" t="s">
        <v>336</v>
      </c>
      <c r="S25" s="751" t="s">
        <v>336</v>
      </c>
      <c r="T25" s="59"/>
    </row>
    <row r="26" spans="1:20" ht="19.5" customHeight="1">
      <c r="A26" s="1229"/>
      <c r="B26" s="1226"/>
      <c r="C26" s="1226"/>
      <c r="D26" s="1113"/>
      <c r="E26" s="379" t="s">
        <v>431</v>
      </c>
      <c r="F26" s="1226"/>
      <c r="G26" s="1113"/>
      <c r="H26" s="426"/>
      <c r="I26" s="427"/>
      <c r="J26" s="427"/>
      <c r="K26" s="427"/>
      <c r="L26" s="427"/>
      <c r="M26" s="427"/>
      <c r="N26" s="424" t="s">
        <v>336</v>
      </c>
      <c r="O26" s="424" t="s">
        <v>336</v>
      </c>
      <c r="P26" s="424" t="s">
        <v>336</v>
      </c>
      <c r="Q26" s="427"/>
      <c r="R26" s="424" t="s">
        <v>336</v>
      </c>
      <c r="S26" s="433"/>
      <c r="T26" s="59"/>
    </row>
    <row r="27" spans="1:20" ht="19.5" customHeight="1">
      <c r="A27" s="669">
        <v>7</v>
      </c>
      <c r="B27" s="530" t="s">
        <v>375</v>
      </c>
      <c r="C27" s="530" t="s">
        <v>376</v>
      </c>
      <c r="D27" s="530" t="s">
        <v>378</v>
      </c>
      <c r="E27" s="533" t="s">
        <v>434</v>
      </c>
      <c r="F27" s="537" t="s">
        <v>402</v>
      </c>
      <c r="G27" s="336" t="s">
        <v>419</v>
      </c>
      <c r="H27" s="420" t="s">
        <v>336</v>
      </c>
      <c r="I27" s="420" t="s">
        <v>336</v>
      </c>
      <c r="J27" s="420" t="s">
        <v>336</v>
      </c>
      <c r="K27" s="420" t="s">
        <v>336</v>
      </c>
      <c r="L27" s="420" t="s">
        <v>336</v>
      </c>
      <c r="M27" s="420" t="s">
        <v>336</v>
      </c>
      <c r="N27" s="420" t="s">
        <v>336</v>
      </c>
      <c r="O27" s="420" t="s">
        <v>336</v>
      </c>
      <c r="P27" s="420" t="s">
        <v>336</v>
      </c>
      <c r="Q27" s="420" t="s">
        <v>336</v>
      </c>
      <c r="R27" s="420" t="s">
        <v>336</v>
      </c>
      <c r="S27" s="753" t="s">
        <v>336</v>
      </c>
      <c r="T27" s="59"/>
    </row>
    <row r="28" spans="1:20" ht="19.5" customHeight="1">
      <c r="A28" s="670">
        <v>8</v>
      </c>
      <c r="B28" s="335" t="s">
        <v>374</v>
      </c>
      <c r="C28" s="335" t="s">
        <v>377</v>
      </c>
      <c r="D28" s="335" t="s">
        <v>603</v>
      </c>
      <c r="E28" s="528"/>
      <c r="F28" s="537" t="s">
        <v>403</v>
      </c>
      <c r="G28" s="677" t="s">
        <v>426</v>
      </c>
      <c r="H28" s="420" t="s">
        <v>336</v>
      </c>
      <c r="I28" s="420" t="s">
        <v>336</v>
      </c>
      <c r="J28" s="420" t="s">
        <v>336</v>
      </c>
      <c r="K28" s="420" t="s">
        <v>336</v>
      </c>
      <c r="L28" s="420" t="s">
        <v>336</v>
      </c>
      <c r="M28" s="420" t="s">
        <v>336</v>
      </c>
      <c r="N28" s="420" t="s">
        <v>336</v>
      </c>
      <c r="O28" s="420" t="s">
        <v>336</v>
      </c>
      <c r="P28" s="420" t="s">
        <v>336</v>
      </c>
      <c r="Q28" s="420" t="s">
        <v>336</v>
      </c>
      <c r="R28" s="420" t="s">
        <v>336</v>
      </c>
      <c r="S28" s="420" t="s">
        <v>336</v>
      </c>
      <c r="T28" s="59"/>
    </row>
    <row r="29" spans="1:20" ht="19.5" customHeight="1">
      <c r="A29" s="670">
        <v>9</v>
      </c>
      <c r="B29" s="335" t="s">
        <v>383</v>
      </c>
      <c r="C29" s="335" t="s">
        <v>386</v>
      </c>
      <c r="D29" s="335" t="s">
        <v>384</v>
      </c>
      <c r="E29" s="528"/>
      <c r="F29" s="537" t="s">
        <v>404</v>
      </c>
      <c r="G29" s="677" t="s">
        <v>426</v>
      </c>
      <c r="H29" s="434"/>
      <c r="I29" s="420" t="s">
        <v>336</v>
      </c>
      <c r="J29" s="430"/>
      <c r="K29" s="430"/>
      <c r="L29" s="420" t="s">
        <v>336</v>
      </c>
      <c r="M29" s="420" t="s">
        <v>336</v>
      </c>
      <c r="N29" s="420" t="s">
        <v>336</v>
      </c>
      <c r="O29" s="420" t="s">
        <v>336</v>
      </c>
      <c r="P29" s="420" t="s">
        <v>336</v>
      </c>
      <c r="Q29" s="420" t="s">
        <v>336</v>
      </c>
      <c r="R29" s="420" t="s">
        <v>336</v>
      </c>
      <c r="S29" s="422" t="s">
        <v>336</v>
      </c>
      <c r="T29" s="59"/>
    </row>
    <row r="30" spans="1:20" ht="19.5" customHeight="1">
      <c r="A30" s="670">
        <v>10</v>
      </c>
      <c r="B30" s="335" t="s">
        <v>385</v>
      </c>
      <c r="C30" s="531" t="s">
        <v>398</v>
      </c>
      <c r="D30" s="335" t="s">
        <v>620</v>
      </c>
      <c r="E30" s="528"/>
      <c r="F30" s="537" t="s">
        <v>404</v>
      </c>
      <c r="G30" s="677" t="s">
        <v>426</v>
      </c>
      <c r="H30" s="420" t="s">
        <v>336</v>
      </c>
      <c r="I30" s="420" t="s">
        <v>336</v>
      </c>
      <c r="J30" s="420" t="s">
        <v>336</v>
      </c>
      <c r="K30" s="420" t="s">
        <v>336</v>
      </c>
      <c r="L30" s="420" t="s">
        <v>336</v>
      </c>
      <c r="M30" s="420" t="s">
        <v>336</v>
      </c>
      <c r="N30" s="420" t="s">
        <v>336</v>
      </c>
      <c r="O30" s="420" t="s">
        <v>336</v>
      </c>
      <c r="P30" s="420" t="s">
        <v>336</v>
      </c>
      <c r="Q30" s="420" t="s">
        <v>336</v>
      </c>
      <c r="R30" s="420" t="s">
        <v>336</v>
      </c>
      <c r="S30" s="422" t="s">
        <v>336</v>
      </c>
      <c r="T30" s="59"/>
    </row>
    <row r="31" spans="1:20" ht="19.5" customHeight="1">
      <c r="A31" s="670">
        <v>11</v>
      </c>
      <c r="B31" s="335" t="s">
        <v>311</v>
      </c>
      <c r="C31" s="531" t="s">
        <v>398</v>
      </c>
      <c r="D31" s="335" t="s">
        <v>387</v>
      </c>
      <c r="E31" s="528"/>
      <c r="F31" s="537" t="s">
        <v>405</v>
      </c>
      <c r="G31" s="677" t="s">
        <v>426</v>
      </c>
      <c r="H31" s="420" t="s">
        <v>336</v>
      </c>
      <c r="I31" s="420" t="s">
        <v>336</v>
      </c>
      <c r="J31" s="420" t="s">
        <v>336</v>
      </c>
      <c r="K31" s="420" t="s">
        <v>336</v>
      </c>
      <c r="L31" s="420" t="s">
        <v>336</v>
      </c>
      <c r="M31" s="420" t="s">
        <v>336</v>
      </c>
      <c r="N31" s="420" t="s">
        <v>336</v>
      </c>
      <c r="O31" s="420" t="s">
        <v>336</v>
      </c>
      <c r="P31" s="420" t="s">
        <v>336</v>
      </c>
      <c r="Q31" s="420" t="s">
        <v>336</v>
      </c>
      <c r="R31" s="420" t="s">
        <v>336</v>
      </c>
      <c r="S31" s="751" t="s">
        <v>336</v>
      </c>
      <c r="T31" s="59"/>
    </row>
    <row r="32" spans="1:20" ht="19.5" customHeight="1">
      <c r="A32" s="670">
        <v>12</v>
      </c>
      <c r="B32" s="335" t="s">
        <v>388</v>
      </c>
      <c r="C32" s="531" t="s">
        <v>606</v>
      </c>
      <c r="D32" s="678" t="s">
        <v>381</v>
      </c>
      <c r="E32" s="528"/>
      <c r="F32" s="537" t="s">
        <v>406</v>
      </c>
      <c r="G32" s="336" t="s">
        <v>419</v>
      </c>
      <c r="H32" s="420" t="s">
        <v>336</v>
      </c>
      <c r="I32" s="420" t="s">
        <v>336</v>
      </c>
      <c r="J32" s="420" t="s">
        <v>336</v>
      </c>
      <c r="K32" s="420" t="s">
        <v>336</v>
      </c>
      <c r="L32" s="420" t="s">
        <v>336</v>
      </c>
      <c r="M32" s="430"/>
      <c r="N32" s="420" t="s">
        <v>336</v>
      </c>
      <c r="O32" s="430"/>
      <c r="P32" s="430"/>
      <c r="Q32" s="420" t="s">
        <v>336</v>
      </c>
      <c r="R32" s="420"/>
      <c r="S32" s="751" t="s">
        <v>336</v>
      </c>
      <c r="T32" s="59"/>
    </row>
    <row r="33" spans="1:20" ht="19.5" customHeight="1">
      <c r="A33" s="670">
        <v>13</v>
      </c>
      <c r="B33" s="663" t="s">
        <v>389</v>
      </c>
      <c r="C33" s="535" t="s">
        <v>606</v>
      </c>
      <c r="D33" s="678" t="s">
        <v>381</v>
      </c>
      <c r="E33" s="528"/>
      <c r="F33" s="537" t="s">
        <v>407</v>
      </c>
      <c r="G33" s="337" t="s">
        <v>419</v>
      </c>
      <c r="H33" s="758" t="s">
        <v>336</v>
      </c>
      <c r="I33" s="758" t="s">
        <v>336</v>
      </c>
      <c r="J33" s="424" t="s">
        <v>336</v>
      </c>
      <c r="K33" s="424" t="s">
        <v>336</v>
      </c>
      <c r="L33" s="424" t="s">
        <v>336</v>
      </c>
      <c r="M33" s="424" t="s">
        <v>336</v>
      </c>
      <c r="N33" s="424" t="s">
        <v>336</v>
      </c>
      <c r="O33" s="424" t="s">
        <v>336</v>
      </c>
      <c r="P33" s="424" t="s">
        <v>336</v>
      </c>
      <c r="Q33" s="759" t="s">
        <v>336</v>
      </c>
      <c r="R33" s="428" t="s">
        <v>336</v>
      </c>
      <c r="S33" s="755" t="s">
        <v>336</v>
      </c>
      <c r="T33" s="59"/>
    </row>
    <row r="34" spans="1:20" ht="19.5" customHeight="1">
      <c r="A34" s="1227">
        <v>14</v>
      </c>
      <c r="B34" s="530" t="s">
        <v>395</v>
      </c>
      <c r="C34" s="665" t="s">
        <v>398</v>
      </c>
      <c r="D34" s="530"/>
      <c r="E34" s="533"/>
      <c r="F34" s="1224" t="s">
        <v>613</v>
      </c>
      <c r="G34" s="336" t="s">
        <v>419</v>
      </c>
      <c r="H34" s="425"/>
      <c r="I34" s="420" t="s">
        <v>336</v>
      </c>
      <c r="J34" s="419"/>
      <c r="K34" s="419"/>
      <c r="L34" s="419"/>
      <c r="M34" s="420" t="s">
        <v>336</v>
      </c>
      <c r="N34" s="419"/>
      <c r="O34" s="420" t="s">
        <v>336</v>
      </c>
      <c r="P34" s="419"/>
      <c r="Q34" s="420" t="s">
        <v>336</v>
      </c>
      <c r="R34" s="420"/>
      <c r="S34" s="753" t="s">
        <v>336</v>
      </c>
      <c r="T34" s="59"/>
    </row>
    <row r="35" spans="1:20" ht="19.5" customHeight="1">
      <c r="A35" s="1228"/>
      <c r="B35" s="335" t="s">
        <v>396</v>
      </c>
      <c r="C35" s="531" t="s">
        <v>398</v>
      </c>
      <c r="D35" s="335"/>
      <c r="E35" s="528"/>
      <c r="F35" s="1225"/>
      <c r="G35" s="336" t="s">
        <v>419</v>
      </c>
      <c r="H35" s="434"/>
      <c r="I35" s="420" t="s">
        <v>336</v>
      </c>
      <c r="J35" s="419"/>
      <c r="K35" s="419"/>
      <c r="L35" s="419"/>
      <c r="M35" s="420" t="s">
        <v>336</v>
      </c>
      <c r="N35" s="419"/>
      <c r="O35" s="420" t="s">
        <v>336</v>
      </c>
      <c r="P35" s="419"/>
      <c r="Q35" s="420" t="s">
        <v>336</v>
      </c>
      <c r="R35" s="420"/>
      <c r="S35" s="751" t="s">
        <v>336</v>
      </c>
      <c r="T35" s="59"/>
    </row>
    <row r="36" spans="1:20" ht="19.5" customHeight="1">
      <c r="A36" s="1228"/>
      <c r="B36" s="335" t="s">
        <v>397</v>
      </c>
      <c r="C36" s="531" t="s">
        <v>398</v>
      </c>
      <c r="D36" s="335"/>
      <c r="E36" s="528"/>
      <c r="F36" s="1225"/>
      <c r="G36" s="336" t="s">
        <v>419</v>
      </c>
      <c r="H36" s="434"/>
      <c r="I36" s="420" t="s">
        <v>336</v>
      </c>
      <c r="J36" s="419"/>
      <c r="K36" s="419"/>
      <c r="L36" s="419"/>
      <c r="M36" s="420" t="s">
        <v>336</v>
      </c>
      <c r="N36" s="419"/>
      <c r="O36" s="420" t="s">
        <v>336</v>
      </c>
      <c r="P36" s="419"/>
      <c r="Q36" s="420" t="s">
        <v>336</v>
      </c>
      <c r="R36" s="420"/>
      <c r="S36" s="751" t="s">
        <v>336</v>
      </c>
      <c r="T36" s="59"/>
    </row>
    <row r="37" spans="1:20" ht="19.5" customHeight="1">
      <c r="A37" s="1229"/>
      <c r="B37" s="663" t="s">
        <v>399</v>
      </c>
      <c r="C37" s="664" t="s">
        <v>398</v>
      </c>
      <c r="D37" s="663"/>
      <c r="E37" s="527"/>
      <c r="F37" s="1226"/>
      <c r="G37" s="337" t="s">
        <v>419</v>
      </c>
      <c r="H37" s="426"/>
      <c r="I37" s="758" t="s">
        <v>336</v>
      </c>
      <c r="J37" s="423"/>
      <c r="K37" s="423"/>
      <c r="L37" s="423"/>
      <c r="M37" s="424" t="s">
        <v>336</v>
      </c>
      <c r="N37" s="423"/>
      <c r="O37" s="424" t="s">
        <v>336</v>
      </c>
      <c r="P37" s="423"/>
      <c r="Q37" s="424" t="s">
        <v>336</v>
      </c>
      <c r="R37" s="759"/>
      <c r="S37" s="755" t="s">
        <v>336</v>
      </c>
      <c r="T37" s="59"/>
    </row>
    <row r="38" spans="1:20" ht="19.5" customHeight="1">
      <c r="A38" s="1227">
        <v>15</v>
      </c>
      <c r="B38" s="666" t="s">
        <v>390</v>
      </c>
      <c r="C38" s="665" t="s">
        <v>607</v>
      </c>
      <c r="D38" s="530"/>
      <c r="E38" s="533"/>
      <c r="F38" s="1224" t="s">
        <v>612</v>
      </c>
      <c r="G38" s="336" t="s">
        <v>419</v>
      </c>
      <c r="H38" s="420" t="s">
        <v>336</v>
      </c>
      <c r="I38" s="420"/>
      <c r="J38" s="419"/>
      <c r="K38" s="419"/>
      <c r="L38" s="419"/>
      <c r="M38" s="420" t="s">
        <v>336</v>
      </c>
      <c r="N38" s="419"/>
      <c r="O38" s="420" t="s">
        <v>336</v>
      </c>
      <c r="P38" s="420" t="s">
        <v>336</v>
      </c>
      <c r="Q38" s="419"/>
      <c r="R38" s="420" t="s">
        <v>336</v>
      </c>
      <c r="S38" s="751" t="s">
        <v>336</v>
      </c>
      <c r="T38" s="59"/>
    </row>
    <row r="39" spans="1:20" ht="19.5" customHeight="1">
      <c r="A39" s="1228"/>
      <c r="B39" s="336" t="s">
        <v>392</v>
      </c>
      <c r="C39" s="531" t="s">
        <v>607</v>
      </c>
      <c r="D39" s="335"/>
      <c r="E39" s="528"/>
      <c r="F39" s="1225"/>
      <c r="G39" s="336" t="s">
        <v>419</v>
      </c>
      <c r="H39" s="420" t="s">
        <v>336</v>
      </c>
      <c r="I39" s="420"/>
      <c r="J39" s="430"/>
      <c r="K39" s="430"/>
      <c r="L39" s="430"/>
      <c r="M39" s="420" t="s">
        <v>336</v>
      </c>
      <c r="N39" s="419"/>
      <c r="O39" s="420" t="s">
        <v>336</v>
      </c>
      <c r="P39" s="420" t="s">
        <v>336</v>
      </c>
      <c r="Q39" s="419"/>
      <c r="R39" s="420" t="s">
        <v>336</v>
      </c>
      <c r="S39" s="751" t="s">
        <v>336</v>
      </c>
      <c r="T39" s="59"/>
    </row>
    <row r="40" spans="1:20" ht="19.5" customHeight="1">
      <c r="A40" s="1228"/>
      <c r="B40" s="336" t="s">
        <v>391</v>
      </c>
      <c r="C40" s="531" t="s">
        <v>607</v>
      </c>
      <c r="D40" s="335"/>
      <c r="E40" s="528"/>
      <c r="F40" s="1225"/>
      <c r="G40" s="336" t="s">
        <v>419</v>
      </c>
      <c r="H40" s="420" t="s">
        <v>336</v>
      </c>
      <c r="I40" s="420"/>
      <c r="J40" s="430"/>
      <c r="K40" s="430"/>
      <c r="L40" s="430"/>
      <c r="M40" s="420" t="s">
        <v>336</v>
      </c>
      <c r="N40" s="419"/>
      <c r="O40" s="420" t="s">
        <v>336</v>
      </c>
      <c r="P40" s="420" t="s">
        <v>336</v>
      </c>
      <c r="Q40" s="419"/>
      <c r="R40" s="420" t="s">
        <v>336</v>
      </c>
      <c r="S40" s="751" t="s">
        <v>336</v>
      </c>
      <c r="T40" s="59"/>
    </row>
    <row r="41" spans="1:20" ht="19.5" customHeight="1">
      <c r="A41" s="1228"/>
      <c r="B41" s="336" t="s">
        <v>609</v>
      </c>
      <c r="C41" s="531" t="s">
        <v>398</v>
      </c>
      <c r="D41" s="335"/>
      <c r="E41" s="528"/>
      <c r="F41" s="1225"/>
      <c r="G41" s="336" t="s">
        <v>419</v>
      </c>
      <c r="H41" s="420" t="s">
        <v>336</v>
      </c>
      <c r="I41" s="430"/>
      <c r="J41" s="430"/>
      <c r="K41" s="430"/>
      <c r="L41" s="430"/>
      <c r="M41" s="420" t="s">
        <v>336</v>
      </c>
      <c r="N41" s="419"/>
      <c r="O41" s="420" t="s">
        <v>336</v>
      </c>
      <c r="P41" s="420" t="s">
        <v>336</v>
      </c>
      <c r="Q41" s="419"/>
      <c r="R41" s="420" t="s">
        <v>336</v>
      </c>
      <c r="S41" s="751" t="s">
        <v>336</v>
      </c>
      <c r="T41" s="59"/>
    </row>
    <row r="42" spans="1:20" ht="19.5" customHeight="1">
      <c r="A42" s="1228"/>
      <c r="B42" s="336" t="s">
        <v>610</v>
      </c>
      <c r="C42" s="531" t="s">
        <v>398</v>
      </c>
      <c r="D42" s="335"/>
      <c r="E42" s="528"/>
      <c r="F42" s="1225"/>
      <c r="G42" s="336" t="s">
        <v>419</v>
      </c>
      <c r="H42" s="420" t="s">
        <v>336</v>
      </c>
      <c r="I42" s="430"/>
      <c r="J42" s="430"/>
      <c r="K42" s="430"/>
      <c r="L42" s="430"/>
      <c r="M42" s="420" t="s">
        <v>336</v>
      </c>
      <c r="N42" s="419"/>
      <c r="O42" s="420" t="s">
        <v>336</v>
      </c>
      <c r="P42" s="420" t="s">
        <v>336</v>
      </c>
      <c r="Q42" s="419"/>
      <c r="R42" s="420" t="s">
        <v>336</v>
      </c>
      <c r="S42" s="751" t="s">
        <v>336</v>
      </c>
      <c r="T42" s="59"/>
    </row>
    <row r="43" spans="1:20" ht="19.5" customHeight="1">
      <c r="A43" s="1229"/>
      <c r="B43" s="337" t="s">
        <v>611</v>
      </c>
      <c r="C43" s="664" t="s">
        <v>398</v>
      </c>
      <c r="D43" s="663"/>
      <c r="E43" s="527"/>
      <c r="F43" s="1226"/>
      <c r="G43" s="337" t="s">
        <v>419</v>
      </c>
      <c r="H43" s="754" t="s">
        <v>336</v>
      </c>
      <c r="I43" s="427"/>
      <c r="J43" s="427"/>
      <c r="K43" s="427"/>
      <c r="L43" s="427"/>
      <c r="M43" s="759" t="s">
        <v>336</v>
      </c>
      <c r="N43" s="427"/>
      <c r="O43" s="428" t="s">
        <v>336</v>
      </c>
      <c r="P43" s="428" t="s">
        <v>336</v>
      </c>
      <c r="Q43" s="427"/>
      <c r="R43" s="428" t="s">
        <v>336</v>
      </c>
      <c r="S43" s="755" t="s">
        <v>336</v>
      </c>
      <c r="T43" s="59"/>
    </row>
    <row r="44" spans="1:20" ht="19.5" customHeight="1">
      <c r="A44" s="1227">
        <v>16</v>
      </c>
      <c r="B44" s="530" t="s">
        <v>393</v>
      </c>
      <c r="C44" s="665" t="s">
        <v>398</v>
      </c>
      <c r="D44" s="530"/>
      <c r="E44" s="533"/>
      <c r="F44" s="1224" t="s">
        <v>408</v>
      </c>
      <c r="G44" s="336" t="s">
        <v>419</v>
      </c>
      <c r="H44" s="425"/>
      <c r="I44" s="419"/>
      <c r="J44" s="419"/>
      <c r="K44" s="419"/>
      <c r="L44" s="419"/>
      <c r="M44" s="419"/>
      <c r="N44" s="420" t="s">
        <v>336</v>
      </c>
      <c r="O44" s="419"/>
      <c r="P44" s="420" t="s">
        <v>336</v>
      </c>
      <c r="Q44" s="419"/>
      <c r="R44" s="420" t="s">
        <v>336</v>
      </c>
      <c r="S44" s="421"/>
      <c r="T44" s="59"/>
    </row>
    <row r="45" spans="1:20" ht="19.5" customHeight="1">
      <c r="A45" s="1228"/>
      <c r="B45" s="335" t="s">
        <v>394</v>
      </c>
      <c r="C45" s="531" t="s">
        <v>398</v>
      </c>
      <c r="D45" s="335"/>
      <c r="E45" s="528"/>
      <c r="F45" s="1225"/>
      <c r="G45" s="336" t="s">
        <v>419</v>
      </c>
      <c r="H45" s="434"/>
      <c r="I45" s="430"/>
      <c r="J45" s="430"/>
      <c r="K45" s="430"/>
      <c r="L45" s="430"/>
      <c r="M45" s="430"/>
      <c r="N45" s="420" t="s">
        <v>336</v>
      </c>
      <c r="O45" s="430"/>
      <c r="P45" s="420" t="s">
        <v>336</v>
      </c>
      <c r="Q45" s="430"/>
      <c r="R45" s="420" t="s">
        <v>336</v>
      </c>
      <c r="S45" s="435"/>
      <c r="T45" s="59"/>
    </row>
    <row r="46" spans="1:20" ht="19.5" customHeight="1">
      <c r="A46" s="1228"/>
      <c r="B46" s="690" t="s">
        <v>608</v>
      </c>
      <c r="C46" s="535" t="s">
        <v>398</v>
      </c>
      <c r="D46" s="690"/>
      <c r="E46" s="528"/>
      <c r="F46" s="1225"/>
      <c r="G46" s="336" t="s">
        <v>419</v>
      </c>
      <c r="H46" s="434"/>
      <c r="I46" s="430"/>
      <c r="J46" s="430"/>
      <c r="K46" s="430"/>
      <c r="L46" s="430"/>
      <c r="M46" s="430"/>
      <c r="N46" s="420" t="s">
        <v>336</v>
      </c>
      <c r="O46" s="430"/>
      <c r="P46" s="420" t="s">
        <v>336</v>
      </c>
      <c r="Q46" s="430"/>
      <c r="R46" s="420" t="s">
        <v>336</v>
      </c>
      <c r="S46" s="435"/>
      <c r="T46" s="59"/>
    </row>
    <row r="47" spans="1:20" ht="19.5" customHeight="1">
      <c r="A47" s="1254"/>
      <c r="B47" s="336" t="s">
        <v>618</v>
      </c>
      <c r="C47" s="691" t="s">
        <v>607</v>
      </c>
      <c r="D47" s="690"/>
      <c r="E47" s="528"/>
      <c r="F47" s="1225"/>
      <c r="G47" s="336" t="s">
        <v>419</v>
      </c>
      <c r="H47" s="434"/>
      <c r="I47" s="430"/>
      <c r="J47" s="430"/>
      <c r="K47" s="430"/>
      <c r="L47" s="430"/>
      <c r="M47" s="430"/>
      <c r="N47" s="420" t="s">
        <v>336</v>
      </c>
      <c r="O47" s="430"/>
      <c r="P47" s="420" t="s">
        <v>336</v>
      </c>
      <c r="Q47" s="430"/>
      <c r="R47" s="420" t="s">
        <v>336</v>
      </c>
      <c r="S47" s="435"/>
      <c r="T47" s="59"/>
    </row>
    <row r="48" spans="1:20" ht="19.5" customHeight="1">
      <c r="A48" s="1229"/>
      <c r="B48" s="337" t="s">
        <v>619</v>
      </c>
      <c r="C48" s="664" t="s">
        <v>607</v>
      </c>
      <c r="D48" s="663"/>
      <c r="E48" s="527"/>
      <c r="F48" s="1226"/>
      <c r="G48" s="337" t="s">
        <v>419</v>
      </c>
      <c r="H48" s="426"/>
      <c r="I48" s="427"/>
      <c r="J48" s="427"/>
      <c r="K48" s="427"/>
      <c r="L48" s="427"/>
      <c r="M48" s="427"/>
      <c r="N48" s="759" t="s">
        <v>336</v>
      </c>
      <c r="O48" s="427"/>
      <c r="P48" s="428" t="s">
        <v>336</v>
      </c>
      <c r="Q48" s="427"/>
      <c r="R48" s="428" t="s">
        <v>336</v>
      </c>
      <c r="S48" s="429"/>
      <c r="T48" s="59"/>
    </row>
    <row r="49" spans="1:20" ht="19.5" customHeight="1">
      <c r="A49" s="1227">
        <v>17</v>
      </c>
      <c r="B49" s="530" t="s">
        <v>605</v>
      </c>
      <c r="C49" s="665" t="s">
        <v>606</v>
      </c>
      <c r="D49" s="530"/>
      <c r="E49" s="533"/>
      <c r="F49" s="1224" t="s">
        <v>409</v>
      </c>
      <c r="G49" s="336" t="s">
        <v>419</v>
      </c>
      <c r="H49" s="425"/>
      <c r="I49" s="419"/>
      <c r="J49" s="419"/>
      <c r="K49" s="419"/>
      <c r="L49" s="420" t="s">
        <v>336</v>
      </c>
      <c r="M49" s="420" t="s">
        <v>336</v>
      </c>
      <c r="N49" s="420" t="s">
        <v>336</v>
      </c>
      <c r="O49" s="420" t="s">
        <v>336</v>
      </c>
      <c r="P49" s="420" t="s">
        <v>336</v>
      </c>
      <c r="Q49" s="420" t="s">
        <v>336</v>
      </c>
      <c r="R49" s="420" t="s">
        <v>336</v>
      </c>
      <c r="S49" s="753" t="s">
        <v>336</v>
      </c>
      <c r="T49" s="59"/>
    </row>
    <row r="50" spans="1:20" ht="19.5" customHeight="1">
      <c r="A50" s="1229"/>
      <c r="B50" s="663" t="s">
        <v>604</v>
      </c>
      <c r="C50" s="664" t="s">
        <v>398</v>
      </c>
      <c r="D50" s="663"/>
      <c r="E50" s="527"/>
      <c r="F50" s="1226"/>
      <c r="G50" s="337" t="s">
        <v>419</v>
      </c>
      <c r="H50" s="426"/>
      <c r="I50" s="427"/>
      <c r="J50" s="427"/>
      <c r="K50" s="427"/>
      <c r="L50" s="420" t="s">
        <v>336</v>
      </c>
      <c r="M50" s="420" t="s">
        <v>336</v>
      </c>
      <c r="N50" s="420" t="s">
        <v>336</v>
      </c>
      <c r="O50" s="420" t="s">
        <v>336</v>
      </c>
      <c r="P50" s="420" t="s">
        <v>336</v>
      </c>
      <c r="Q50" s="420" t="s">
        <v>336</v>
      </c>
      <c r="R50" s="420" t="s">
        <v>336</v>
      </c>
      <c r="S50" s="757" t="s">
        <v>336</v>
      </c>
      <c r="T50" s="59"/>
    </row>
    <row r="51" spans="1:20" ht="19.5" customHeight="1">
      <c r="A51" s="692">
        <v>18</v>
      </c>
      <c r="B51" s="717" t="s">
        <v>621</v>
      </c>
      <c r="C51" s="225"/>
      <c r="D51" s="337"/>
      <c r="E51" s="527" t="s">
        <v>622</v>
      </c>
      <c r="F51" s="527" t="s">
        <v>623</v>
      </c>
      <c r="G51" s="336" t="s">
        <v>419</v>
      </c>
      <c r="H51" s="1245" t="s">
        <v>666</v>
      </c>
      <c r="I51" s="1246"/>
      <c r="J51" s="1246"/>
      <c r="K51" s="1246"/>
      <c r="L51" s="1246"/>
      <c r="M51" s="1246"/>
      <c r="N51" s="1246"/>
      <c r="O51" s="1246"/>
      <c r="P51" s="1246"/>
      <c r="Q51" s="1246"/>
      <c r="R51" s="1246"/>
      <c r="S51" s="1247"/>
      <c r="T51" s="59"/>
    </row>
    <row r="52" spans="1:20" ht="19.5" customHeight="1">
      <c r="A52" s="529">
        <v>19</v>
      </c>
      <c r="B52" s="336" t="s">
        <v>519</v>
      </c>
      <c r="C52" s="673" t="s">
        <v>398</v>
      </c>
      <c r="D52" s="674" t="s">
        <v>398</v>
      </c>
      <c r="E52" s="675" t="s">
        <v>520</v>
      </c>
      <c r="F52" s="676" t="s">
        <v>521</v>
      </c>
      <c r="G52" s="336" t="s">
        <v>419</v>
      </c>
      <c r="H52" s="1245" t="s">
        <v>667</v>
      </c>
      <c r="I52" s="1246"/>
      <c r="J52" s="1246"/>
      <c r="K52" s="1246"/>
      <c r="L52" s="1246"/>
      <c r="M52" s="1246"/>
      <c r="N52" s="1246"/>
      <c r="O52" s="1246"/>
      <c r="P52" s="1246"/>
      <c r="Q52" s="1246"/>
      <c r="R52" s="1246"/>
      <c r="S52" s="1247"/>
      <c r="T52" s="59"/>
    </row>
    <row r="53" spans="1:20" ht="19.5" customHeight="1">
      <c r="A53" s="1227">
        <v>20</v>
      </c>
      <c r="B53" s="667" t="s">
        <v>541</v>
      </c>
      <c r="C53" s="667" t="s">
        <v>536</v>
      </c>
      <c r="D53" s="682" t="s">
        <v>617</v>
      </c>
      <c r="E53" s="533" t="s">
        <v>525</v>
      </c>
      <c r="F53" s="671" t="s">
        <v>526</v>
      </c>
      <c r="G53" s="677" t="s">
        <v>426</v>
      </c>
      <c r="H53" s="420" t="s">
        <v>336</v>
      </c>
      <c r="I53" s="420" t="s">
        <v>336</v>
      </c>
      <c r="J53" s="420" t="s">
        <v>336</v>
      </c>
      <c r="K53" s="420" t="s">
        <v>336</v>
      </c>
      <c r="L53" s="420" t="s">
        <v>336</v>
      </c>
      <c r="M53" s="420" t="s">
        <v>336</v>
      </c>
      <c r="N53" s="420"/>
      <c r="O53" s="430"/>
      <c r="P53" s="420"/>
      <c r="Q53" s="430"/>
      <c r="R53" s="432"/>
      <c r="S53" s="1248" t="s">
        <v>668</v>
      </c>
      <c r="T53" s="59"/>
    </row>
    <row r="54" spans="1:20" ht="19.5" customHeight="1">
      <c r="A54" s="1228"/>
      <c r="B54" s="536" t="s">
        <v>542</v>
      </c>
      <c r="C54" s="536" t="s">
        <v>537</v>
      </c>
      <c r="D54" s="682" t="s">
        <v>538</v>
      </c>
      <c r="E54" s="528" t="s">
        <v>539</v>
      </c>
      <c r="F54" s="672" t="s">
        <v>526</v>
      </c>
      <c r="G54" s="677" t="s">
        <v>426</v>
      </c>
      <c r="H54" s="420" t="s">
        <v>336</v>
      </c>
      <c r="I54" s="420" t="s">
        <v>336</v>
      </c>
      <c r="J54" s="420" t="s">
        <v>336</v>
      </c>
      <c r="K54" s="420" t="s">
        <v>336</v>
      </c>
      <c r="L54" s="420" t="s">
        <v>336</v>
      </c>
      <c r="M54" s="420" t="s">
        <v>336</v>
      </c>
      <c r="N54" s="420"/>
      <c r="O54" s="430"/>
      <c r="P54" s="420"/>
      <c r="Q54" s="430"/>
      <c r="R54" s="432"/>
      <c r="S54" s="1249"/>
      <c r="T54" s="59"/>
    </row>
    <row r="55" spans="1:20" ht="19.5" customHeight="1">
      <c r="A55" s="1228"/>
      <c r="B55" s="536" t="s">
        <v>614</v>
      </c>
      <c r="C55" s="536" t="s">
        <v>536</v>
      </c>
      <c r="D55" s="682" t="s">
        <v>617</v>
      </c>
      <c r="E55" s="528" t="s">
        <v>525</v>
      </c>
      <c r="F55" s="672" t="s">
        <v>616</v>
      </c>
      <c r="G55" s="677" t="s">
        <v>426</v>
      </c>
      <c r="H55" s="420" t="s">
        <v>336</v>
      </c>
      <c r="I55" s="420" t="s">
        <v>336</v>
      </c>
      <c r="J55" s="420" t="s">
        <v>336</v>
      </c>
      <c r="K55" s="420" t="s">
        <v>336</v>
      </c>
      <c r="L55" s="420" t="s">
        <v>336</v>
      </c>
      <c r="M55" s="420" t="s">
        <v>336</v>
      </c>
      <c r="N55" s="420"/>
      <c r="O55" s="430"/>
      <c r="P55" s="420"/>
      <c r="Q55" s="430"/>
      <c r="R55" s="432"/>
      <c r="S55" s="1249"/>
      <c r="T55" s="59"/>
    </row>
    <row r="56" spans="1:20" ht="19.5" customHeight="1">
      <c r="A56" s="1228"/>
      <c r="B56" s="536" t="s">
        <v>615</v>
      </c>
      <c r="C56" s="536" t="s">
        <v>536</v>
      </c>
      <c r="D56" s="682" t="s">
        <v>617</v>
      </c>
      <c r="E56" s="528" t="s">
        <v>525</v>
      </c>
      <c r="F56" s="672" t="s">
        <v>616</v>
      </c>
      <c r="G56" s="677" t="s">
        <v>426</v>
      </c>
      <c r="H56" s="420" t="s">
        <v>336</v>
      </c>
      <c r="I56" s="420" t="s">
        <v>336</v>
      </c>
      <c r="J56" s="420" t="s">
        <v>336</v>
      </c>
      <c r="K56" s="420" t="s">
        <v>336</v>
      </c>
      <c r="L56" s="420" t="s">
        <v>336</v>
      </c>
      <c r="M56" s="420" t="s">
        <v>336</v>
      </c>
      <c r="N56" s="420"/>
      <c r="O56" s="430"/>
      <c r="P56" s="420"/>
      <c r="Q56" s="430"/>
      <c r="R56" s="432"/>
      <c r="S56" s="1249"/>
      <c r="T56" s="59"/>
    </row>
    <row r="57" spans="1:20" ht="19.5" customHeight="1">
      <c r="A57" s="1228"/>
      <c r="B57" s="536" t="s">
        <v>522</v>
      </c>
      <c r="C57" s="536" t="s">
        <v>534</v>
      </c>
      <c r="D57" s="680" t="s">
        <v>535</v>
      </c>
      <c r="E57" s="528" t="s">
        <v>525</v>
      </c>
      <c r="F57" s="672" t="s">
        <v>527</v>
      </c>
      <c r="G57" s="677" t="s">
        <v>426</v>
      </c>
      <c r="H57" s="420" t="s">
        <v>336</v>
      </c>
      <c r="I57" s="420" t="s">
        <v>336</v>
      </c>
      <c r="J57" s="420" t="s">
        <v>336</v>
      </c>
      <c r="K57" s="420" t="s">
        <v>336</v>
      </c>
      <c r="L57" s="420" t="s">
        <v>336</v>
      </c>
      <c r="M57" s="420" t="s">
        <v>336</v>
      </c>
      <c r="N57" s="420"/>
      <c r="O57" s="430"/>
      <c r="P57" s="420"/>
      <c r="Q57" s="430"/>
      <c r="R57" s="432"/>
      <c r="S57" s="1249"/>
      <c r="T57" s="59"/>
    </row>
    <row r="58" spans="1:20" ht="19.5" customHeight="1">
      <c r="A58" s="1228"/>
      <c r="B58" s="536" t="s">
        <v>523</v>
      </c>
      <c r="C58" s="536" t="s">
        <v>543</v>
      </c>
      <c r="D58" s="681" t="s">
        <v>398</v>
      </c>
      <c r="E58" s="528" t="s">
        <v>525</v>
      </c>
      <c r="F58" s="672" t="s">
        <v>527</v>
      </c>
      <c r="G58" s="677" t="s">
        <v>426</v>
      </c>
      <c r="H58" s="420" t="s">
        <v>336</v>
      </c>
      <c r="I58" s="420" t="s">
        <v>336</v>
      </c>
      <c r="J58" s="420" t="s">
        <v>336</v>
      </c>
      <c r="K58" s="420" t="s">
        <v>336</v>
      </c>
      <c r="L58" s="420" t="s">
        <v>336</v>
      </c>
      <c r="M58" s="420" t="s">
        <v>336</v>
      </c>
      <c r="N58" s="420"/>
      <c r="O58" s="430"/>
      <c r="P58" s="420"/>
      <c r="Q58" s="430"/>
      <c r="R58" s="432"/>
      <c r="S58" s="1249"/>
      <c r="T58" s="59"/>
    </row>
    <row r="59" spans="1:20" ht="19.5" customHeight="1">
      <c r="A59" s="1228"/>
      <c r="B59" s="536" t="s">
        <v>524</v>
      </c>
      <c r="C59" s="536" t="s">
        <v>533</v>
      </c>
      <c r="D59" s="532" t="s">
        <v>398</v>
      </c>
      <c r="E59" s="528" t="s">
        <v>525</v>
      </c>
      <c r="F59" s="672" t="s">
        <v>528</v>
      </c>
      <c r="G59" s="677" t="s">
        <v>426</v>
      </c>
      <c r="H59" s="420" t="s">
        <v>336</v>
      </c>
      <c r="I59" s="420" t="s">
        <v>336</v>
      </c>
      <c r="J59" s="420" t="s">
        <v>336</v>
      </c>
      <c r="K59" s="420" t="s">
        <v>336</v>
      </c>
      <c r="L59" s="420" t="s">
        <v>336</v>
      </c>
      <c r="M59" s="420" t="s">
        <v>336</v>
      </c>
      <c r="N59" s="420"/>
      <c r="O59" s="430"/>
      <c r="P59" s="420"/>
      <c r="Q59" s="430"/>
      <c r="R59" s="432"/>
      <c r="S59" s="1249"/>
      <c r="T59" s="59"/>
    </row>
    <row r="60" spans="1:20" ht="19.5" customHeight="1">
      <c r="A60" s="1228"/>
      <c r="B60" s="536" t="s">
        <v>531</v>
      </c>
      <c r="C60" s="532" t="s">
        <v>398</v>
      </c>
      <c r="D60" s="532" t="s">
        <v>398</v>
      </c>
      <c r="E60" s="528" t="s">
        <v>530</v>
      </c>
      <c r="F60" s="672"/>
      <c r="G60" s="677" t="s">
        <v>426</v>
      </c>
      <c r="H60" s="434"/>
      <c r="I60" s="430"/>
      <c r="J60" s="430"/>
      <c r="K60" s="430"/>
      <c r="L60" s="430"/>
      <c r="M60" s="430"/>
      <c r="N60" s="420"/>
      <c r="O60" s="430"/>
      <c r="P60" s="420"/>
      <c r="Q60" s="430"/>
      <c r="R60" s="432"/>
      <c r="S60" s="1249"/>
      <c r="T60" s="59"/>
    </row>
    <row r="61" spans="1:20" ht="19.5" customHeight="1">
      <c r="A61" s="1228"/>
      <c r="B61" s="536" t="s">
        <v>529</v>
      </c>
      <c r="C61" s="532" t="s">
        <v>398</v>
      </c>
      <c r="D61" s="532" t="s">
        <v>398</v>
      </c>
      <c r="E61" s="528" t="s">
        <v>530</v>
      </c>
      <c r="F61" s="672"/>
      <c r="G61" s="677" t="s">
        <v>426</v>
      </c>
      <c r="H61" s="434"/>
      <c r="I61" s="430"/>
      <c r="J61" s="430"/>
      <c r="K61" s="430"/>
      <c r="L61" s="430"/>
      <c r="M61" s="430"/>
      <c r="N61" s="420"/>
      <c r="O61" s="430"/>
      <c r="P61" s="420"/>
      <c r="Q61" s="430"/>
      <c r="R61" s="432"/>
      <c r="S61" s="1249"/>
      <c r="T61" s="59"/>
    </row>
    <row r="62" spans="1:20" ht="19.5" customHeight="1">
      <c r="A62" s="1229"/>
      <c r="B62" s="668" t="s">
        <v>532</v>
      </c>
      <c r="C62" s="534" t="s">
        <v>398</v>
      </c>
      <c r="D62" s="534" t="s">
        <v>398</v>
      </c>
      <c r="E62" s="749" t="s">
        <v>530</v>
      </c>
      <c r="F62" s="337"/>
      <c r="G62" s="750" t="s">
        <v>426</v>
      </c>
      <c r="H62" s="426"/>
      <c r="I62" s="427"/>
      <c r="J62" s="427"/>
      <c r="K62" s="427"/>
      <c r="L62" s="427"/>
      <c r="M62" s="427"/>
      <c r="N62" s="428"/>
      <c r="O62" s="427"/>
      <c r="P62" s="428"/>
      <c r="Q62" s="427"/>
      <c r="R62" s="756"/>
      <c r="S62" s="1250"/>
      <c r="T62" s="59"/>
    </row>
    <row r="63" spans="1:20">
      <c r="A63" s="523"/>
      <c r="B63" s="523"/>
      <c r="C63" s="523"/>
      <c r="D63" s="523"/>
      <c r="E63" s="524"/>
      <c r="F63" s="523"/>
      <c r="G63" s="523"/>
      <c r="H63" s="523"/>
      <c r="I63" s="523"/>
      <c r="J63" s="523"/>
      <c r="K63" s="523"/>
      <c r="L63" s="523"/>
      <c r="M63" s="523"/>
      <c r="N63" s="523"/>
      <c r="O63" s="523"/>
      <c r="P63" s="523"/>
      <c r="Q63" s="523"/>
      <c r="R63" s="523"/>
      <c r="S63" s="523"/>
    </row>
    <row r="64" spans="1:20">
      <c r="A64" s="525"/>
      <c r="B64" s="525"/>
      <c r="C64" s="525"/>
      <c r="D64" s="525"/>
      <c r="E64" s="526"/>
      <c r="F64" s="525"/>
      <c r="G64" s="525"/>
      <c r="H64" s="525"/>
      <c r="I64" s="525"/>
      <c r="J64" s="525"/>
      <c r="K64" s="525"/>
      <c r="L64" s="525"/>
      <c r="M64" s="525"/>
      <c r="N64" s="525"/>
      <c r="O64" s="525"/>
      <c r="P64" s="525"/>
      <c r="Q64" s="525"/>
      <c r="R64" s="525"/>
      <c r="S64" s="525"/>
      <c r="T64" s="59"/>
    </row>
    <row r="65" spans="1:20">
      <c r="A65" s="525"/>
      <c r="B65" s="525"/>
      <c r="C65" s="525"/>
      <c r="D65" s="525"/>
      <c r="E65" s="526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5"/>
      <c r="R65" s="525"/>
      <c r="S65" s="525"/>
      <c r="T65" s="59"/>
    </row>
    <row r="66" spans="1:20">
      <c r="A66" s="525"/>
      <c r="B66" s="525"/>
      <c r="C66" s="525"/>
      <c r="D66" s="525"/>
      <c r="E66" s="526"/>
      <c r="F66" s="525"/>
      <c r="G66" s="525"/>
      <c r="H66" s="525"/>
      <c r="I66" s="525"/>
      <c r="J66" s="525"/>
      <c r="K66" s="525"/>
      <c r="L66" s="525"/>
      <c r="M66" s="525"/>
      <c r="N66" s="525"/>
      <c r="O66" s="525"/>
      <c r="P66" s="525"/>
      <c r="Q66" s="525"/>
      <c r="R66" s="525"/>
      <c r="S66" s="525"/>
      <c r="T66" s="59"/>
    </row>
    <row r="67" spans="1:20">
      <c r="A67" s="525"/>
      <c r="B67" s="525"/>
      <c r="C67" s="525"/>
      <c r="D67" s="525"/>
      <c r="E67" s="526"/>
      <c r="F67" s="525"/>
      <c r="G67" s="525"/>
      <c r="H67" s="525"/>
      <c r="I67" s="525"/>
      <c r="J67" s="525"/>
      <c r="K67" s="525"/>
      <c r="L67" s="525"/>
      <c r="M67" s="525"/>
      <c r="N67" s="525"/>
      <c r="O67" s="525"/>
      <c r="P67" s="525"/>
      <c r="Q67" s="525"/>
      <c r="R67" s="525"/>
      <c r="S67" s="525"/>
      <c r="T67" s="59"/>
    </row>
    <row r="68" spans="1:20">
      <c r="A68" s="525"/>
      <c r="B68" s="525"/>
      <c r="C68" s="525"/>
      <c r="D68" s="525"/>
      <c r="E68" s="526"/>
      <c r="F68" s="525"/>
      <c r="G68" s="525"/>
      <c r="H68" s="525"/>
      <c r="I68" s="525"/>
      <c r="J68" s="525"/>
      <c r="K68" s="525"/>
      <c r="L68" s="525"/>
      <c r="M68" s="525"/>
      <c r="N68" s="525"/>
      <c r="O68" s="525"/>
      <c r="P68" s="525"/>
      <c r="Q68" s="525"/>
      <c r="R68" s="525"/>
      <c r="S68" s="525"/>
      <c r="T68" s="59"/>
    </row>
    <row r="69" spans="1:20">
      <c r="A69" s="525"/>
      <c r="B69" s="525"/>
      <c r="C69" s="525"/>
      <c r="D69" s="525"/>
      <c r="E69" s="526"/>
      <c r="F69" s="525"/>
      <c r="G69" s="525"/>
      <c r="H69" s="525"/>
      <c r="I69" s="525"/>
      <c r="J69" s="525"/>
      <c r="K69" s="525"/>
      <c r="L69" s="525"/>
      <c r="M69" s="525"/>
      <c r="N69" s="525"/>
      <c r="O69" s="525"/>
      <c r="P69" s="525"/>
      <c r="Q69" s="525"/>
      <c r="R69" s="525"/>
      <c r="S69" s="525"/>
      <c r="T69" s="59"/>
    </row>
    <row r="70" spans="1:20">
      <c r="A70" s="525"/>
      <c r="B70" s="525"/>
      <c r="C70" s="525"/>
      <c r="D70" s="525"/>
      <c r="E70" s="526"/>
      <c r="F70" s="525"/>
      <c r="G70" s="525"/>
      <c r="H70" s="525"/>
      <c r="I70" s="525"/>
      <c r="J70" s="525"/>
      <c r="K70" s="525"/>
      <c r="L70" s="525"/>
      <c r="M70" s="525"/>
      <c r="N70" s="525"/>
      <c r="O70" s="525"/>
      <c r="P70" s="525"/>
      <c r="Q70" s="525"/>
      <c r="R70" s="525"/>
      <c r="S70" s="525"/>
      <c r="T70" s="59"/>
    </row>
    <row r="71" spans="1:20">
      <c r="A71" s="525"/>
      <c r="B71" s="525"/>
      <c r="C71" s="525"/>
      <c r="D71" s="525"/>
      <c r="E71" s="526"/>
      <c r="F71" s="525"/>
      <c r="G71" s="525"/>
      <c r="H71" s="525"/>
      <c r="I71" s="525"/>
      <c r="J71" s="525"/>
      <c r="K71" s="525"/>
      <c r="L71" s="525"/>
      <c r="M71" s="525"/>
      <c r="N71" s="525"/>
      <c r="O71" s="525"/>
      <c r="P71" s="525"/>
      <c r="Q71" s="525"/>
      <c r="R71" s="525"/>
      <c r="S71" s="525"/>
      <c r="T71" s="59"/>
    </row>
    <row r="72" spans="1:20">
      <c r="A72" s="525"/>
      <c r="B72" s="525"/>
      <c r="C72" s="525"/>
      <c r="D72" s="525"/>
      <c r="E72" s="526"/>
      <c r="F72" s="525"/>
      <c r="G72" s="525"/>
      <c r="H72" s="525"/>
      <c r="I72" s="525"/>
      <c r="J72" s="525"/>
      <c r="K72" s="525"/>
      <c r="L72" s="525"/>
      <c r="M72" s="525"/>
      <c r="N72" s="525"/>
      <c r="O72" s="525"/>
      <c r="P72" s="525"/>
      <c r="Q72" s="525"/>
      <c r="R72" s="525"/>
      <c r="S72" s="525"/>
      <c r="T72" s="59"/>
    </row>
    <row r="73" spans="1:20">
      <c r="A73" s="525"/>
      <c r="B73" s="525"/>
      <c r="C73" s="525"/>
      <c r="D73" s="525"/>
      <c r="E73" s="526"/>
      <c r="F73" s="525"/>
      <c r="G73" s="525"/>
      <c r="H73" s="525"/>
      <c r="I73" s="525"/>
      <c r="J73" s="525"/>
      <c r="K73" s="525"/>
      <c r="L73" s="525"/>
      <c r="M73" s="525"/>
      <c r="N73" s="525"/>
      <c r="O73" s="525"/>
      <c r="P73" s="525"/>
      <c r="Q73" s="525"/>
      <c r="R73" s="525"/>
      <c r="S73" s="525"/>
      <c r="T73" s="59"/>
    </row>
    <row r="74" spans="1:20">
      <c r="A74" s="525"/>
      <c r="B74" s="525"/>
      <c r="C74" s="525"/>
      <c r="D74" s="525"/>
      <c r="E74" s="526"/>
      <c r="F74" s="525"/>
      <c r="G74" s="525"/>
      <c r="H74" s="525"/>
      <c r="I74" s="525"/>
      <c r="J74" s="525"/>
      <c r="K74" s="525"/>
      <c r="L74" s="525"/>
      <c r="M74" s="525"/>
      <c r="N74" s="525"/>
      <c r="O74" s="525"/>
      <c r="P74" s="525"/>
      <c r="Q74" s="525"/>
      <c r="R74" s="525"/>
      <c r="S74" s="525"/>
      <c r="T74" s="59"/>
    </row>
    <row r="75" spans="1:20">
      <c r="A75" s="525"/>
      <c r="B75" s="525"/>
      <c r="C75" s="525"/>
      <c r="D75" s="525"/>
      <c r="E75" s="526"/>
      <c r="F75" s="525"/>
      <c r="G75" s="525"/>
      <c r="H75" s="525"/>
      <c r="I75" s="525"/>
      <c r="J75" s="525"/>
      <c r="K75" s="525"/>
      <c r="L75" s="525"/>
      <c r="M75" s="525"/>
      <c r="N75" s="525"/>
      <c r="O75" s="525"/>
      <c r="P75" s="525"/>
      <c r="Q75" s="525"/>
      <c r="R75" s="525"/>
      <c r="S75" s="525"/>
      <c r="T75" s="59"/>
    </row>
    <row r="76" spans="1:20">
      <c r="A76" s="525"/>
      <c r="B76" s="525"/>
      <c r="C76" s="525"/>
      <c r="D76" s="525"/>
      <c r="E76" s="526"/>
      <c r="F76" s="525"/>
      <c r="G76" s="525"/>
      <c r="H76" s="525"/>
      <c r="I76" s="525"/>
      <c r="J76" s="525"/>
      <c r="K76" s="525"/>
      <c r="L76" s="525"/>
      <c r="M76" s="525"/>
      <c r="N76" s="525"/>
      <c r="O76" s="525"/>
      <c r="P76" s="525"/>
      <c r="Q76" s="525"/>
      <c r="R76" s="525"/>
      <c r="S76" s="525"/>
      <c r="T76" s="59"/>
    </row>
    <row r="77" spans="1:20">
      <c r="A77" s="525"/>
      <c r="B77" s="525"/>
      <c r="C77" s="525"/>
      <c r="D77" s="525"/>
      <c r="E77" s="526"/>
      <c r="F77" s="525"/>
      <c r="G77" s="525"/>
      <c r="H77" s="525"/>
      <c r="I77" s="525"/>
      <c r="J77" s="525"/>
      <c r="K77" s="525"/>
      <c r="L77" s="525"/>
      <c r="M77" s="525"/>
      <c r="N77" s="525"/>
      <c r="O77" s="525"/>
      <c r="P77" s="525"/>
      <c r="Q77" s="525"/>
      <c r="R77" s="525"/>
      <c r="S77" s="525"/>
      <c r="T77" s="59"/>
    </row>
    <row r="78" spans="1:20">
      <c r="A78" s="60"/>
      <c r="B78" s="60"/>
      <c r="C78" s="60"/>
      <c r="D78" s="60"/>
      <c r="E78" s="377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</row>
  </sheetData>
  <mergeCells count="57">
    <mergeCell ref="H51:S51"/>
    <mergeCell ref="H52:S52"/>
    <mergeCell ref="S53:S62"/>
    <mergeCell ref="G4:G7"/>
    <mergeCell ref="A4:A7"/>
    <mergeCell ref="A49:A50"/>
    <mergeCell ref="A38:A43"/>
    <mergeCell ref="B4:B7"/>
    <mergeCell ref="C4:C7"/>
    <mergeCell ref="D4:D7"/>
    <mergeCell ref="A44:A48"/>
    <mergeCell ref="A34:A37"/>
    <mergeCell ref="F24:F26"/>
    <mergeCell ref="F4:F7"/>
    <mergeCell ref="G16:G19"/>
    <mergeCell ref="G20:G23"/>
    <mergeCell ref="G24:G26"/>
    <mergeCell ref="F12:F15"/>
    <mergeCell ref="F8:F11"/>
    <mergeCell ref="A53:A62"/>
    <mergeCell ref="G2:G3"/>
    <mergeCell ref="B8:B11"/>
    <mergeCell ref="D8:D11"/>
    <mergeCell ref="B12:B15"/>
    <mergeCell ref="A12:A15"/>
    <mergeCell ref="C12:C15"/>
    <mergeCell ref="D12:D15"/>
    <mergeCell ref="G8:G11"/>
    <mergeCell ref="G12:G15"/>
    <mergeCell ref="E2:E3"/>
    <mergeCell ref="F2:F3"/>
    <mergeCell ref="A2:A3"/>
    <mergeCell ref="B2:B3"/>
    <mergeCell ref="C2:C3"/>
    <mergeCell ref="D2:D3"/>
    <mergeCell ref="A1:S1"/>
    <mergeCell ref="H2:S2"/>
    <mergeCell ref="A8:A11"/>
    <mergeCell ref="A24:A26"/>
    <mergeCell ref="B24:B26"/>
    <mergeCell ref="C24:C26"/>
    <mergeCell ref="D24:D26"/>
    <mergeCell ref="C8:C11"/>
    <mergeCell ref="A20:A23"/>
    <mergeCell ref="B20:B23"/>
    <mergeCell ref="C20:C23"/>
    <mergeCell ref="D20:D23"/>
    <mergeCell ref="A16:A19"/>
    <mergeCell ref="B16:B19"/>
    <mergeCell ref="C16:C19"/>
    <mergeCell ref="D16:D19"/>
    <mergeCell ref="F20:F23"/>
    <mergeCell ref="F16:F19"/>
    <mergeCell ref="F49:F50"/>
    <mergeCell ref="F44:F48"/>
    <mergeCell ref="F38:F43"/>
    <mergeCell ref="F34:F37"/>
  </mergeCells>
  <pageMargins left="0.5" right="0.2" top="0" bottom="0" header="0.3" footer="0.3"/>
  <pageSetup paperSize="8" scale="9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1"/>
  <sheetViews>
    <sheetView topLeftCell="A25" zoomScale="80" zoomScaleNormal="80" workbookViewId="0">
      <selection activeCell="H13" sqref="H13"/>
    </sheetView>
  </sheetViews>
  <sheetFormatPr defaultRowHeight="15"/>
  <cols>
    <col min="1" max="1" width="4.85546875" bestFit="1" customWidth="1"/>
    <col min="2" max="2" width="29.7109375" bestFit="1" customWidth="1"/>
    <col min="3" max="3" width="6" bestFit="1" customWidth="1"/>
    <col min="4" max="4" width="7" bestFit="1" customWidth="1"/>
    <col min="5" max="5" width="9.85546875" bestFit="1" customWidth="1"/>
    <col min="6" max="6" width="7.28515625" bestFit="1" customWidth="1"/>
    <col min="7" max="7" width="7" bestFit="1" customWidth="1"/>
    <col min="8" max="8" width="9.85546875" bestFit="1" customWidth="1"/>
    <col min="9" max="9" width="7.140625" customWidth="1"/>
    <col min="10" max="10" width="7" bestFit="1" customWidth="1"/>
    <col min="11" max="11" width="9.85546875" bestFit="1" customWidth="1"/>
    <col min="12" max="12" width="6.28515625" style="505" bestFit="1" customWidth="1"/>
    <col min="13" max="13" width="7" style="505" bestFit="1" customWidth="1"/>
    <col min="14" max="14" width="9.85546875" style="505" bestFit="1" customWidth="1"/>
    <col min="15" max="15" width="6.28515625" bestFit="1" customWidth="1"/>
    <col min="16" max="16" width="10.5703125" bestFit="1" customWidth="1"/>
    <col min="17" max="18" width="8.140625" bestFit="1" customWidth="1"/>
    <col min="19" max="19" width="18.28515625" bestFit="1" customWidth="1"/>
  </cols>
  <sheetData>
    <row r="1" spans="1:19" s="243" customFormat="1" ht="22.5" customHeight="1" thickBot="1">
      <c r="A1" s="1255" t="s">
        <v>624</v>
      </c>
      <c r="B1" s="1255"/>
      <c r="C1" s="1256"/>
      <c r="D1" s="1256"/>
      <c r="E1" s="1256"/>
      <c r="F1" s="1256"/>
      <c r="G1" s="1256"/>
      <c r="H1" s="1256"/>
      <c r="I1" s="1256"/>
      <c r="J1" s="1256"/>
      <c r="K1" s="1256"/>
      <c r="L1" s="1256"/>
      <c r="M1" s="1256"/>
      <c r="N1" s="1256"/>
      <c r="O1" s="1256"/>
      <c r="P1" s="1256"/>
      <c r="Q1" s="1256"/>
      <c r="R1" s="1256"/>
      <c r="S1" s="1256"/>
    </row>
    <row r="2" spans="1:19" s="243" customFormat="1" ht="18" customHeight="1">
      <c r="A2" s="1257" t="s">
        <v>468</v>
      </c>
      <c r="B2" s="1263" t="s">
        <v>469</v>
      </c>
      <c r="C2" s="1257" t="s">
        <v>472</v>
      </c>
      <c r="D2" s="1267" t="s">
        <v>345</v>
      </c>
      <c r="E2" s="1268"/>
      <c r="F2" s="1269"/>
      <c r="G2" s="1267" t="s">
        <v>206</v>
      </c>
      <c r="H2" s="1268"/>
      <c r="I2" s="1269"/>
      <c r="J2" s="1267" t="s">
        <v>207</v>
      </c>
      <c r="K2" s="1268"/>
      <c r="L2" s="1269"/>
      <c r="M2" s="1267" t="s">
        <v>242</v>
      </c>
      <c r="N2" s="1268"/>
      <c r="O2" s="1269"/>
      <c r="P2" s="1259" t="s">
        <v>663</v>
      </c>
      <c r="Q2" s="1265" t="s">
        <v>470</v>
      </c>
      <c r="R2" s="1266"/>
      <c r="S2" s="1261" t="s">
        <v>471</v>
      </c>
    </row>
    <row r="3" spans="1:19" ht="22.5" customHeight="1" thickBot="1">
      <c r="A3" s="1258"/>
      <c r="B3" s="1264"/>
      <c r="C3" s="1258"/>
      <c r="D3" s="649" t="s">
        <v>595</v>
      </c>
      <c r="E3" s="510" t="s">
        <v>594</v>
      </c>
      <c r="F3" s="748" t="s">
        <v>662</v>
      </c>
      <c r="G3" s="649" t="s">
        <v>595</v>
      </c>
      <c r="H3" s="510" t="s">
        <v>594</v>
      </c>
      <c r="I3" s="748" t="s">
        <v>662</v>
      </c>
      <c r="J3" s="649" t="s">
        <v>595</v>
      </c>
      <c r="K3" s="510" t="s">
        <v>594</v>
      </c>
      <c r="L3" s="748" t="s">
        <v>662</v>
      </c>
      <c r="M3" s="649" t="s">
        <v>595</v>
      </c>
      <c r="N3" s="510" t="s">
        <v>594</v>
      </c>
      <c r="O3" s="748" t="s">
        <v>662</v>
      </c>
      <c r="P3" s="1260"/>
      <c r="Q3" s="509" t="s">
        <v>473</v>
      </c>
      <c r="R3" s="510" t="s">
        <v>474</v>
      </c>
      <c r="S3" s="1262"/>
    </row>
    <row r="4" spans="1:19" ht="18" customHeight="1">
      <c r="A4" s="737">
        <v>1</v>
      </c>
      <c r="B4" s="738" t="s">
        <v>475</v>
      </c>
      <c r="C4" s="743" t="s">
        <v>476</v>
      </c>
      <c r="D4" s="882">
        <v>26</v>
      </c>
      <c r="E4" s="883">
        <v>14</v>
      </c>
      <c r="F4" s="884">
        <f>D4-E4</f>
        <v>12</v>
      </c>
      <c r="G4" s="885">
        <v>18</v>
      </c>
      <c r="H4" s="886">
        <v>3</v>
      </c>
      <c r="I4" s="884">
        <f>G4-H4</f>
        <v>15</v>
      </c>
      <c r="J4" s="885">
        <v>20</v>
      </c>
      <c r="K4" s="886">
        <v>12</v>
      </c>
      <c r="L4" s="887">
        <f>J4-K4</f>
        <v>8</v>
      </c>
      <c r="M4" s="882">
        <v>35</v>
      </c>
      <c r="N4" s="883">
        <v>20</v>
      </c>
      <c r="O4" s="887">
        <f>M4-N4</f>
        <v>15</v>
      </c>
      <c r="P4" s="888">
        <f>O4+L4+I4+F4</f>
        <v>50</v>
      </c>
      <c r="Q4" s="736" t="s">
        <v>510</v>
      </c>
      <c r="R4" s="506" t="s">
        <v>511</v>
      </c>
      <c r="S4" s="648"/>
    </row>
    <row r="5" spans="1:19" ht="18" customHeight="1">
      <c r="A5" s="739">
        <v>2</v>
      </c>
      <c r="B5" s="740" t="s">
        <v>477</v>
      </c>
      <c r="C5" s="744" t="s">
        <v>478</v>
      </c>
      <c r="D5" s="889">
        <v>26</v>
      </c>
      <c r="E5" s="890">
        <v>14</v>
      </c>
      <c r="F5" s="884">
        <f t="shared" ref="F5:F38" si="0">D5-E5</f>
        <v>12</v>
      </c>
      <c r="G5" s="891">
        <v>18</v>
      </c>
      <c r="H5" s="892">
        <v>3</v>
      </c>
      <c r="I5" s="884">
        <f t="shared" ref="I5:I38" si="1">G5-H5</f>
        <v>15</v>
      </c>
      <c r="J5" s="891">
        <v>30</v>
      </c>
      <c r="K5" s="892">
        <v>0</v>
      </c>
      <c r="L5" s="887">
        <f t="shared" ref="L5:L15" si="2">J5-K5</f>
        <v>30</v>
      </c>
      <c r="M5" s="889">
        <v>35</v>
      </c>
      <c r="N5" s="890">
        <v>15</v>
      </c>
      <c r="O5" s="887">
        <f t="shared" ref="O5:O38" si="3">M5-N5</f>
        <v>20</v>
      </c>
      <c r="P5" s="888">
        <f t="shared" ref="P5:P38" si="4">O5+L5+I5+F5</f>
        <v>77</v>
      </c>
      <c r="Q5" s="736" t="s">
        <v>510</v>
      </c>
      <c r="R5" s="506" t="s">
        <v>511</v>
      </c>
      <c r="S5" s="503"/>
    </row>
    <row r="6" spans="1:19" ht="18" customHeight="1">
      <c r="A6" s="739">
        <v>3</v>
      </c>
      <c r="B6" s="740" t="s">
        <v>479</v>
      </c>
      <c r="C6" s="744" t="s">
        <v>476</v>
      </c>
      <c r="D6" s="889">
        <v>10</v>
      </c>
      <c r="E6" s="890">
        <v>5</v>
      </c>
      <c r="F6" s="884">
        <f t="shared" si="0"/>
        <v>5</v>
      </c>
      <c r="G6" s="891">
        <v>5</v>
      </c>
      <c r="H6" s="892">
        <v>0</v>
      </c>
      <c r="I6" s="884">
        <f t="shared" si="1"/>
        <v>5</v>
      </c>
      <c r="J6" s="891">
        <v>3</v>
      </c>
      <c r="K6" s="892">
        <v>1</v>
      </c>
      <c r="L6" s="887">
        <f t="shared" si="2"/>
        <v>2</v>
      </c>
      <c r="M6" s="889">
        <v>5</v>
      </c>
      <c r="N6" s="890">
        <v>2</v>
      </c>
      <c r="O6" s="887">
        <f t="shared" si="3"/>
        <v>3</v>
      </c>
      <c r="P6" s="888">
        <f t="shared" si="4"/>
        <v>15</v>
      </c>
      <c r="Q6" s="736" t="s">
        <v>510</v>
      </c>
      <c r="R6" s="506" t="s">
        <v>511</v>
      </c>
      <c r="S6" s="503"/>
    </row>
    <row r="7" spans="1:19" ht="18" customHeight="1">
      <c r="A7" s="739">
        <v>4</v>
      </c>
      <c r="B7" s="740" t="s">
        <v>480</v>
      </c>
      <c r="C7" s="744" t="s">
        <v>476</v>
      </c>
      <c r="D7" s="889">
        <v>16</v>
      </c>
      <c r="E7" s="890">
        <v>10</v>
      </c>
      <c r="F7" s="884">
        <f t="shared" si="0"/>
        <v>6</v>
      </c>
      <c r="G7" s="891">
        <v>5</v>
      </c>
      <c r="H7" s="892">
        <v>1</v>
      </c>
      <c r="I7" s="884">
        <f t="shared" si="1"/>
        <v>4</v>
      </c>
      <c r="J7" s="891">
        <v>4</v>
      </c>
      <c r="K7" s="892">
        <v>2</v>
      </c>
      <c r="L7" s="887">
        <f t="shared" si="2"/>
        <v>2</v>
      </c>
      <c r="M7" s="889">
        <v>2</v>
      </c>
      <c r="N7" s="890">
        <v>0</v>
      </c>
      <c r="O7" s="887">
        <f t="shared" si="3"/>
        <v>2</v>
      </c>
      <c r="P7" s="888">
        <f t="shared" si="4"/>
        <v>14</v>
      </c>
      <c r="Q7" s="853" t="s">
        <v>510</v>
      </c>
      <c r="R7" s="737" t="s">
        <v>511</v>
      </c>
      <c r="S7" s="503"/>
    </row>
    <row r="8" spans="1:19" ht="18" customHeight="1">
      <c r="A8" s="739">
        <v>5</v>
      </c>
      <c r="B8" s="740" t="s">
        <v>481</v>
      </c>
      <c r="C8" s="744" t="s">
        <v>476</v>
      </c>
      <c r="D8" s="889">
        <v>19</v>
      </c>
      <c r="E8" s="890">
        <v>19</v>
      </c>
      <c r="F8" s="884">
        <f t="shared" si="0"/>
        <v>0</v>
      </c>
      <c r="G8" s="891">
        <v>0</v>
      </c>
      <c r="H8" s="892">
        <v>0</v>
      </c>
      <c r="I8" s="884">
        <f t="shared" si="1"/>
        <v>0</v>
      </c>
      <c r="J8" s="891">
        <v>0</v>
      </c>
      <c r="K8" s="892">
        <v>0</v>
      </c>
      <c r="L8" s="887">
        <f t="shared" si="2"/>
        <v>0</v>
      </c>
      <c r="M8" s="891">
        <v>0</v>
      </c>
      <c r="N8" s="892">
        <v>0</v>
      </c>
      <c r="O8" s="887">
        <f t="shared" si="3"/>
        <v>0</v>
      </c>
      <c r="P8" s="888">
        <f t="shared" si="4"/>
        <v>0</v>
      </c>
      <c r="Q8" s="853" t="s">
        <v>510</v>
      </c>
      <c r="R8" s="737" t="s">
        <v>511</v>
      </c>
      <c r="S8" s="503"/>
    </row>
    <row r="9" spans="1:19" ht="18" customHeight="1">
      <c r="A9" s="737">
        <v>6</v>
      </c>
      <c r="B9" s="740" t="s">
        <v>672</v>
      </c>
      <c r="C9" s="744" t="s">
        <v>507</v>
      </c>
      <c r="D9" s="889">
        <v>30</v>
      </c>
      <c r="E9" s="890">
        <v>0</v>
      </c>
      <c r="F9" s="884">
        <f t="shared" si="0"/>
        <v>30</v>
      </c>
      <c r="G9" s="891">
        <v>0</v>
      </c>
      <c r="H9" s="892">
        <v>0</v>
      </c>
      <c r="I9" s="884">
        <f t="shared" si="1"/>
        <v>0</v>
      </c>
      <c r="J9" s="891">
        <v>0</v>
      </c>
      <c r="K9" s="892">
        <v>0</v>
      </c>
      <c r="L9" s="887">
        <f t="shared" si="2"/>
        <v>0</v>
      </c>
      <c r="M9" s="891">
        <v>0</v>
      </c>
      <c r="N9" s="892">
        <v>0</v>
      </c>
      <c r="O9" s="887">
        <f t="shared" si="3"/>
        <v>0</v>
      </c>
      <c r="P9" s="888">
        <f t="shared" si="4"/>
        <v>30</v>
      </c>
      <c r="Q9" s="853" t="s">
        <v>510</v>
      </c>
      <c r="R9" s="737" t="s">
        <v>511</v>
      </c>
      <c r="S9" s="503"/>
    </row>
    <row r="10" spans="1:19" ht="18" customHeight="1">
      <c r="A10" s="737">
        <v>7</v>
      </c>
      <c r="B10" s="740" t="s">
        <v>482</v>
      </c>
      <c r="C10" s="744" t="s">
        <v>566</v>
      </c>
      <c r="D10" s="889">
        <v>20</v>
      </c>
      <c r="E10" s="890">
        <v>0</v>
      </c>
      <c r="F10" s="884">
        <f t="shared" si="0"/>
        <v>20</v>
      </c>
      <c r="G10" s="891">
        <v>30</v>
      </c>
      <c r="H10" s="892">
        <v>0</v>
      </c>
      <c r="I10" s="884">
        <f t="shared" si="1"/>
        <v>30</v>
      </c>
      <c r="J10" s="891">
        <v>40</v>
      </c>
      <c r="K10" s="892">
        <v>20</v>
      </c>
      <c r="L10" s="887">
        <f t="shared" si="2"/>
        <v>20</v>
      </c>
      <c r="M10" s="889">
        <v>10</v>
      </c>
      <c r="N10" s="890">
        <v>4</v>
      </c>
      <c r="O10" s="887">
        <f t="shared" si="3"/>
        <v>6</v>
      </c>
      <c r="P10" s="888">
        <f t="shared" si="4"/>
        <v>76</v>
      </c>
      <c r="Q10" s="853" t="s">
        <v>510</v>
      </c>
      <c r="R10" s="737" t="s">
        <v>511</v>
      </c>
      <c r="S10" s="503"/>
    </row>
    <row r="11" spans="1:19" ht="18" customHeight="1">
      <c r="A11" s="739">
        <v>8</v>
      </c>
      <c r="B11" s="740" t="s">
        <v>483</v>
      </c>
      <c r="C11" s="744" t="s">
        <v>566</v>
      </c>
      <c r="D11" s="889">
        <v>6</v>
      </c>
      <c r="E11" s="890">
        <v>1</v>
      </c>
      <c r="F11" s="884">
        <f t="shared" si="0"/>
        <v>5</v>
      </c>
      <c r="G11" s="891">
        <v>4</v>
      </c>
      <c r="H11" s="892">
        <v>3</v>
      </c>
      <c r="I11" s="884">
        <f t="shared" si="1"/>
        <v>1</v>
      </c>
      <c r="J11" s="891">
        <v>10</v>
      </c>
      <c r="K11" s="892">
        <v>5</v>
      </c>
      <c r="L11" s="887">
        <f t="shared" si="2"/>
        <v>5</v>
      </c>
      <c r="M11" s="889">
        <v>5</v>
      </c>
      <c r="N11" s="890">
        <v>1</v>
      </c>
      <c r="O11" s="887">
        <f t="shared" si="3"/>
        <v>4</v>
      </c>
      <c r="P11" s="888">
        <f t="shared" si="4"/>
        <v>15</v>
      </c>
      <c r="Q11" s="853" t="s">
        <v>510</v>
      </c>
      <c r="R11" s="737" t="s">
        <v>511</v>
      </c>
      <c r="S11" s="503"/>
    </row>
    <row r="12" spans="1:19" ht="18" customHeight="1">
      <c r="A12" s="739">
        <v>9</v>
      </c>
      <c r="B12" s="740" t="s">
        <v>484</v>
      </c>
      <c r="C12" s="744" t="s">
        <v>476</v>
      </c>
      <c r="D12" s="889">
        <v>2</v>
      </c>
      <c r="E12" s="890">
        <v>0</v>
      </c>
      <c r="F12" s="884">
        <f t="shared" si="0"/>
        <v>2</v>
      </c>
      <c r="G12" s="891">
        <v>2</v>
      </c>
      <c r="H12" s="892">
        <v>2</v>
      </c>
      <c r="I12" s="884">
        <f t="shared" si="1"/>
        <v>0</v>
      </c>
      <c r="J12" s="891">
        <v>2</v>
      </c>
      <c r="K12" s="892">
        <v>2</v>
      </c>
      <c r="L12" s="887">
        <f t="shared" si="2"/>
        <v>0</v>
      </c>
      <c r="M12" s="889">
        <v>4</v>
      </c>
      <c r="N12" s="890">
        <v>4</v>
      </c>
      <c r="O12" s="887">
        <f t="shared" si="3"/>
        <v>0</v>
      </c>
      <c r="P12" s="888">
        <f t="shared" si="4"/>
        <v>2</v>
      </c>
      <c r="Q12" s="853" t="s">
        <v>510</v>
      </c>
      <c r="R12" s="737" t="s">
        <v>511</v>
      </c>
      <c r="S12" s="503"/>
    </row>
    <row r="13" spans="1:19" ht="18" customHeight="1">
      <c r="A13" s="739">
        <v>10</v>
      </c>
      <c r="B13" s="740" t="s">
        <v>485</v>
      </c>
      <c r="C13" s="744" t="s">
        <v>566</v>
      </c>
      <c r="D13" s="889">
        <v>15</v>
      </c>
      <c r="E13" s="890">
        <v>0</v>
      </c>
      <c r="F13" s="884">
        <f t="shared" si="0"/>
        <v>15</v>
      </c>
      <c r="G13" s="891">
        <v>18</v>
      </c>
      <c r="H13" s="892">
        <v>0</v>
      </c>
      <c r="I13" s="884">
        <f t="shared" si="1"/>
        <v>18</v>
      </c>
      <c r="J13" s="891">
        <v>22</v>
      </c>
      <c r="K13" s="892">
        <v>13</v>
      </c>
      <c r="L13" s="887">
        <f t="shared" si="2"/>
        <v>9</v>
      </c>
      <c r="M13" s="889">
        <v>9</v>
      </c>
      <c r="N13" s="890">
        <v>3</v>
      </c>
      <c r="O13" s="887">
        <f t="shared" si="3"/>
        <v>6</v>
      </c>
      <c r="P13" s="888">
        <f t="shared" si="4"/>
        <v>48</v>
      </c>
      <c r="Q13" s="853" t="s">
        <v>510</v>
      </c>
      <c r="R13" s="737" t="s">
        <v>511</v>
      </c>
      <c r="S13" s="503"/>
    </row>
    <row r="14" spans="1:19" ht="18" customHeight="1">
      <c r="A14" s="739">
        <v>11</v>
      </c>
      <c r="B14" s="740" t="s">
        <v>486</v>
      </c>
      <c r="C14" s="744" t="s">
        <v>487</v>
      </c>
      <c r="D14" s="889">
        <v>5</v>
      </c>
      <c r="E14" s="890">
        <v>2</v>
      </c>
      <c r="F14" s="884">
        <f t="shared" si="0"/>
        <v>3</v>
      </c>
      <c r="G14" s="891">
        <v>4</v>
      </c>
      <c r="H14" s="892">
        <v>4</v>
      </c>
      <c r="I14" s="884">
        <f t="shared" si="1"/>
        <v>0</v>
      </c>
      <c r="J14" s="891">
        <v>4</v>
      </c>
      <c r="K14" s="892">
        <v>2</v>
      </c>
      <c r="L14" s="887">
        <f t="shared" si="2"/>
        <v>2</v>
      </c>
      <c r="M14" s="889">
        <v>2</v>
      </c>
      <c r="N14" s="890">
        <v>2</v>
      </c>
      <c r="O14" s="887">
        <f t="shared" si="3"/>
        <v>0</v>
      </c>
      <c r="P14" s="888">
        <f t="shared" si="4"/>
        <v>5</v>
      </c>
      <c r="Q14" s="853" t="s">
        <v>510</v>
      </c>
      <c r="R14" s="737" t="s">
        <v>511</v>
      </c>
      <c r="S14" s="503"/>
    </row>
    <row r="15" spans="1:19" ht="18" customHeight="1">
      <c r="A15" s="737">
        <v>12</v>
      </c>
      <c r="B15" s="740" t="s">
        <v>488</v>
      </c>
      <c r="C15" s="744" t="s">
        <v>476</v>
      </c>
      <c r="D15" s="889">
        <v>2</v>
      </c>
      <c r="E15" s="890">
        <v>2</v>
      </c>
      <c r="F15" s="884">
        <f t="shared" si="0"/>
        <v>0</v>
      </c>
      <c r="G15" s="891">
        <v>2</v>
      </c>
      <c r="H15" s="892">
        <v>0</v>
      </c>
      <c r="I15" s="884">
        <f t="shared" si="1"/>
        <v>2</v>
      </c>
      <c r="J15" s="891">
        <v>0</v>
      </c>
      <c r="K15" s="892">
        <v>0</v>
      </c>
      <c r="L15" s="887">
        <f t="shared" si="2"/>
        <v>0</v>
      </c>
      <c r="M15" s="889">
        <v>0</v>
      </c>
      <c r="N15" s="890">
        <v>0</v>
      </c>
      <c r="O15" s="887">
        <f t="shared" si="3"/>
        <v>0</v>
      </c>
      <c r="P15" s="888">
        <f t="shared" si="4"/>
        <v>2</v>
      </c>
      <c r="Q15" s="853" t="s">
        <v>510</v>
      </c>
      <c r="R15" s="737" t="s">
        <v>511</v>
      </c>
      <c r="S15" s="503"/>
    </row>
    <row r="16" spans="1:19" ht="18" customHeight="1">
      <c r="A16" s="737">
        <v>13</v>
      </c>
      <c r="B16" s="740" t="s">
        <v>665</v>
      </c>
      <c r="C16" s="744" t="s">
        <v>566</v>
      </c>
      <c r="D16" s="889">
        <v>20</v>
      </c>
      <c r="E16" s="890">
        <v>0</v>
      </c>
      <c r="F16" s="884">
        <f t="shared" si="0"/>
        <v>20</v>
      </c>
      <c r="G16" s="891">
        <v>20</v>
      </c>
      <c r="H16" s="892">
        <v>0</v>
      </c>
      <c r="I16" s="884">
        <f t="shared" si="1"/>
        <v>20</v>
      </c>
      <c r="J16" s="891">
        <v>34</v>
      </c>
      <c r="K16" s="892">
        <v>14</v>
      </c>
      <c r="L16" s="893">
        <f t="shared" ref="L16:L38" si="5">J16-K16</f>
        <v>20</v>
      </c>
      <c r="M16" s="889">
        <v>5</v>
      </c>
      <c r="N16" s="890">
        <v>3</v>
      </c>
      <c r="O16" s="887">
        <f t="shared" si="3"/>
        <v>2</v>
      </c>
      <c r="P16" s="888">
        <f t="shared" si="4"/>
        <v>62</v>
      </c>
      <c r="Q16" s="853" t="s">
        <v>510</v>
      </c>
      <c r="R16" s="737" t="s">
        <v>511</v>
      </c>
      <c r="S16" s="503"/>
    </row>
    <row r="17" spans="1:19" ht="18" customHeight="1">
      <c r="A17" s="739">
        <v>14</v>
      </c>
      <c r="B17" s="740" t="s">
        <v>489</v>
      </c>
      <c r="C17" s="744" t="s">
        <v>476</v>
      </c>
      <c r="D17" s="889">
        <v>2</v>
      </c>
      <c r="E17" s="890">
        <v>0</v>
      </c>
      <c r="F17" s="884">
        <f t="shared" si="0"/>
        <v>2</v>
      </c>
      <c r="G17" s="891">
        <v>0</v>
      </c>
      <c r="H17" s="892">
        <v>0</v>
      </c>
      <c r="I17" s="884">
        <f t="shared" si="1"/>
        <v>0</v>
      </c>
      <c r="J17" s="891">
        <v>0</v>
      </c>
      <c r="K17" s="892">
        <v>0</v>
      </c>
      <c r="L17" s="893">
        <f t="shared" si="5"/>
        <v>0</v>
      </c>
      <c r="M17" s="889">
        <v>2</v>
      </c>
      <c r="N17" s="890">
        <v>0</v>
      </c>
      <c r="O17" s="887">
        <f t="shared" si="3"/>
        <v>2</v>
      </c>
      <c r="P17" s="888">
        <f t="shared" si="4"/>
        <v>4</v>
      </c>
      <c r="Q17" s="853" t="s">
        <v>510</v>
      </c>
      <c r="R17" s="737" t="s">
        <v>511</v>
      </c>
      <c r="S17" s="503"/>
    </row>
    <row r="18" spans="1:19" ht="18" customHeight="1">
      <c r="A18" s="739">
        <v>15</v>
      </c>
      <c r="B18" s="740" t="s">
        <v>674</v>
      </c>
      <c r="C18" s="744" t="s">
        <v>490</v>
      </c>
      <c r="D18" s="889">
        <v>7</v>
      </c>
      <c r="E18" s="890">
        <v>1</v>
      </c>
      <c r="F18" s="884">
        <f t="shared" si="0"/>
        <v>6</v>
      </c>
      <c r="G18" s="891">
        <v>2</v>
      </c>
      <c r="H18" s="892">
        <v>2</v>
      </c>
      <c r="I18" s="884">
        <f t="shared" si="1"/>
        <v>0</v>
      </c>
      <c r="J18" s="891">
        <v>3</v>
      </c>
      <c r="K18" s="892">
        <v>1</v>
      </c>
      <c r="L18" s="893">
        <f t="shared" si="5"/>
        <v>2</v>
      </c>
      <c r="M18" s="889">
        <v>3</v>
      </c>
      <c r="N18" s="890">
        <v>3</v>
      </c>
      <c r="O18" s="887">
        <f t="shared" si="3"/>
        <v>0</v>
      </c>
      <c r="P18" s="888">
        <f t="shared" si="4"/>
        <v>8</v>
      </c>
      <c r="Q18" s="853" t="s">
        <v>510</v>
      </c>
      <c r="R18" s="737" t="s">
        <v>511</v>
      </c>
      <c r="S18" s="503"/>
    </row>
    <row r="19" spans="1:19" ht="18" customHeight="1">
      <c r="A19" s="739">
        <v>16</v>
      </c>
      <c r="B19" s="740" t="s">
        <v>491</v>
      </c>
      <c r="C19" s="744" t="s">
        <v>492</v>
      </c>
      <c r="D19" s="889">
        <v>10</v>
      </c>
      <c r="E19" s="890">
        <v>0</v>
      </c>
      <c r="F19" s="884">
        <f t="shared" si="0"/>
        <v>10</v>
      </c>
      <c r="G19" s="891">
        <v>10</v>
      </c>
      <c r="H19" s="892">
        <v>0</v>
      </c>
      <c r="I19" s="884">
        <f t="shared" si="1"/>
        <v>10</v>
      </c>
      <c r="J19" s="891">
        <v>5</v>
      </c>
      <c r="K19" s="892">
        <v>1</v>
      </c>
      <c r="L19" s="893">
        <f t="shared" si="5"/>
        <v>4</v>
      </c>
      <c r="M19" s="889">
        <v>5</v>
      </c>
      <c r="N19" s="890">
        <v>0</v>
      </c>
      <c r="O19" s="887">
        <f t="shared" si="3"/>
        <v>5</v>
      </c>
      <c r="P19" s="888">
        <f t="shared" si="4"/>
        <v>29</v>
      </c>
      <c r="Q19" s="853" t="s">
        <v>510</v>
      </c>
      <c r="R19" s="737" t="s">
        <v>511</v>
      </c>
      <c r="S19" s="503"/>
    </row>
    <row r="20" spans="1:19" ht="18" customHeight="1">
      <c r="A20" s="739">
        <v>17</v>
      </c>
      <c r="B20" s="740" t="s">
        <v>493</v>
      </c>
      <c r="C20" s="744" t="s">
        <v>494</v>
      </c>
      <c r="D20" s="889">
        <v>0</v>
      </c>
      <c r="E20" s="890">
        <v>0</v>
      </c>
      <c r="F20" s="884">
        <f t="shared" si="0"/>
        <v>0</v>
      </c>
      <c r="G20" s="891">
        <v>0</v>
      </c>
      <c r="H20" s="892">
        <v>0</v>
      </c>
      <c r="I20" s="884">
        <f t="shared" si="1"/>
        <v>0</v>
      </c>
      <c r="J20" s="891">
        <v>0</v>
      </c>
      <c r="K20" s="892">
        <v>0</v>
      </c>
      <c r="L20" s="893">
        <f t="shared" si="5"/>
        <v>0</v>
      </c>
      <c r="M20" s="889">
        <v>10</v>
      </c>
      <c r="N20" s="890">
        <v>0</v>
      </c>
      <c r="O20" s="887">
        <f t="shared" si="3"/>
        <v>10</v>
      </c>
      <c r="P20" s="888">
        <f t="shared" si="4"/>
        <v>10</v>
      </c>
      <c r="Q20" s="853" t="s">
        <v>510</v>
      </c>
      <c r="R20" s="737" t="s">
        <v>511</v>
      </c>
      <c r="S20" s="503"/>
    </row>
    <row r="21" spans="1:19" ht="18" customHeight="1">
      <c r="A21" s="737">
        <v>18</v>
      </c>
      <c r="B21" s="740" t="s">
        <v>495</v>
      </c>
      <c r="C21" s="744" t="s">
        <v>487</v>
      </c>
      <c r="D21" s="889">
        <v>5</v>
      </c>
      <c r="E21" s="890">
        <v>0</v>
      </c>
      <c r="F21" s="884">
        <f t="shared" si="0"/>
        <v>5</v>
      </c>
      <c r="G21" s="891">
        <v>0</v>
      </c>
      <c r="H21" s="892">
        <v>0</v>
      </c>
      <c r="I21" s="884">
        <f t="shared" si="1"/>
        <v>0</v>
      </c>
      <c r="J21" s="891">
        <v>10</v>
      </c>
      <c r="K21" s="892">
        <v>0</v>
      </c>
      <c r="L21" s="893">
        <f t="shared" si="5"/>
        <v>10</v>
      </c>
      <c r="M21" s="889">
        <v>5</v>
      </c>
      <c r="N21" s="890">
        <v>0</v>
      </c>
      <c r="O21" s="887">
        <f t="shared" si="3"/>
        <v>5</v>
      </c>
      <c r="P21" s="888">
        <f t="shared" si="4"/>
        <v>20</v>
      </c>
      <c r="Q21" s="853" t="s">
        <v>510</v>
      </c>
      <c r="R21" s="737" t="s">
        <v>511</v>
      </c>
      <c r="S21" s="503"/>
    </row>
    <row r="22" spans="1:19" ht="18" customHeight="1">
      <c r="A22" s="737">
        <v>19</v>
      </c>
      <c r="B22" s="740" t="s">
        <v>496</v>
      </c>
      <c r="C22" s="744" t="s">
        <v>476</v>
      </c>
      <c r="D22" s="889">
        <v>3</v>
      </c>
      <c r="E22" s="890">
        <v>2</v>
      </c>
      <c r="F22" s="884">
        <f t="shared" si="0"/>
        <v>1</v>
      </c>
      <c r="G22" s="891">
        <v>2</v>
      </c>
      <c r="H22" s="892">
        <v>0</v>
      </c>
      <c r="I22" s="884">
        <f t="shared" si="1"/>
        <v>2</v>
      </c>
      <c r="J22" s="891">
        <v>2</v>
      </c>
      <c r="K22" s="892">
        <v>2</v>
      </c>
      <c r="L22" s="893">
        <f t="shared" si="5"/>
        <v>0</v>
      </c>
      <c r="M22" s="889">
        <v>1</v>
      </c>
      <c r="N22" s="890">
        <v>0</v>
      </c>
      <c r="O22" s="887">
        <f t="shared" si="3"/>
        <v>1</v>
      </c>
      <c r="P22" s="888">
        <f t="shared" si="4"/>
        <v>4</v>
      </c>
      <c r="Q22" s="853" t="s">
        <v>510</v>
      </c>
      <c r="R22" s="737" t="s">
        <v>511</v>
      </c>
      <c r="S22" s="503"/>
    </row>
    <row r="23" spans="1:19" ht="18" customHeight="1">
      <c r="A23" s="739">
        <v>20</v>
      </c>
      <c r="B23" s="740" t="s">
        <v>497</v>
      </c>
      <c r="C23" s="744" t="s">
        <v>476</v>
      </c>
      <c r="D23" s="889">
        <v>5</v>
      </c>
      <c r="E23" s="890">
        <v>0</v>
      </c>
      <c r="F23" s="884">
        <f t="shared" si="0"/>
        <v>5</v>
      </c>
      <c r="G23" s="891">
        <v>8</v>
      </c>
      <c r="H23" s="892">
        <v>2</v>
      </c>
      <c r="I23" s="884">
        <f t="shared" si="1"/>
        <v>6</v>
      </c>
      <c r="J23" s="891">
        <v>6</v>
      </c>
      <c r="K23" s="892">
        <v>2</v>
      </c>
      <c r="L23" s="893">
        <f t="shared" si="5"/>
        <v>4</v>
      </c>
      <c r="M23" s="889">
        <v>5</v>
      </c>
      <c r="N23" s="890">
        <v>1</v>
      </c>
      <c r="O23" s="887">
        <f t="shared" si="3"/>
        <v>4</v>
      </c>
      <c r="P23" s="888">
        <f t="shared" si="4"/>
        <v>19</v>
      </c>
      <c r="Q23" s="853" t="s">
        <v>510</v>
      </c>
      <c r="R23" s="737" t="s">
        <v>511</v>
      </c>
      <c r="S23" s="503"/>
    </row>
    <row r="24" spans="1:19" ht="18" customHeight="1">
      <c r="A24" s="739">
        <v>21</v>
      </c>
      <c r="B24" s="740" t="s">
        <v>500</v>
      </c>
      <c r="C24" s="744" t="s">
        <v>476</v>
      </c>
      <c r="D24" s="889">
        <v>0</v>
      </c>
      <c r="E24" s="890">
        <v>0</v>
      </c>
      <c r="F24" s="884">
        <f t="shared" si="0"/>
        <v>0</v>
      </c>
      <c r="G24" s="891">
        <v>0</v>
      </c>
      <c r="H24" s="892">
        <v>0</v>
      </c>
      <c r="I24" s="884">
        <f t="shared" si="1"/>
        <v>0</v>
      </c>
      <c r="J24" s="891">
        <v>0</v>
      </c>
      <c r="K24" s="892">
        <v>0</v>
      </c>
      <c r="L24" s="893">
        <f t="shared" si="5"/>
        <v>0</v>
      </c>
      <c r="M24" s="889">
        <v>5</v>
      </c>
      <c r="N24" s="890">
        <v>0</v>
      </c>
      <c r="O24" s="887">
        <f t="shared" si="3"/>
        <v>5</v>
      </c>
      <c r="P24" s="888">
        <f t="shared" si="4"/>
        <v>5</v>
      </c>
      <c r="Q24" s="853" t="s">
        <v>510</v>
      </c>
      <c r="R24" s="737" t="s">
        <v>511</v>
      </c>
      <c r="S24" s="503"/>
    </row>
    <row r="25" spans="1:19" ht="18" customHeight="1">
      <c r="A25" s="739">
        <v>22</v>
      </c>
      <c r="B25" s="740" t="s">
        <v>501</v>
      </c>
      <c r="C25" s="744" t="s">
        <v>487</v>
      </c>
      <c r="D25" s="894">
        <v>10</v>
      </c>
      <c r="E25" s="895">
        <v>3</v>
      </c>
      <c r="F25" s="884">
        <f t="shared" si="0"/>
        <v>7</v>
      </c>
      <c r="G25" s="896">
        <v>2</v>
      </c>
      <c r="H25" s="897">
        <v>0</v>
      </c>
      <c r="I25" s="884">
        <f t="shared" si="1"/>
        <v>2</v>
      </c>
      <c r="J25" s="891">
        <v>3</v>
      </c>
      <c r="K25" s="892">
        <v>0</v>
      </c>
      <c r="L25" s="893">
        <f t="shared" si="5"/>
        <v>3</v>
      </c>
      <c r="M25" s="889">
        <v>5</v>
      </c>
      <c r="N25" s="890">
        <v>0</v>
      </c>
      <c r="O25" s="887">
        <f t="shared" si="3"/>
        <v>5</v>
      </c>
      <c r="P25" s="888">
        <f t="shared" si="4"/>
        <v>17</v>
      </c>
      <c r="Q25" s="853" t="s">
        <v>510</v>
      </c>
      <c r="R25" s="737" t="s">
        <v>511</v>
      </c>
      <c r="S25" s="503"/>
    </row>
    <row r="26" spans="1:19" ht="18" customHeight="1">
      <c r="A26" s="739">
        <v>23</v>
      </c>
      <c r="B26" s="741" t="s">
        <v>664</v>
      </c>
      <c r="C26" s="745" t="s">
        <v>487</v>
      </c>
      <c r="D26" s="894">
        <v>4</v>
      </c>
      <c r="E26" s="895">
        <v>4</v>
      </c>
      <c r="F26" s="884">
        <f t="shared" si="0"/>
        <v>0</v>
      </c>
      <c r="G26" s="896">
        <v>0</v>
      </c>
      <c r="H26" s="897">
        <v>0</v>
      </c>
      <c r="I26" s="884">
        <f t="shared" si="1"/>
        <v>0</v>
      </c>
      <c r="J26" s="889">
        <v>0</v>
      </c>
      <c r="K26" s="890">
        <v>0</v>
      </c>
      <c r="L26" s="893">
        <f t="shared" si="5"/>
        <v>0</v>
      </c>
      <c r="M26" s="889">
        <v>0</v>
      </c>
      <c r="N26" s="890">
        <v>0</v>
      </c>
      <c r="O26" s="887">
        <f t="shared" si="3"/>
        <v>0</v>
      </c>
      <c r="P26" s="888">
        <f t="shared" si="4"/>
        <v>0</v>
      </c>
      <c r="Q26" s="853" t="s">
        <v>510</v>
      </c>
      <c r="R26" s="737" t="s">
        <v>511</v>
      </c>
      <c r="S26" s="504"/>
    </row>
    <row r="27" spans="1:19" ht="18" customHeight="1">
      <c r="A27" s="737">
        <v>24</v>
      </c>
      <c r="B27" s="741" t="s">
        <v>514</v>
      </c>
      <c r="C27" s="745" t="s">
        <v>487</v>
      </c>
      <c r="D27" s="894">
        <v>0</v>
      </c>
      <c r="E27" s="895">
        <v>0</v>
      </c>
      <c r="F27" s="884">
        <f t="shared" si="0"/>
        <v>0</v>
      </c>
      <c r="G27" s="896">
        <v>0</v>
      </c>
      <c r="H27" s="897">
        <v>0</v>
      </c>
      <c r="I27" s="884">
        <f t="shared" si="1"/>
        <v>0</v>
      </c>
      <c r="J27" s="894">
        <v>0</v>
      </c>
      <c r="K27" s="895">
        <v>0</v>
      </c>
      <c r="L27" s="893">
        <f t="shared" si="5"/>
        <v>0</v>
      </c>
      <c r="M27" s="894">
        <v>1</v>
      </c>
      <c r="N27" s="895">
        <v>1</v>
      </c>
      <c r="O27" s="887">
        <f t="shared" si="3"/>
        <v>0</v>
      </c>
      <c r="P27" s="888">
        <f t="shared" si="4"/>
        <v>0</v>
      </c>
      <c r="Q27" s="853" t="s">
        <v>510</v>
      </c>
      <c r="R27" s="737" t="s">
        <v>511</v>
      </c>
      <c r="S27" s="504"/>
    </row>
    <row r="28" spans="1:19" ht="18" customHeight="1">
      <c r="A28" s="737">
        <v>25</v>
      </c>
      <c r="B28" s="741" t="s">
        <v>671</v>
      </c>
      <c r="C28" s="745" t="s">
        <v>503</v>
      </c>
      <c r="D28" s="894">
        <v>5</v>
      </c>
      <c r="E28" s="895">
        <v>0</v>
      </c>
      <c r="F28" s="884">
        <f t="shared" si="0"/>
        <v>5</v>
      </c>
      <c r="G28" s="896">
        <v>0</v>
      </c>
      <c r="H28" s="897">
        <v>0</v>
      </c>
      <c r="I28" s="884">
        <f t="shared" si="1"/>
        <v>0</v>
      </c>
      <c r="J28" s="894">
        <v>0</v>
      </c>
      <c r="K28" s="895">
        <v>0</v>
      </c>
      <c r="L28" s="893">
        <f t="shared" si="5"/>
        <v>0</v>
      </c>
      <c r="M28" s="894"/>
      <c r="N28" s="895"/>
      <c r="O28" s="887">
        <f t="shared" si="3"/>
        <v>0</v>
      </c>
      <c r="P28" s="888">
        <f t="shared" si="4"/>
        <v>5</v>
      </c>
      <c r="Q28" s="853" t="s">
        <v>510</v>
      </c>
      <c r="R28" s="737" t="s">
        <v>511</v>
      </c>
      <c r="S28" s="504"/>
    </row>
    <row r="29" spans="1:19" ht="18" customHeight="1">
      <c r="A29" s="739">
        <v>26</v>
      </c>
      <c r="B29" s="741" t="s">
        <v>506</v>
      </c>
      <c r="C29" s="745" t="s">
        <v>503</v>
      </c>
      <c r="D29" s="894">
        <v>3</v>
      </c>
      <c r="E29" s="895"/>
      <c r="F29" s="884">
        <f t="shared" si="0"/>
        <v>3</v>
      </c>
      <c r="G29" s="894">
        <v>0</v>
      </c>
      <c r="H29" s="895">
        <v>0</v>
      </c>
      <c r="I29" s="884">
        <f t="shared" si="1"/>
        <v>0</v>
      </c>
      <c r="J29" s="894">
        <v>0</v>
      </c>
      <c r="K29" s="895">
        <v>0</v>
      </c>
      <c r="L29" s="893">
        <f t="shared" si="5"/>
        <v>0</v>
      </c>
      <c r="M29" s="894">
        <v>0</v>
      </c>
      <c r="N29" s="895">
        <v>0</v>
      </c>
      <c r="O29" s="887">
        <f t="shared" si="3"/>
        <v>0</v>
      </c>
      <c r="P29" s="888">
        <f t="shared" si="4"/>
        <v>3</v>
      </c>
      <c r="Q29" s="853" t="s">
        <v>510</v>
      </c>
      <c r="R29" s="737" t="s">
        <v>511</v>
      </c>
      <c r="S29" s="504"/>
    </row>
    <row r="30" spans="1:19" ht="18" customHeight="1">
      <c r="A30" s="739">
        <v>27</v>
      </c>
      <c r="B30" s="741" t="s">
        <v>504</v>
      </c>
      <c r="C30" s="745" t="s">
        <v>498</v>
      </c>
      <c r="D30" s="894">
        <v>0</v>
      </c>
      <c r="E30" s="895">
        <v>0</v>
      </c>
      <c r="F30" s="884">
        <f t="shared" si="0"/>
        <v>0</v>
      </c>
      <c r="G30" s="894">
        <v>0</v>
      </c>
      <c r="H30" s="895">
        <v>0</v>
      </c>
      <c r="I30" s="884">
        <f t="shared" si="1"/>
        <v>0</v>
      </c>
      <c r="J30" s="894">
        <v>0</v>
      </c>
      <c r="K30" s="895">
        <v>0</v>
      </c>
      <c r="L30" s="893">
        <f t="shared" si="5"/>
        <v>0</v>
      </c>
      <c r="M30" s="894">
        <v>0</v>
      </c>
      <c r="N30" s="895">
        <v>0</v>
      </c>
      <c r="O30" s="887">
        <f t="shared" si="3"/>
        <v>0</v>
      </c>
      <c r="P30" s="888">
        <f t="shared" si="4"/>
        <v>0</v>
      </c>
      <c r="Q30" s="853" t="s">
        <v>510</v>
      </c>
      <c r="R30" s="737" t="s">
        <v>511</v>
      </c>
      <c r="S30" s="504"/>
    </row>
    <row r="31" spans="1:19" ht="18" customHeight="1">
      <c r="A31" s="739">
        <v>28</v>
      </c>
      <c r="B31" s="741" t="s">
        <v>509</v>
      </c>
      <c r="C31" s="745" t="s">
        <v>498</v>
      </c>
      <c r="D31" s="894">
        <v>0</v>
      </c>
      <c r="E31" s="895">
        <v>0</v>
      </c>
      <c r="F31" s="884">
        <f t="shared" si="0"/>
        <v>0</v>
      </c>
      <c r="G31" s="894">
        <v>0</v>
      </c>
      <c r="H31" s="895">
        <v>0</v>
      </c>
      <c r="I31" s="884">
        <f t="shared" si="1"/>
        <v>0</v>
      </c>
      <c r="J31" s="894">
        <v>0</v>
      </c>
      <c r="K31" s="895">
        <v>0</v>
      </c>
      <c r="L31" s="893">
        <f t="shared" si="5"/>
        <v>0</v>
      </c>
      <c r="M31" s="894">
        <v>0</v>
      </c>
      <c r="N31" s="895">
        <v>0</v>
      </c>
      <c r="O31" s="887">
        <f t="shared" si="3"/>
        <v>0</v>
      </c>
      <c r="P31" s="888">
        <f t="shared" si="4"/>
        <v>0</v>
      </c>
      <c r="Q31" s="853" t="s">
        <v>510</v>
      </c>
      <c r="R31" s="737" t="s">
        <v>511</v>
      </c>
      <c r="S31" s="504"/>
    </row>
    <row r="32" spans="1:19" ht="18" customHeight="1">
      <c r="A32" s="739">
        <v>29</v>
      </c>
      <c r="B32" s="741" t="s">
        <v>508</v>
      </c>
      <c r="C32" s="745" t="s">
        <v>498</v>
      </c>
      <c r="D32" s="894">
        <v>0</v>
      </c>
      <c r="E32" s="895">
        <v>0</v>
      </c>
      <c r="F32" s="884">
        <f t="shared" si="0"/>
        <v>0</v>
      </c>
      <c r="G32" s="894">
        <v>0</v>
      </c>
      <c r="H32" s="895">
        <v>0</v>
      </c>
      <c r="I32" s="884">
        <f t="shared" si="1"/>
        <v>0</v>
      </c>
      <c r="J32" s="894">
        <v>0</v>
      </c>
      <c r="K32" s="895">
        <v>0</v>
      </c>
      <c r="L32" s="893">
        <f t="shared" si="5"/>
        <v>0</v>
      </c>
      <c r="M32" s="894">
        <v>0</v>
      </c>
      <c r="N32" s="895">
        <v>0</v>
      </c>
      <c r="O32" s="887">
        <f t="shared" si="3"/>
        <v>0</v>
      </c>
      <c r="P32" s="888">
        <f t="shared" si="4"/>
        <v>0</v>
      </c>
      <c r="Q32" s="853" t="s">
        <v>510</v>
      </c>
      <c r="R32" s="737" t="s">
        <v>511</v>
      </c>
      <c r="S32" s="504"/>
    </row>
    <row r="33" spans="1:19" ht="18" customHeight="1">
      <c r="A33" s="737">
        <v>30</v>
      </c>
      <c r="B33" s="741" t="s">
        <v>505</v>
      </c>
      <c r="C33" s="745" t="s">
        <v>498</v>
      </c>
      <c r="D33" s="894">
        <v>0</v>
      </c>
      <c r="E33" s="895">
        <v>0</v>
      </c>
      <c r="F33" s="884">
        <f t="shared" si="0"/>
        <v>0</v>
      </c>
      <c r="G33" s="894">
        <v>0</v>
      </c>
      <c r="H33" s="895">
        <v>0</v>
      </c>
      <c r="I33" s="884">
        <f t="shared" si="1"/>
        <v>0</v>
      </c>
      <c r="J33" s="894">
        <v>0</v>
      </c>
      <c r="K33" s="895">
        <v>0</v>
      </c>
      <c r="L33" s="893">
        <f t="shared" si="5"/>
        <v>0</v>
      </c>
      <c r="M33" s="894">
        <v>0</v>
      </c>
      <c r="N33" s="895">
        <v>0</v>
      </c>
      <c r="O33" s="887">
        <f t="shared" si="3"/>
        <v>0</v>
      </c>
      <c r="P33" s="888">
        <f t="shared" si="4"/>
        <v>0</v>
      </c>
      <c r="Q33" s="853" t="s">
        <v>510</v>
      </c>
      <c r="R33" s="737" t="s">
        <v>511</v>
      </c>
      <c r="S33" s="504"/>
    </row>
    <row r="34" spans="1:19" ht="18" customHeight="1">
      <c r="A34" s="737">
        <v>31</v>
      </c>
      <c r="B34" s="741" t="s">
        <v>670</v>
      </c>
      <c r="C34" s="745" t="s">
        <v>487</v>
      </c>
      <c r="D34" s="894">
        <v>1</v>
      </c>
      <c r="E34" s="895">
        <v>1</v>
      </c>
      <c r="F34" s="884">
        <f t="shared" si="0"/>
        <v>0</v>
      </c>
      <c r="G34" s="894">
        <v>0</v>
      </c>
      <c r="H34" s="895">
        <v>0</v>
      </c>
      <c r="I34" s="884">
        <f t="shared" si="1"/>
        <v>0</v>
      </c>
      <c r="J34" s="894">
        <v>0</v>
      </c>
      <c r="K34" s="895">
        <v>0</v>
      </c>
      <c r="L34" s="893">
        <f t="shared" si="5"/>
        <v>0</v>
      </c>
      <c r="M34" s="894">
        <v>0</v>
      </c>
      <c r="N34" s="895">
        <v>0</v>
      </c>
      <c r="O34" s="887">
        <f t="shared" si="3"/>
        <v>0</v>
      </c>
      <c r="P34" s="888">
        <f t="shared" si="4"/>
        <v>0</v>
      </c>
      <c r="Q34" s="853" t="s">
        <v>510</v>
      </c>
      <c r="R34" s="737" t="s">
        <v>511</v>
      </c>
      <c r="S34" s="504" t="s">
        <v>339</v>
      </c>
    </row>
    <row r="35" spans="1:19" ht="18" customHeight="1">
      <c r="A35" s="739">
        <v>32</v>
      </c>
      <c r="B35" s="741" t="s">
        <v>564</v>
      </c>
      <c r="C35" s="745" t="s">
        <v>487</v>
      </c>
      <c r="D35" s="894">
        <v>1</v>
      </c>
      <c r="E35" s="895">
        <v>0</v>
      </c>
      <c r="F35" s="884">
        <f t="shared" si="0"/>
        <v>1</v>
      </c>
      <c r="G35" s="894">
        <v>0</v>
      </c>
      <c r="H35" s="895">
        <v>0</v>
      </c>
      <c r="I35" s="884">
        <f t="shared" si="1"/>
        <v>0</v>
      </c>
      <c r="J35" s="894">
        <v>0</v>
      </c>
      <c r="K35" s="895">
        <v>0</v>
      </c>
      <c r="L35" s="893">
        <f t="shared" si="5"/>
        <v>0</v>
      </c>
      <c r="M35" s="894">
        <v>0</v>
      </c>
      <c r="N35" s="895">
        <v>0</v>
      </c>
      <c r="O35" s="887">
        <f t="shared" si="3"/>
        <v>0</v>
      </c>
      <c r="P35" s="888">
        <f t="shared" si="4"/>
        <v>1</v>
      </c>
      <c r="Q35" s="853" t="s">
        <v>510</v>
      </c>
      <c r="R35" s="737" t="s">
        <v>511</v>
      </c>
      <c r="S35" s="504" t="s">
        <v>339</v>
      </c>
    </row>
    <row r="36" spans="1:19" ht="18" customHeight="1">
      <c r="A36" s="739">
        <v>33</v>
      </c>
      <c r="B36" s="741" t="s">
        <v>673</v>
      </c>
      <c r="C36" s="745" t="s">
        <v>507</v>
      </c>
      <c r="D36" s="894">
        <v>100</v>
      </c>
      <c r="E36" s="895">
        <v>0</v>
      </c>
      <c r="F36" s="884">
        <f t="shared" si="0"/>
        <v>100</v>
      </c>
      <c r="G36" s="894">
        <v>0</v>
      </c>
      <c r="H36" s="895">
        <v>0</v>
      </c>
      <c r="I36" s="884">
        <f t="shared" si="1"/>
        <v>0</v>
      </c>
      <c r="J36" s="894">
        <v>0</v>
      </c>
      <c r="K36" s="895">
        <v>0</v>
      </c>
      <c r="L36" s="893">
        <f t="shared" si="5"/>
        <v>0</v>
      </c>
      <c r="M36" s="894">
        <v>0</v>
      </c>
      <c r="N36" s="895">
        <v>0</v>
      </c>
      <c r="O36" s="887">
        <f t="shared" si="3"/>
        <v>0</v>
      </c>
      <c r="P36" s="888">
        <f t="shared" si="4"/>
        <v>100</v>
      </c>
      <c r="Q36" s="853" t="s">
        <v>510</v>
      </c>
      <c r="R36" s="737" t="s">
        <v>511</v>
      </c>
      <c r="S36" s="504"/>
    </row>
    <row r="37" spans="1:19" ht="18" customHeight="1">
      <c r="A37" s="739">
        <v>34</v>
      </c>
      <c r="B37" s="741" t="s">
        <v>512</v>
      </c>
      <c r="C37" s="745"/>
      <c r="D37" s="894"/>
      <c r="E37" s="895"/>
      <c r="F37" s="884">
        <f t="shared" si="0"/>
        <v>0</v>
      </c>
      <c r="G37" s="894"/>
      <c r="H37" s="895"/>
      <c r="I37" s="884">
        <f t="shared" si="1"/>
        <v>0</v>
      </c>
      <c r="J37" s="894"/>
      <c r="K37" s="895"/>
      <c r="L37" s="893">
        <f t="shared" si="5"/>
        <v>0</v>
      </c>
      <c r="M37" s="894"/>
      <c r="N37" s="895"/>
      <c r="O37" s="887">
        <f t="shared" si="3"/>
        <v>0</v>
      </c>
      <c r="P37" s="888">
        <f t="shared" si="4"/>
        <v>0</v>
      </c>
      <c r="Q37" s="853" t="s">
        <v>510</v>
      </c>
      <c r="R37" s="737" t="s">
        <v>511</v>
      </c>
      <c r="S37" s="508" t="s">
        <v>513</v>
      </c>
    </row>
    <row r="38" spans="1:19" ht="18" customHeight="1" thickBot="1">
      <c r="A38" s="739">
        <v>35</v>
      </c>
      <c r="B38" s="742" t="s">
        <v>499</v>
      </c>
      <c r="C38" s="746"/>
      <c r="D38" s="898"/>
      <c r="E38" s="899"/>
      <c r="F38" s="900">
        <f t="shared" si="0"/>
        <v>0</v>
      </c>
      <c r="G38" s="901"/>
      <c r="H38" s="902"/>
      <c r="I38" s="900">
        <f t="shared" si="1"/>
        <v>0</v>
      </c>
      <c r="J38" s="901"/>
      <c r="K38" s="902"/>
      <c r="L38" s="903">
        <f t="shared" si="5"/>
        <v>0</v>
      </c>
      <c r="M38" s="898"/>
      <c r="N38" s="899"/>
      <c r="O38" s="904">
        <f t="shared" si="3"/>
        <v>0</v>
      </c>
      <c r="P38" s="888">
        <f t="shared" si="4"/>
        <v>0</v>
      </c>
      <c r="Q38" s="854" t="s">
        <v>510</v>
      </c>
      <c r="R38" s="747" t="s">
        <v>511</v>
      </c>
      <c r="S38" s="601" t="s">
        <v>565</v>
      </c>
    </row>
    <row r="41" spans="1:19">
      <c r="L41" s="505" t="s">
        <v>502</v>
      </c>
    </row>
  </sheetData>
  <mergeCells count="11">
    <mergeCell ref="A1:S1"/>
    <mergeCell ref="C2:C3"/>
    <mergeCell ref="P2:P3"/>
    <mergeCell ref="S2:S3"/>
    <mergeCell ref="A2:A3"/>
    <mergeCell ref="B2:B3"/>
    <mergeCell ref="Q2:R2"/>
    <mergeCell ref="D2:F2"/>
    <mergeCell ref="G2:I2"/>
    <mergeCell ref="J2:L2"/>
    <mergeCell ref="M2:O2"/>
  </mergeCells>
  <pageMargins left="0" right="0" top="0" bottom="0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T89"/>
  <sheetViews>
    <sheetView topLeftCell="A22" zoomScale="90" zoomScaleNormal="90" workbookViewId="0">
      <selection activeCell="C25" sqref="C25"/>
    </sheetView>
  </sheetViews>
  <sheetFormatPr defaultRowHeight="12.75"/>
  <cols>
    <col min="1" max="1" width="19.85546875" style="100" customWidth="1"/>
    <col min="2" max="2" width="25" style="100" bestFit="1" customWidth="1"/>
    <col min="3" max="3" width="7.140625" style="100" bestFit="1" customWidth="1"/>
    <col min="4" max="4" width="7.85546875" style="100" customWidth="1"/>
    <col min="5" max="5" width="6.7109375" style="100" customWidth="1"/>
    <col min="6" max="6" width="8.5703125" style="100" customWidth="1"/>
    <col min="7" max="7" width="5.85546875" style="100" bestFit="1" customWidth="1"/>
    <col min="8" max="10" width="10" style="100" bestFit="1" customWidth="1"/>
    <col min="11" max="11" width="9.85546875" style="100" bestFit="1" customWidth="1"/>
    <col min="12" max="13" width="10" style="100" bestFit="1" customWidth="1"/>
    <col min="14" max="14" width="9.140625" style="100" bestFit="1" customWidth="1"/>
    <col min="15" max="16" width="9.85546875" style="100" bestFit="1" customWidth="1"/>
    <col min="17" max="17" width="9.140625" style="100" bestFit="1" customWidth="1"/>
    <col min="18" max="18" width="9" style="100" customWidth="1"/>
    <col min="19" max="19" width="7.28515625" style="100" customWidth="1"/>
    <col min="20" max="20" width="26.85546875" style="100" customWidth="1"/>
    <col min="21" max="16384" width="9.140625" style="100"/>
  </cols>
  <sheetData>
    <row r="1" spans="1:20" ht="31.5" customHeight="1">
      <c r="A1" s="1270" t="s">
        <v>681</v>
      </c>
      <c r="B1" s="1270"/>
      <c r="C1" s="1270"/>
      <c r="D1" s="1270"/>
      <c r="E1" s="1270"/>
      <c r="F1" s="1270"/>
      <c r="G1" s="1270"/>
      <c r="H1" s="1270"/>
      <c r="I1" s="1270"/>
      <c r="J1" s="1270"/>
      <c r="K1" s="1270"/>
      <c r="L1" s="1270"/>
      <c r="M1" s="1270"/>
      <c r="N1" s="1270"/>
      <c r="O1" s="1270"/>
      <c r="P1" s="1270"/>
      <c r="Q1" s="1270"/>
      <c r="R1" s="1270"/>
      <c r="S1" s="1270"/>
      <c r="T1" s="1270"/>
    </row>
    <row r="2" spans="1:20" ht="31.5" customHeight="1">
      <c r="A2" s="1285" t="s">
        <v>161</v>
      </c>
      <c r="B2" s="1285" t="s">
        <v>2</v>
      </c>
      <c r="C2" s="1285" t="s">
        <v>147</v>
      </c>
      <c r="D2" s="1292" t="s">
        <v>183</v>
      </c>
      <c r="E2" s="1286" t="s">
        <v>184</v>
      </c>
      <c r="F2" s="1285" t="s">
        <v>162</v>
      </c>
      <c r="G2" s="1285" t="s">
        <v>163</v>
      </c>
      <c r="H2" s="1061" t="s">
        <v>164</v>
      </c>
      <c r="I2" s="1281"/>
      <c r="J2" s="1281"/>
      <c r="K2" s="1281"/>
      <c r="L2" s="1281"/>
      <c r="M2" s="1281"/>
      <c r="N2" s="1281"/>
      <c r="O2" s="1281"/>
      <c r="P2" s="1281"/>
      <c r="Q2" s="1281"/>
      <c r="R2" s="1281"/>
      <c r="S2" s="1292" t="s">
        <v>162</v>
      </c>
      <c r="T2" s="1292" t="s">
        <v>174</v>
      </c>
    </row>
    <row r="3" spans="1:20" ht="31.5" customHeight="1">
      <c r="A3" s="1285"/>
      <c r="B3" s="1285"/>
      <c r="C3" s="1285"/>
      <c r="D3" s="1293"/>
      <c r="E3" s="1287"/>
      <c r="F3" s="1285"/>
      <c r="G3" s="1285"/>
      <c r="H3" s="1061" t="s">
        <v>165</v>
      </c>
      <c r="I3" s="1281"/>
      <c r="J3" s="1281"/>
      <c r="K3" s="1281"/>
      <c r="L3" s="1281"/>
      <c r="M3" s="1281"/>
      <c r="N3" s="1281"/>
      <c r="O3" s="1281"/>
      <c r="P3" s="1062"/>
      <c r="Q3" s="437" t="s">
        <v>166</v>
      </c>
      <c r="R3" s="1298" t="s">
        <v>450</v>
      </c>
      <c r="S3" s="1293"/>
      <c r="T3" s="1293"/>
    </row>
    <row r="4" spans="1:20">
      <c r="A4" s="1285"/>
      <c r="B4" s="1285"/>
      <c r="C4" s="1285"/>
      <c r="D4" s="1293"/>
      <c r="E4" s="1287"/>
      <c r="F4" s="1285"/>
      <c r="G4" s="1285"/>
      <c r="H4" s="1061" t="s">
        <v>205</v>
      </c>
      <c r="I4" s="1281"/>
      <c r="J4" s="1281"/>
      <c r="K4" s="1281" t="s">
        <v>206</v>
      </c>
      <c r="L4" s="1281"/>
      <c r="M4" s="1281" t="s">
        <v>207</v>
      </c>
      <c r="N4" s="1281"/>
      <c r="O4" s="1061" t="s">
        <v>242</v>
      </c>
      <c r="P4" s="1062"/>
      <c r="Q4" s="437" t="s">
        <v>208</v>
      </c>
      <c r="R4" s="1299"/>
      <c r="S4" s="1293"/>
      <c r="T4" s="1293"/>
    </row>
    <row r="5" spans="1:20">
      <c r="A5" s="1285"/>
      <c r="B5" s="1285"/>
      <c r="C5" s="1285"/>
      <c r="D5" s="1294"/>
      <c r="E5" s="1288"/>
      <c r="F5" s="1285"/>
      <c r="G5" s="1285"/>
      <c r="H5" s="102" t="s">
        <v>167</v>
      </c>
      <c r="I5" s="102" t="s">
        <v>168</v>
      </c>
      <c r="J5" s="102" t="s">
        <v>169</v>
      </c>
      <c r="K5" s="102" t="s">
        <v>170</v>
      </c>
      <c r="L5" s="102" t="s">
        <v>171</v>
      </c>
      <c r="M5" s="102" t="s">
        <v>172</v>
      </c>
      <c r="N5" s="102" t="s">
        <v>173</v>
      </c>
      <c r="O5" s="102" t="s">
        <v>244</v>
      </c>
      <c r="P5" s="102" t="s">
        <v>243</v>
      </c>
      <c r="Q5" s="102" t="s">
        <v>241</v>
      </c>
      <c r="R5" s="374"/>
      <c r="S5" s="1294"/>
      <c r="T5" s="1294"/>
    </row>
    <row r="6" spans="1:20">
      <c r="A6" s="95" t="s">
        <v>175</v>
      </c>
      <c r="B6" s="1289" t="s">
        <v>176</v>
      </c>
      <c r="C6" s="1290"/>
      <c r="D6" s="1290"/>
      <c r="E6" s="1290"/>
      <c r="F6" s="1290"/>
      <c r="G6" s="1290"/>
      <c r="H6" s="1290"/>
      <c r="I6" s="1290"/>
      <c r="J6" s="1290"/>
      <c r="K6" s="1290"/>
      <c r="L6" s="1290"/>
      <c r="M6" s="1290"/>
      <c r="N6" s="1290"/>
      <c r="O6" s="1290"/>
      <c r="P6" s="1290"/>
      <c r="Q6" s="1290"/>
      <c r="R6" s="1290"/>
      <c r="S6" s="1290"/>
      <c r="T6" s="1291"/>
    </row>
    <row r="7" spans="1:20">
      <c r="A7" s="96" t="s">
        <v>177</v>
      </c>
      <c r="B7" s="1282" t="s">
        <v>178</v>
      </c>
      <c r="C7" s="1283"/>
      <c r="D7" s="1283"/>
      <c r="E7" s="1283"/>
      <c r="F7" s="1283"/>
      <c r="G7" s="1283"/>
      <c r="H7" s="1283"/>
      <c r="I7" s="1283"/>
      <c r="J7" s="1283"/>
      <c r="K7" s="1283"/>
      <c r="L7" s="1283"/>
      <c r="M7" s="1283"/>
      <c r="N7" s="1283"/>
      <c r="O7" s="1283"/>
      <c r="P7" s="1283"/>
      <c r="Q7" s="1283"/>
      <c r="R7" s="1283"/>
      <c r="S7" s="1283"/>
      <c r="T7" s="1284"/>
    </row>
    <row r="8" spans="1:20" s="222" customFormat="1">
      <c r="A8" s="1274"/>
      <c r="B8" s="493" t="s">
        <v>13</v>
      </c>
      <c r="C8" s="494"/>
      <c r="D8" s="494"/>
      <c r="E8" s="494"/>
      <c r="F8" s="877">
        <f>H8+I8+J8+K8+L8+M8+N8+O8+P8+Q8+R8</f>
        <v>2479</v>
      </c>
      <c r="G8" s="495" t="s">
        <v>57</v>
      </c>
      <c r="H8" s="495">
        <v>70</v>
      </c>
      <c r="I8" s="495">
        <v>42</v>
      </c>
      <c r="J8" s="495">
        <v>45</v>
      </c>
      <c r="K8" s="495">
        <v>545</v>
      </c>
      <c r="L8" s="495">
        <v>364</v>
      </c>
      <c r="M8" s="495">
        <v>408</v>
      </c>
      <c r="N8" s="687">
        <v>428</v>
      </c>
      <c r="O8" s="493">
        <v>168</v>
      </c>
      <c r="P8" s="493">
        <v>397</v>
      </c>
      <c r="Q8" s="495">
        <v>12</v>
      </c>
      <c r="R8" s="495"/>
      <c r="S8" s="495"/>
      <c r="T8" s="495"/>
    </row>
    <row r="9" spans="1:20">
      <c r="A9" s="1275"/>
      <c r="B9" s="440" t="s">
        <v>121</v>
      </c>
      <c r="C9" s="99"/>
      <c r="D9" s="97"/>
      <c r="E9" s="97"/>
      <c r="F9" s="436">
        <v>5</v>
      </c>
      <c r="G9" s="99" t="s">
        <v>179</v>
      </c>
      <c r="H9" s="1300">
        <v>1</v>
      </c>
      <c r="I9" s="1303"/>
      <c r="J9" s="1301"/>
      <c r="K9" s="1300">
        <v>1</v>
      </c>
      <c r="L9" s="1301"/>
      <c r="M9" s="1300">
        <v>1</v>
      </c>
      <c r="N9" s="1301"/>
      <c r="O9" s="1300">
        <v>1</v>
      </c>
      <c r="P9" s="1301"/>
      <c r="Q9" s="99"/>
      <c r="R9" s="685"/>
      <c r="S9" s="436"/>
      <c r="T9" s="715"/>
    </row>
    <row r="10" spans="1:20" ht="13.5" thickBot="1">
      <c r="A10" s="1275"/>
      <c r="B10" s="440" t="s">
        <v>449</v>
      </c>
      <c r="C10" s="99"/>
      <c r="D10" s="97"/>
      <c r="E10" s="97"/>
      <c r="F10" s="436">
        <v>1</v>
      </c>
      <c r="G10" s="99" t="s">
        <v>179</v>
      </c>
      <c r="H10" s="1313">
        <v>1</v>
      </c>
      <c r="I10" s="1314"/>
      <c r="J10" s="1314"/>
      <c r="K10" s="1314"/>
      <c r="L10" s="1314"/>
      <c r="M10" s="1314"/>
      <c r="N10" s="1314"/>
      <c r="O10" s="1314"/>
      <c r="P10" s="1314"/>
      <c r="Q10" s="1315"/>
      <c r="R10" s="685"/>
      <c r="S10" s="436"/>
      <c r="T10" s="715"/>
    </row>
    <row r="11" spans="1:20">
      <c r="A11" s="1275"/>
      <c r="B11" s="496" t="s">
        <v>326</v>
      </c>
      <c r="C11" s="497"/>
      <c r="D11" s="498"/>
      <c r="E11" s="498"/>
      <c r="F11" s="499"/>
      <c r="G11" s="500" t="s">
        <v>179</v>
      </c>
      <c r="H11" s="693"/>
      <c r="I11" s="694"/>
      <c r="J11" s="695"/>
      <c r="K11" s="693"/>
      <c r="L11" s="695"/>
      <c r="M11" s="709"/>
      <c r="N11" s="714"/>
      <c r="O11" s="705"/>
      <c r="P11" s="706"/>
      <c r="Q11" s="706"/>
      <c r="R11" s="501"/>
      <c r="S11" s="499"/>
      <c r="T11" s="715"/>
    </row>
    <row r="12" spans="1:20">
      <c r="A12" s="1275"/>
      <c r="B12" s="104" t="s">
        <v>684</v>
      </c>
      <c r="C12" s="99"/>
      <c r="D12" s="97"/>
      <c r="E12" s="97"/>
      <c r="F12" s="436">
        <f>H12+K12+M12+O12+Q12</f>
        <v>5</v>
      </c>
      <c r="G12" s="684" t="s">
        <v>179</v>
      </c>
      <c r="H12" s="1302">
        <v>1</v>
      </c>
      <c r="I12" s="1303"/>
      <c r="J12" s="1304"/>
      <c r="K12" s="1302">
        <v>1</v>
      </c>
      <c r="L12" s="1304"/>
      <c r="M12" s="1302">
        <v>1</v>
      </c>
      <c r="N12" s="1303"/>
      <c r="O12" s="1302">
        <v>1</v>
      </c>
      <c r="P12" s="1304"/>
      <c r="Q12" s="708">
        <v>1</v>
      </c>
      <c r="R12" s="685"/>
      <c r="S12" s="436"/>
      <c r="T12" s="98"/>
    </row>
    <row r="13" spans="1:20">
      <c r="A13" s="1275"/>
      <c r="B13" s="104" t="s">
        <v>682</v>
      </c>
      <c r="C13" s="99"/>
      <c r="D13" s="97"/>
      <c r="E13" s="97"/>
      <c r="F13" s="436">
        <f>H13+I13+J13+K13+M13+O13+P13+Q13+R13</f>
        <v>2</v>
      </c>
      <c r="G13" s="684" t="s">
        <v>179</v>
      </c>
      <c r="H13" s="710"/>
      <c r="I13" s="436"/>
      <c r="J13" s="711"/>
      <c r="K13" s="1305">
        <v>1</v>
      </c>
      <c r="L13" s="1307"/>
      <c r="M13" s="1305">
        <v>1</v>
      </c>
      <c r="N13" s="1306"/>
      <c r="O13" s="696"/>
      <c r="P13" s="697"/>
      <c r="Q13" s="708"/>
      <c r="R13" s="685"/>
      <c r="S13" s="436"/>
      <c r="T13" s="98"/>
    </row>
    <row r="14" spans="1:20">
      <c r="A14" s="1275"/>
      <c r="B14" s="104" t="s">
        <v>683</v>
      </c>
      <c r="C14" s="99"/>
      <c r="D14" s="97"/>
      <c r="E14" s="97"/>
      <c r="F14" s="436">
        <f>H14+I14+J14+K14+L14+M14+N14+O14+P14+Q14</f>
        <v>9</v>
      </c>
      <c r="G14" s="684" t="s">
        <v>179</v>
      </c>
      <c r="H14" s="696">
        <v>1</v>
      </c>
      <c r="I14" s="99">
        <v>1</v>
      </c>
      <c r="J14" s="697">
        <v>1</v>
      </c>
      <c r="K14" s="696">
        <v>1</v>
      </c>
      <c r="L14" s="697">
        <v>1</v>
      </c>
      <c r="M14" s="686">
        <v>1</v>
      </c>
      <c r="N14" s="712">
        <v>1</v>
      </c>
      <c r="O14" s="696">
        <v>1</v>
      </c>
      <c r="P14" s="697">
        <v>1</v>
      </c>
      <c r="Q14" s="703"/>
      <c r="R14" s="685"/>
      <c r="S14" s="436"/>
      <c r="T14" s="98"/>
    </row>
    <row r="15" spans="1:20">
      <c r="A15" s="1275"/>
      <c r="B15" s="104" t="s">
        <v>685</v>
      </c>
      <c r="C15" s="99"/>
      <c r="D15" s="97"/>
      <c r="E15" s="97"/>
      <c r="F15" s="436">
        <f>H15+I15+J15+K15+L15+M15+N15+O15+P15+Q15+R15</f>
        <v>5</v>
      </c>
      <c r="G15" s="684" t="s">
        <v>179</v>
      </c>
      <c r="H15" s="696">
        <v>1</v>
      </c>
      <c r="I15" s="99">
        <v>1</v>
      </c>
      <c r="J15" s="697">
        <v>1</v>
      </c>
      <c r="K15" s="696">
        <v>1</v>
      </c>
      <c r="L15" s="697">
        <v>1</v>
      </c>
      <c r="M15" s="686"/>
      <c r="N15" s="712"/>
      <c r="O15" s="696"/>
      <c r="P15" s="697"/>
      <c r="Q15" s="703"/>
      <c r="R15" s="685"/>
      <c r="S15" s="436"/>
      <c r="T15" s="98"/>
    </row>
    <row r="16" spans="1:20">
      <c r="A16" s="1275"/>
      <c r="B16" s="104" t="s">
        <v>686</v>
      </c>
      <c r="C16" s="99"/>
      <c r="D16" s="97"/>
      <c r="E16" s="97"/>
      <c r="F16" s="436"/>
      <c r="G16" s="684" t="s">
        <v>179</v>
      </c>
      <c r="H16" s="698"/>
      <c r="I16" s="218"/>
      <c r="J16" s="699"/>
      <c r="K16" s="696"/>
      <c r="L16" s="697"/>
      <c r="M16" s="686"/>
      <c r="N16" s="712"/>
      <c r="O16" s="696"/>
      <c r="P16" s="697"/>
      <c r="Q16" s="703"/>
      <c r="R16" s="685"/>
      <c r="S16" s="436"/>
      <c r="T16" s="98"/>
    </row>
    <row r="17" spans="1:20">
      <c r="A17" s="1275"/>
      <c r="B17" s="104" t="s">
        <v>687</v>
      </c>
      <c r="C17" s="99"/>
      <c r="D17" s="97"/>
      <c r="E17" s="97"/>
      <c r="F17" s="436"/>
      <c r="G17" s="684" t="s">
        <v>179</v>
      </c>
      <c r="H17" s="696"/>
      <c r="I17" s="99"/>
      <c r="J17" s="697"/>
      <c r="K17" s="698"/>
      <c r="L17" s="699"/>
      <c r="M17" s="686"/>
      <c r="N17" s="712"/>
      <c r="O17" s="696"/>
      <c r="P17" s="697"/>
      <c r="Q17" s="703"/>
      <c r="R17" s="685"/>
      <c r="S17" s="436"/>
      <c r="T17" s="98"/>
    </row>
    <row r="18" spans="1:20">
      <c r="A18" s="1275"/>
      <c r="B18" s="104" t="s">
        <v>688</v>
      </c>
      <c r="C18" s="99"/>
      <c r="D18" s="97"/>
      <c r="E18" s="97"/>
      <c r="F18" s="436">
        <f>H18+K18+L18+M18+N18+O18+P18+Q18+R18</f>
        <v>1</v>
      </c>
      <c r="G18" s="684" t="s">
        <v>179</v>
      </c>
      <c r="H18" s="1305">
        <v>1</v>
      </c>
      <c r="I18" s="1306"/>
      <c r="J18" s="1307"/>
      <c r="K18" s="696"/>
      <c r="L18" s="697"/>
      <c r="M18" s="686"/>
      <c r="N18" s="712"/>
      <c r="O18" s="696"/>
      <c r="P18" s="697"/>
      <c r="Q18" s="703"/>
      <c r="R18" s="685"/>
      <c r="S18" s="436"/>
      <c r="T18" s="98"/>
    </row>
    <row r="19" spans="1:20" ht="13.5" thickBot="1">
      <c r="A19" s="1276"/>
      <c r="B19" s="104" t="s">
        <v>304</v>
      </c>
      <c r="C19" s="99"/>
      <c r="D19" s="97"/>
      <c r="E19" s="97"/>
      <c r="F19" s="436">
        <f>H19+I19+J19+K19+L19+M19+N19+O19+P19+Q19+R19</f>
        <v>48</v>
      </c>
      <c r="G19" s="684" t="s">
        <v>179</v>
      </c>
      <c r="H19" s="700">
        <v>3</v>
      </c>
      <c r="I19" s="701">
        <v>4</v>
      </c>
      <c r="J19" s="702">
        <v>3</v>
      </c>
      <c r="K19" s="700">
        <v>6</v>
      </c>
      <c r="L19" s="702">
        <v>7</v>
      </c>
      <c r="M19" s="707">
        <v>6</v>
      </c>
      <c r="N19" s="713">
        <v>6</v>
      </c>
      <c r="O19" s="700">
        <v>6</v>
      </c>
      <c r="P19" s="702">
        <v>6</v>
      </c>
      <c r="Q19" s="704">
        <v>1</v>
      </c>
      <c r="R19" s="685"/>
      <c r="S19" s="436"/>
      <c r="T19" s="98"/>
    </row>
    <row r="20" spans="1:20">
      <c r="A20" s="96" t="s">
        <v>435</v>
      </c>
      <c r="B20" s="1277" t="s">
        <v>180</v>
      </c>
      <c r="C20" s="1278"/>
      <c r="D20" s="1278"/>
      <c r="E20" s="1278"/>
      <c r="F20" s="1278"/>
      <c r="G20" s="1278"/>
      <c r="H20" s="1279"/>
      <c r="I20" s="1279"/>
      <c r="J20" s="1279"/>
      <c r="K20" s="1279"/>
      <c r="L20" s="1279"/>
      <c r="M20" s="1279"/>
      <c r="N20" s="1279"/>
      <c r="O20" s="1279"/>
      <c r="P20" s="1279"/>
      <c r="Q20" s="1279"/>
      <c r="R20" s="1278"/>
      <c r="S20" s="1278"/>
      <c r="T20" s="1280"/>
    </row>
    <row r="21" spans="1:20" s="103" customFormat="1">
      <c r="A21" s="1310" t="s">
        <v>676</v>
      </c>
      <c r="B21" s="109" t="s">
        <v>212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0" s="103" customFormat="1">
      <c r="A22" s="1311"/>
      <c r="B22" s="109" t="s">
        <v>209</v>
      </c>
      <c r="C22" s="118"/>
      <c r="D22" s="192"/>
      <c r="E22" s="118"/>
      <c r="F22" s="878">
        <f t="shared" ref="F22" si="0">SUM(H22:R22)</f>
        <v>11774</v>
      </c>
      <c r="G22" s="118"/>
      <c r="H22" s="860">
        <v>530</v>
      </c>
      <c r="I22" s="860">
        <v>82</v>
      </c>
      <c r="J22" s="860">
        <v>237</v>
      </c>
      <c r="K22" s="860">
        <v>1938</v>
      </c>
      <c r="L22" s="860">
        <v>1016</v>
      </c>
      <c r="M22" s="860">
        <v>871</v>
      </c>
      <c r="N22" s="860">
        <v>1394</v>
      </c>
      <c r="O22" s="860">
        <v>1682</v>
      </c>
      <c r="P22" s="861">
        <v>3972</v>
      </c>
      <c r="Q22" s="860">
        <v>52</v>
      </c>
      <c r="R22" s="118"/>
      <c r="S22" s="856">
        <f>SUM(H22:R22)</f>
        <v>11774</v>
      </c>
      <c r="T22" s="111"/>
    </row>
    <row r="23" spans="1:20">
      <c r="A23" s="1273"/>
      <c r="B23" s="417" t="s">
        <v>202</v>
      </c>
      <c r="C23" s="98"/>
      <c r="D23" s="390"/>
      <c r="E23" s="390"/>
      <c r="F23" s="385"/>
      <c r="G23" s="99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06"/>
      <c r="T23" s="98"/>
    </row>
    <row r="24" spans="1:20">
      <c r="A24" s="1273"/>
      <c r="B24" s="108" t="s">
        <v>200</v>
      </c>
      <c r="C24" s="98"/>
      <c r="D24" s="390"/>
      <c r="E24" s="390"/>
      <c r="F24" s="385"/>
      <c r="G24" s="99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06"/>
      <c r="T24" s="98"/>
    </row>
    <row r="25" spans="1:20">
      <c r="A25" s="1273"/>
      <c r="B25" s="16" t="s">
        <v>185</v>
      </c>
      <c r="C25" s="98"/>
      <c r="D25" s="390">
        <v>0.5</v>
      </c>
      <c r="E25" s="390">
        <v>2</v>
      </c>
      <c r="F25" s="385">
        <f t="shared" ref="F25:F42" si="1">SUM(H25:R25)</f>
        <v>11774</v>
      </c>
      <c r="G25" s="99" t="s">
        <v>443</v>
      </c>
      <c r="H25" s="167">
        <f>$D$25*H$22*$E$25</f>
        <v>530</v>
      </c>
      <c r="I25" s="167">
        <f>$D$25*I$22*$E$25</f>
        <v>82</v>
      </c>
      <c r="J25" s="167">
        <f t="shared" ref="J25:Q25" si="2">$D$25*J$22*$E$25</f>
        <v>237</v>
      </c>
      <c r="K25" s="167">
        <f t="shared" si="2"/>
        <v>1938</v>
      </c>
      <c r="L25" s="167">
        <f t="shared" si="2"/>
        <v>1016</v>
      </c>
      <c r="M25" s="167">
        <f t="shared" si="2"/>
        <v>871</v>
      </c>
      <c r="N25" s="167">
        <f t="shared" si="2"/>
        <v>1394</v>
      </c>
      <c r="O25" s="167">
        <f t="shared" si="2"/>
        <v>1682</v>
      </c>
      <c r="P25" s="167">
        <f t="shared" si="2"/>
        <v>3972</v>
      </c>
      <c r="Q25" s="167">
        <f t="shared" si="2"/>
        <v>52</v>
      </c>
      <c r="R25" s="167"/>
      <c r="S25" s="106"/>
      <c r="T25" s="98"/>
    </row>
    <row r="26" spans="1:20">
      <c r="A26" s="1273"/>
      <c r="B26" s="16" t="s">
        <v>186</v>
      </c>
      <c r="C26" s="98"/>
      <c r="D26" s="390"/>
      <c r="E26" s="390"/>
      <c r="F26" s="385">
        <f>SUM(H26:R26)</f>
        <v>0</v>
      </c>
      <c r="G26" s="99" t="s">
        <v>443</v>
      </c>
      <c r="H26" s="1318"/>
      <c r="I26" s="1319"/>
      <c r="J26" s="1320"/>
      <c r="K26" s="167">
        <f>K$22*$D$26*$E$26</f>
        <v>0</v>
      </c>
      <c r="L26" s="167">
        <f>L$22*$D$26*$E$26</f>
        <v>0</v>
      </c>
      <c r="M26" s="167"/>
      <c r="N26" s="167"/>
      <c r="O26" s="167"/>
      <c r="P26" s="167"/>
      <c r="Q26" s="167"/>
      <c r="R26" s="167">
        <f>R$22*$D$26*$E$26</f>
        <v>0</v>
      </c>
      <c r="S26" s="106"/>
      <c r="T26" s="98"/>
    </row>
    <row r="27" spans="1:20">
      <c r="A27" s="1273"/>
      <c r="B27" s="16" t="s">
        <v>187</v>
      </c>
      <c r="C27" s="98"/>
      <c r="D27" s="390">
        <v>0</v>
      </c>
      <c r="E27" s="390">
        <v>0</v>
      </c>
      <c r="F27" s="385">
        <f t="shared" si="1"/>
        <v>0</v>
      </c>
      <c r="G27" s="99" t="s">
        <v>443</v>
      </c>
      <c r="H27" s="167">
        <v>0</v>
      </c>
      <c r="I27" s="167">
        <v>0</v>
      </c>
      <c r="J27" s="167">
        <v>0</v>
      </c>
      <c r="K27" s="167">
        <v>0</v>
      </c>
      <c r="L27" s="167">
        <v>0</v>
      </c>
      <c r="M27" s="167">
        <v>0</v>
      </c>
      <c r="N27" s="167">
        <v>0</v>
      </c>
      <c r="O27" s="167">
        <v>0</v>
      </c>
      <c r="P27" s="167">
        <v>0</v>
      </c>
      <c r="Q27" s="167">
        <v>0</v>
      </c>
      <c r="R27" s="167"/>
      <c r="S27" s="106"/>
      <c r="T27" s="98"/>
    </row>
    <row r="28" spans="1:20">
      <c r="A28" s="1273"/>
      <c r="B28" s="16" t="s">
        <v>188</v>
      </c>
      <c r="C28" s="98"/>
      <c r="D28" s="390">
        <v>0</v>
      </c>
      <c r="E28" s="390">
        <v>0</v>
      </c>
      <c r="F28" s="385">
        <f t="shared" si="1"/>
        <v>0</v>
      </c>
      <c r="G28" s="99" t="s">
        <v>443</v>
      </c>
      <c r="H28" s="167">
        <v>0</v>
      </c>
      <c r="I28" s="167">
        <v>0</v>
      </c>
      <c r="J28" s="167">
        <v>0</v>
      </c>
      <c r="K28" s="167">
        <v>0</v>
      </c>
      <c r="L28" s="167">
        <v>0</v>
      </c>
      <c r="M28" s="167">
        <v>0</v>
      </c>
      <c r="N28" s="167">
        <v>0</v>
      </c>
      <c r="O28" s="167">
        <v>0</v>
      </c>
      <c r="P28" s="167">
        <v>0</v>
      </c>
      <c r="Q28" s="167">
        <v>0</v>
      </c>
      <c r="R28" s="167"/>
      <c r="S28" s="106"/>
      <c r="T28" s="98"/>
    </row>
    <row r="29" spans="1:20">
      <c r="A29" s="1273"/>
      <c r="B29" s="16" t="s">
        <v>189</v>
      </c>
      <c r="C29" s="98"/>
      <c r="D29" s="390">
        <v>1</v>
      </c>
      <c r="E29" s="390">
        <v>2</v>
      </c>
      <c r="F29" s="385">
        <f t="shared" si="1"/>
        <v>23548</v>
      </c>
      <c r="G29" s="99" t="s">
        <v>443</v>
      </c>
      <c r="H29" s="167">
        <f t="shared" ref="H29:R29" si="3">H$22*$D$29*$E$29</f>
        <v>1060</v>
      </c>
      <c r="I29" s="167">
        <f t="shared" si="3"/>
        <v>164</v>
      </c>
      <c r="J29" s="167">
        <f t="shared" si="3"/>
        <v>474</v>
      </c>
      <c r="K29" s="167">
        <f t="shared" si="3"/>
        <v>3876</v>
      </c>
      <c r="L29" s="167">
        <f t="shared" si="3"/>
        <v>2032</v>
      </c>
      <c r="M29" s="167">
        <f t="shared" si="3"/>
        <v>1742</v>
      </c>
      <c r="N29" s="167">
        <f t="shared" si="3"/>
        <v>2788</v>
      </c>
      <c r="O29" s="167">
        <f t="shared" si="3"/>
        <v>3364</v>
      </c>
      <c r="P29" s="167">
        <f t="shared" si="3"/>
        <v>7944</v>
      </c>
      <c r="Q29" s="167">
        <f t="shared" si="3"/>
        <v>104</v>
      </c>
      <c r="R29" s="167">
        <f t="shared" si="3"/>
        <v>0</v>
      </c>
      <c r="S29" s="106"/>
      <c r="T29" s="98"/>
    </row>
    <row r="30" spans="1:20">
      <c r="A30" s="1273"/>
      <c r="B30" s="108" t="s">
        <v>444</v>
      </c>
      <c r="C30" s="98"/>
      <c r="D30" s="390"/>
      <c r="E30" s="390"/>
      <c r="F30" s="385">
        <f t="shared" si="1"/>
        <v>0</v>
      </c>
      <c r="G30" s="99" t="s">
        <v>443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06"/>
      <c r="T30" s="98"/>
    </row>
    <row r="31" spans="1:20">
      <c r="A31" s="1273"/>
      <c r="B31" s="16" t="s">
        <v>190</v>
      </c>
      <c r="C31" s="98"/>
      <c r="D31" s="390">
        <v>0</v>
      </c>
      <c r="E31" s="390">
        <v>0</v>
      </c>
      <c r="F31" s="385">
        <f t="shared" si="1"/>
        <v>0</v>
      </c>
      <c r="G31" s="99" t="s">
        <v>443</v>
      </c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06"/>
      <c r="T31" s="98"/>
    </row>
    <row r="32" spans="1:20">
      <c r="A32" s="1273"/>
      <c r="B32" s="16" t="s">
        <v>191</v>
      </c>
      <c r="C32" s="98"/>
      <c r="D32" s="390">
        <v>30</v>
      </c>
      <c r="E32" s="390">
        <v>2</v>
      </c>
      <c r="F32" s="385">
        <f t="shared" si="1"/>
        <v>706440</v>
      </c>
      <c r="G32" s="99" t="s">
        <v>443</v>
      </c>
      <c r="H32" s="167">
        <f t="shared" ref="H32:R32" si="4">H$22*$D$32*$E$32</f>
        <v>31800</v>
      </c>
      <c r="I32" s="167">
        <f t="shared" si="4"/>
        <v>4920</v>
      </c>
      <c r="J32" s="167">
        <f t="shared" si="4"/>
        <v>14220</v>
      </c>
      <c r="K32" s="167">
        <f t="shared" si="4"/>
        <v>116280</v>
      </c>
      <c r="L32" s="167">
        <f t="shared" si="4"/>
        <v>60960</v>
      </c>
      <c r="M32" s="167">
        <f t="shared" si="4"/>
        <v>52260</v>
      </c>
      <c r="N32" s="167">
        <f t="shared" si="4"/>
        <v>83640</v>
      </c>
      <c r="O32" s="167">
        <f t="shared" si="4"/>
        <v>100920</v>
      </c>
      <c r="P32" s="167">
        <f t="shared" si="4"/>
        <v>238320</v>
      </c>
      <c r="Q32" s="167">
        <f t="shared" si="4"/>
        <v>3120</v>
      </c>
      <c r="R32" s="167">
        <f t="shared" si="4"/>
        <v>0</v>
      </c>
      <c r="S32" s="106"/>
      <c r="T32" s="98"/>
    </row>
    <row r="33" spans="1:20">
      <c r="A33" s="1273"/>
      <c r="B33" s="16" t="s">
        <v>192</v>
      </c>
      <c r="C33" s="98"/>
      <c r="D33" s="390">
        <v>0</v>
      </c>
      <c r="E33" s="390">
        <v>0</v>
      </c>
      <c r="F33" s="385">
        <f t="shared" si="1"/>
        <v>0</v>
      </c>
      <c r="G33" s="99" t="s">
        <v>443</v>
      </c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98"/>
    </row>
    <row r="34" spans="1:20">
      <c r="A34" s="1273"/>
      <c r="B34" s="417" t="s">
        <v>203</v>
      </c>
      <c r="C34" s="98"/>
      <c r="D34" s="390"/>
      <c r="E34" s="390"/>
      <c r="F34" s="385"/>
      <c r="G34" s="99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98"/>
    </row>
    <row r="35" spans="1:20">
      <c r="A35" s="1273"/>
      <c r="B35" s="16" t="s">
        <v>193</v>
      </c>
      <c r="C35" s="98"/>
      <c r="D35" s="390">
        <v>0.25</v>
      </c>
      <c r="E35" s="390">
        <v>4</v>
      </c>
      <c r="F35" s="385">
        <f t="shared" si="1"/>
        <v>11774</v>
      </c>
      <c r="G35" s="99" t="s">
        <v>442</v>
      </c>
      <c r="H35" s="391">
        <f t="shared" ref="H35:R35" si="5">H$22*$D$35*$E$35</f>
        <v>530</v>
      </c>
      <c r="I35" s="391">
        <f t="shared" si="5"/>
        <v>82</v>
      </c>
      <c r="J35" s="391">
        <f t="shared" si="5"/>
        <v>237</v>
      </c>
      <c r="K35" s="391">
        <f t="shared" si="5"/>
        <v>1938</v>
      </c>
      <c r="L35" s="391">
        <f t="shared" si="5"/>
        <v>1016</v>
      </c>
      <c r="M35" s="391">
        <f t="shared" si="5"/>
        <v>871</v>
      </c>
      <c r="N35" s="391">
        <f t="shared" si="5"/>
        <v>1394</v>
      </c>
      <c r="O35" s="391">
        <f t="shared" si="5"/>
        <v>1682</v>
      </c>
      <c r="P35" s="391">
        <f t="shared" si="5"/>
        <v>3972</v>
      </c>
      <c r="Q35" s="391">
        <f t="shared" si="5"/>
        <v>52</v>
      </c>
      <c r="R35" s="391">
        <f t="shared" si="5"/>
        <v>0</v>
      </c>
      <c r="S35" s="106"/>
      <c r="T35" s="98"/>
    </row>
    <row r="36" spans="1:20">
      <c r="A36" s="1273"/>
      <c r="B36" s="16" t="s">
        <v>194</v>
      </c>
      <c r="C36" s="98"/>
      <c r="D36" s="390">
        <v>0.25</v>
      </c>
      <c r="E36" s="390">
        <v>4</v>
      </c>
      <c r="F36" s="385">
        <f t="shared" si="1"/>
        <v>11774</v>
      </c>
      <c r="G36" s="99" t="s">
        <v>442</v>
      </c>
      <c r="H36" s="105">
        <f t="shared" ref="H36:R36" si="6">H$22*$D$36*$E$36</f>
        <v>530</v>
      </c>
      <c r="I36" s="105">
        <f t="shared" si="6"/>
        <v>82</v>
      </c>
      <c r="J36" s="105">
        <f t="shared" si="6"/>
        <v>237</v>
      </c>
      <c r="K36" s="105">
        <f t="shared" si="6"/>
        <v>1938</v>
      </c>
      <c r="L36" s="105">
        <f t="shared" si="6"/>
        <v>1016</v>
      </c>
      <c r="M36" s="105">
        <f t="shared" si="6"/>
        <v>871</v>
      </c>
      <c r="N36" s="105">
        <f t="shared" si="6"/>
        <v>1394</v>
      </c>
      <c r="O36" s="105">
        <f t="shared" si="6"/>
        <v>1682</v>
      </c>
      <c r="P36" s="105">
        <f t="shared" si="6"/>
        <v>3972</v>
      </c>
      <c r="Q36" s="105">
        <f t="shared" si="6"/>
        <v>52</v>
      </c>
      <c r="R36" s="105">
        <f t="shared" si="6"/>
        <v>0</v>
      </c>
      <c r="S36" s="106"/>
      <c r="T36" s="98"/>
    </row>
    <row r="37" spans="1:20">
      <c r="A37" s="1273"/>
      <c r="B37" s="16" t="s">
        <v>195</v>
      </c>
      <c r="C37" s="98"/>
      <c r="D37" s="390">
        <v>0.25</v>
      </c>
      <c r="E37" s="390">
        <v>4</v>
      </c>
      <c r="F37" s="385">
        <f t="shared" si="1"/>
        <v>11774</v>
      </c>
      <c r="G37" s="99" t="s">
        <v>442</v>
      </c>
      <c r="H37" s="105">
        <f t="shared" ref="H37:R37" si="7">H$22*$D$37*$E$37</f>
        <v>530</v>
      </c>
      <c r="I37" s="105">
        <f t="shared" si="7"/>
        <v>82</v>
      </c>
      <c r="J37" s="105">
        <f t="shared" si="7"/>
        <v>237</v>
      </c>
      <c r="K37" s="105">
        <f t="shared" si="7"/>
        <v>1938</v>
      </c>
      <c r="L37" s="105">
        <f t="shared" si="7"/>
        <v>1016</v>
      </c>
      <c r="M37" s="105">
        <f t="shared" si="7"/>
        <v>871</v>
      </c>
      <c r="N37" s="105">
        <f t="shared" si="7"/>
        <v>1394</v>
      </c>
      <c r="O37" s="105">
        <f t="shared" si="7"/>
        <v>1682</v>
      </c>
      <c r="P37" s="105">
        <f t="shared" si="7"/>
        <v>3972</v>
      </c>
      <c r="Q37" s="105">
        <f t="shared" si="7"/>
        <v>52</v>
      </c>
      <c r="R37" s="105">
        <f t="shared" si="7"/>
        <v>0</v>
      </c>
      <c r="S37" s="106"/>
      <c r="T37" s="98"/>
    </row>
    <row r="38" spans="1:20">
      <c r="A38" s="1273"/>
      <c r="B38" s="16" t="s">
        <v>196</v>
      </c>
      <c r="C38" s="98"/>
      <c r="D38" s="390">
        <v>10</v>
      </c>
      <c r="E38" s="390">
        <v>1</v>
      </c>
      <c r="F38" s="385">
        <v>72000</v>
      </c>
      <c r="G38" s="99" t="s">
        <v>445</v>
      </c>
      <c r="H38" s="105"/>
      <c r="I38" s="105"/>
      <c r="J38" s="454"/>
      <c r="K38" s="1316"/>
      <c r="L38" s="1317"/>
      <c r="M38" s="453"/>
      <c r="N38" s="106"/>
      <c r="O38" s="106"/>
      <c r="P38" s="106"/>
      <c r="Q38" s="105"/>
      <c r="R38" s="106"/>
      <c r="S38" s="106"/>
      <c r="T38" s="855" t="s">
        <v>675</v>
      </c>
    </row>
    <row r="39" spans="1:20">
      <c r="A39" s="1273"/>
      <c r="B39" s="417" t="s">
        <v>39</v>
      </c>
      <c r="C39" s="98"/>
      <c r="D39" s="390"/>
      <c r="E39" s="390"/>
      <c r="F39" s="385"/>
      <c r="G39" s="99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98"/>
    </row>
    <row r="40" spans="1:20">
      <c r="A40" s="1273"/>
      <c r="B40" s="392" t="s">
        <v>441</v>
      </c>
      <c r="C40" s="98"/>
      <c r="D40" s="390">
        <v>15</v>
      </c>
      <c r="E40" s="390">
        <v>1</v>
      </c>
      <c r="F40" s="385">
        <f t="shared" si="1"/>
        <v>176610</v>
      </c>
      <c r="G40" s="99" t="s">
        <v>442</v>
      </c>
      <c r="H40" s="105">
        <f t="shared" ref="H40:R40" si="8">H$22*$D$40*$E$40</f>
        <v>7950</v>
      </c>
      <c r="I40" s="105">
        <f t="shared" si="8"/>
        <v>1230</v>
      </c>
      <c r="J40" s="105">
        <f t="shared" si="8"/>
        <v>3555</v>
      </c>
      <c r="K40" s="105">
        <f t="shared" si="8"/>
        <v>29070</v>
      </c>
      <c r="L40" s="105">
        <f t="shared" si="8"/>
        <v>15240</v>
      </c>
      <c r="M40" s="105">
        <f t="shared" si="8"/>
        <v>13065</v>
      </c>
      <c r="N40" s="105">
        <f t="shared" si="8"/>
        <v>20910</v>
      </c>
      <c r="O40" s="105">
        <f t="shared" si="8"/>
        <v>25230</v>
      </c>
      <c r="P40" s="105">
        <f t="shared" si="8"/>
        <v>59580</v>
      </c>
      <c r="Q40" s="105">
        <f t="shared" si="8"/>
        <v>780</v>
      </c>
      <c r="R40" s="105">
        <f t="shared" si="8"/>
        <v>0</v>
      </c>
      <c r="S40" s="106"/>
      <c r="T40" s="98"/>
    </row>
    <row r="41" spans="1:20">
      <c r="A41" s="1312" t="s">
        <v>677</v>
      </c>
      <c r="B41" s="112" t="s">
        <v>211</v>
      </c>
      <c r="C41" s="113"/>
      <c r="D41" s="113"/>
      <c r="E41" s="113"/>
      <c r="F41" s="114"/>
      <c r="G41" s="115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3"/>
    </row>
    <row r="42" spans="1:20">
      <c r="A42" s="1312"/>
      <c r="B42" s="112" t="s">
        <v>209</v>
      </c>
      <c r="C42" s="113"/>
      <c r="D42" s="113"/>
      <c r="E42" s="113"/>
      <c r="F42" s="878">
        <f t="shared" si="1"/>
        <v>10094</v>
      </c>
      <c r="G42" s="115"/>
      <c r="H42" s="859">
        <v>258</v>
      </c>
      <c r="I42" s="859">
        <v>187</v>
      </c>
      <c r="J42" s="859">
        <v>427</v>
      </c>
      <c r="K42" s="859">
        <v>3512</v>
      </c>
      <c r="L42" s="859">
        <v>1650</v>
      </c>
      <c r="M42" s="859">
        <v>1142</v>
      </c>
      <c r="N42" s="859">
        <v>2888</v>
      </c>
      <c r="O42" s="859"/>
      <c r="P42" s="859"/>
      <c r="Q42" s="859">
        <v>30</v>
      </c>
      <c r="R42" s="679"/>
      <c r="S42" s="716">
        <f>SUM(H42:R42)</f>
        <v>10094</v>
      </c>
      <c r="T42" s="113"/>
    </row>
    <row r="43" spans="1:20">
      <c r="A43" s="1308"/>
      <c r="B43" s="417" t="s">
        <v>202</v>
      </c>
      <c r="C43" s="98"/>
      <c r="D43" s="390"/>
      <c r="E43" s="390"/>
      <c r="F43" s="385"/>
      <c r="G43" s="99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06"/>
      <c r="T43" s="98"/>
    </row>
    <row r="44" spans="1:20">
      <c r="A44" s="1308"/>
      <c r="B44" s="108" t="s">
        <v>200</v>
      </c>
      <c r="C44" s="98"/>
      <c r="D44" s="390"/>
      <c r="E44" s="390"/>
      <c r="F44" s="385"/>
      <c r="G44" s="99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06"/>
      <c r="T44" s="98"/>
    </row>
    <row r="45" spans="1:20">
      <c r="A45" s="1308"/>
      <c r="B45" s="16" t="s">
        <v>185</v>
      </c>
      <c r="C45" s="98"/>
      <c r="D45" s="390">
        <v>1</v>
      </c>
      <c r="E45" s="390">
        <v>2</v>
      </c>
      <c r="F45" s="385">
        <f t="shared" ref="F45:F66" si="9">SUM(H45:R45)</f>
        <v>20188</v>
      </c>
      <c r="G45" s="99" t="s">
        <v>443</v>
      </c>
      <c r="H45" s="167">
        <f t="shared" ref="H45:R45" si="10">H$42*$D$45*$E$45</f>
        <v>516</v>
      </c>
      <c r="I45" s="167">
        <f t="shared" si="10"/>
        <v>374</v>
      </c>
      <c r="J45" s="167">
        <f t="shared" si="10"/>
        <v>854</v>
      </c>
      <c r="K45" s="167">
        <f t="shared" si="10"/>
        <v>7024</v>
      </c>
      <c r="L45" s="167">
        <f t="shared" si="10"/>
        <v>3300</v>
      </c>
      <c r="M45" s="167">
        <f t="shared" si="10"/>
        <v>2284</v>
      </c>
      <c r="N45" s="167">
        <f t="shared" si="10"/>
        <v>5776</v>
      </c>
      <c r="O45" s="167">
        <f t="shared" si="10"/>
        <v>0</v>
      </c>
      <c r="P45" s="167">
        <f t="shared" si="10"/>
        <v>0</v>
      </c>
      <c r="Q45" s="167">
        <f t="shared" si="10"/>
        <v>60</v>
      </c>
      <c r="R45" s="167">
        <f t="shared" si="10"/>
        <v>0</v>
      </c>
      <c r="S45" s="106"/>
      <c r="T45" s="98"/>
    </row>
    <row r="46" spans="1:20">
      <c r="A46" s="1308"/>
      <c r="B46" s="16" t="s">
        <v>186</v>
      </c>
      <c r="C46" s="98"/>
      <c r="D46" s="390"/>
      <c r="E46" s="390"/>
      <c r="F46" s="385">
        <f t="shared" si="9"/>
        <v>0</v>
      </c>
      <c r="G46" s="99" t="s">
        <v>443</v>
      </c>
      <c r="H46" s="167">
        <f t="shared" ref="H46:Q46" si="11">H$42*$D$46*$E$46</f>
        <v>0</v>
      </c>
      <c r="I46" s="167">
        <f t="shared" si="11"/>
        <v>0</v>
      </c>
      <c r="J46" s="167">
        <f t="shared" si="11"/>
        <v>0</v>
      </c>
      <c r="K46" s="167">
        <f t="shared" si="11"/>
        <v>0</v>
      </c>
      <c r="L46" s="167">
        <f t="shared" si="11"/>
        <v>0</v>
      </c>
      <c r="M46" s="167">
        <f t="shared" si="11"/>
        <v>0</v>
      </c>
      <c r="N46" s="167">
        <f t="shared" si="11"/>
        <v>0</v>
      </c>
      <c r="O46" s="167">
        <f t="shared" si="11"/>
        <v>0</v>
      </c>
      <c r="P46" s="167">
        <f t="shared" si="11"/>
        <v>0</v>
      </c>
      <c r="Q46" s="167">
        <f t="shared" si="11"/>
        <v>0</v>
      </c>
      <c r="R46" s="167"/>
      <c r="S46" s="106"/>
      <c r="T46" s="98"/>
    </row>
    <row r="47" spans="1:20">
      <c r="A47" s="1308"/>
      <c r="B47" s="16" t="s">
        <v>187</v>
      </c>
      <c r="C47" s="98"/>
      <c r="D47" s="390">
        <v>0</v>
      </c>
      <c r="E47" s="390">
        <v>0</v>
      </c>
      <c r="F47" s="385">
        <f t="shared" si="9"/>
        <v>0</v>
      </c>
      <c r="G47" s="99" t="s">
        <v>443</v>
      </c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06"/>
      <c r="T47" s="98"/>
    </row>
    <row r="48" spans="1:20">
      <c r="A48" s="1308"/>
      <c r="B48" s="16" t="s">
        <v>188</v>
      </c>
      <c r="C48" s="98"/>
      <c r="D48" s="390">
        <v>0</v>
      </c>
      <c r="E48" s="390">
        <v>0</v>
      </c>
      <c r="F48" s="385">
        <f t="shared" si="9"/>
        <v>0</v>
      </c>
      <c r="G48" s="99" t="s">
        <v>443</v>
      </c>
      <c r="H48" s="167"/>
      <c r="I48" s="167" t="s">
        <v>416</v>
      </c>
      <c r="J48" s="167"/>
      <c r="K48" s="167"/>
      <c r="L48" s="167"/>
      <c r="M48" s="167"/>
      <c r="N48" s="167"/>
      <c r="O48" s="167"/>
      <c r="P48" s="167"/>
      <c r="Q48" s="167"/>
      <c r="R48" s="167"/>
      <c r="S48" s="106"/>
      <c r="T48" s="98"/>
    </row>
    <row r="49" spans="1:20">
      <c r="A49" s="1308"/>
      <c r="B49" s="16" t="s">
        <v>189</v>
      </c>
      <c r="C49" s="98"/>
      <c r="D49" s="390">
        <v>1.5</v>
      </c>
      <c r="E49" s="390">
        <v>2</v>
      </c>
      <c r="F49" s="385">
        <f t="shared" si="9"/>
        <v>30282</v>
      </c>
      <c r="G49" s="99" t="s">
        <v>443</v>
      </c>
      <c r="H49" s="167">
        <f t="shared" ref="H49:R49" si="12">H$42*$D$49*$E$49</f>
        <v>774</v>
      </c>
      <c r="I49" s="167">
        <f t="shared" si="12"/>
        <v>561</v>
      </c>
      <c r="J49" s="167">
        <f t="shared" si="12"/>
        <v>1281</v>
      </c>
      <c r="K49" s="167">
        <f t="shared" si="12"/>
        <v>10536</v>
      </c>
      <c r="L49" s="167">
        <f t="shared" si="12"/>
        <v>4950</v>
      </c>
      <c r="M49" s="167">
        <f t="shared" si="12"/>
        <v>3426</v>
      </c>
      <c r="N49" s="167">
        <f t="shared" si="12"/>
        <v>8664</v>
      </c>
      <c r="O49" s="167">
        <f t="shared" si="12"/>
        <v>0</v>
      </c>
      <c r="P49" s="167">
        <f t="shared" si="12"/>
        <v>0</v>
      </c>
      <c r="Q49" s="167">
        <f t="shared" si="12"/>
        <v>90</v>
      </c>
      <c r="R49" s="167">
        <f t="shared" si="12"/>
        <v>0</v>
      </c>
      <c r="S49" s="106"/>
      <c r="T49" s="98"/>
    </row>
    <row r="50" spans="1:20">
      <c r="A50" s="1308"/>
      <c r="B50" s="108" t="s">
        <v>201</v>
      </c>
      <c r="C50" s="98"/>
      <c r="D50" s="390"/>
      <c r="E50" s="390"/>
      <c r="F50" s="385"/>
      <c r="G50" s="99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06"/>
      <c r="T50" s="98"/>
    </row>
    <row r="51" spans="1:20">
      <c r="A51" s="1308"/>
      <c r="B51" s="16" t="s">
        <v>190</v>
      </c>
      <c r="C51" s="98"/>
      <c r="D51" s="390">
        <v>0</v>
      </c>
      <c r="E51" s="390">
        <v>0</v>
      </c>
      <c r="F51" s="385">
        <f t="shared" si="9"/>
        <v>0</v>
      </c>
      <c r="G51" s="99" t="s">
        <v>443</v>
      </c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06"/>
      <c r="T51" s="98"/>
    </row>
    <row r="52" spans="1:20">
      <c r="A52" s="1308"/>
      <c r="B52" s="16" t="s">
        <v>191</v>
      </c>
      <c r="C52" s="98"/>
      <c r="D52" s="390">
        <v>120</v>
      </c>
      <c r="E52" s="390">
        <v>1</v>
      </c>
      <c r="F52" s="385">
        <f t="shared" si="9"/>
        <v>1211280</v>
      </c>
      <c r="G52" s="99" t="s">
        <v>443</v>
      </c>
      <c r="H52" s="167">
        <f t="shared" ref="H52:R52" si="13">H$42*$D$52*$E$52</f>
        <v>30960</v>
      </c>
      <c r="I52" s="167">
        <f t="shared" si="13"/>
        <v>22440</v>
      </c>
      <c r="J52" s="167">
        <f t="shared" si="13"/>
        <v>51240</v>
      </c>
      <c r="K52" s="167">
        <f t="shared" si="13"/>
        <v>421440</v>
      </c>
      <c r="L52" s="167">
        <f t="shared" si="13"/>
        <v>198000</v>
      </c>
      <c r="M52" s="167">
        <f t="shared" si="13"/>
        <v>137040</v>
      </c>
      <c r="N52" s="167">
        <f t="shared" si="13"/>
        <v>346560</v>
      </c>
      <c r="O52" s="167">
        <f t="shared" si="13"/>
        <v>0</v>
      </c>
      <c r="P52" s="167">
        <f t="shared" si="13"/>
        <v>0</v>
      </c>
      <c r="Q52" s="167">
        <f t="shared" si="13"/>
        <v>3600</v>
      </c>
      <c r="R52" s="167">
        <f t="shared" si="13"/>
        <v>0</v>
      </c>
      <c r="S52" s="106"/>
      <c r="T52" s="98"/>
    </row>
    <row r="53" spans="1:20">
      <c r="A53" s="1308"/>
      <c r="B53" s="16" t="s">
        <v>192</v>
      </c>
      <c r="C53" s="98"/>
      <c r="D53" s="390">
        <v>0</v>
      </c>
      <c r="E53" s="390">
        <v>0</v>
      </c>
      <c r="F53" s="385">
        <f t="shared" si="9"/>
        <v>0</v>
      </c>
      <c r="G53" s="99" t="s">
        <v>443</v>
      </c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98"/>
    </row>
    <row r="54" spans="1:20">
      <c r="A54" s="1308"/>
      <c r="B54" s="417" t="s">
        <v>203</v>
      </c>
      <c r="C54" s="98"/>
      <c r="D54" s="390"/>
      <c r="E54" s="390"/>
      <c r="F54" s="385"/>
      <c r="G54" s="99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98"/>
    </row>
    <row r="55" spans="1:20">
      <c r="A55" s="1308"/>
      <c r="B55" s="16" t="s">
        <v>193</v>
      </c>
      <c r="C55" s="98"/>
      <c r="D55" s="390">
        <v>0.25</v>
      </c>
      <c r="E55" s="390">
        <v>2</v>
      </c>
      <c r="F55" s="385">
        <f t="shared" si="9"/>
        <v>5047</v>
      </c>
      <c r="G55" s="99" t="s">
        <v>442</v>
      </c>
      <c r="H55" s="105">
        <f t="shared" ref="H55:R55" si="14">H$42*$D$55*$E$55</f>
        <v>129</v>
      </c>
      <c r="I55" s="105">
        <f t="shared" si="14"/>
        <v>93.5</v>
      </c>
      <c r="J55" s="105">
        <f t="shared" si="14"/>
        <v>213.5</v>
      </c>
      <c r="K55" s="105">
        <f t="shared" si="14"/>
        <v>1756</v>
      </c>
      <c r="L55" s="105">
        <f t="shared" si="14"/>
        <v>825</v>
      </c>
      <c r="M55" s="105">
        <f t="shared" si="14"/>
        <v>571</v>
      </c>
      <c r="N55" s="105">
        <f t="shared" si="14"/>
        <v>1444</v>
      </c>
      <c r="O55" s="105">
        <f t="shared" si="14"/>
        <v>0</v>
      </c>
      <c r="P55" s="105">
        <f t="shared" si="14"/>
        <v>0</v>
      </c>
      <c r="Q55" s="105">
        <f t="shared" si="14"/>
        <v>15</v>
      </c>
      <c r="R55" s="105">
        <f t="shared" si="14"/>
        <v>0</v>
      </c>
      <c r="S55" s="106"/>
      <c r="T55" s="98"/>
    </row>
    <row r="56" spans="1:20">
      <c r="A56" s="1308"/>
      <c r="B56" s="16" t="s">
        <v>194</v>
      </c>
      <c r="C56" s="98"/>
      <c r="D56" s="390">
        <v>0.25</v>
      </c>
      <c r="E56" s="390">
        <v>2</v>
      </c>
      <c r="F56" s="385">
        <f t="shared" si="9"/>
        <v>5047</v>
      </c>
      <c r="G56" s="99" t="s">
        <v>442</v>
      </c>
      <c r="H56" s="105">
        <f t="shared" ref="H56:R56" si="15">H$42*$D$56*$E$56</f>
        <v>129</v>
      </c>
      <c r="I56" s="105">
        <f t="shared" si="15"/>
        <v>93.5</v>
      </c>
      <c r="J56" s="105">
        <f t="shared" si="15"/>
        <v>213.5</v>
      </c>
      <c r="K56" s="105">
        <f t="shared" si="15"/>
        <v>1756</v>
      </c>
      <c r="L56" s="105">
        <f t="shared" si="15"/>
        <v>825</v>
      </c>
      <c r="M56" s="105">
        <f t="shared" si="15"/>
        <v>571</v>
      </c>
      <c r="N56" s="105">
        <f t="shared" si="15"/>
        <v>1444</v>
      </c>
      <c r="O56" s="105">
        <f t="shared" si="15"/>
        <v>0</v>
      </c>
      <c r="P56" s="105">
        <f t="shared" si="15"/>
        <v>0</v>
      </c>
      <c r="Q56" s="105">
        <f t="shared" si="15"/>
        <v>15</v>
      </c>
      <c r="R56" s="105">
        <f t="shared" si="15"/>
        <v>0</v>
      </c>
      <c r="S56" s="106"/>
      <c r="T56" s="98"/>
    </row>
    <row r="57" spans="1:20">
      <c r="A57" s="1308"/>
      <c r="B57" s="16" t="s">
        <v>195</v>
      </c>
      <c r="C57" s="98"/>
      <c r="D57" s="390">
        <v>0.25</v>
      </c>
      <c r="E57" s="390">
        <v>2</v>
      </c>
      <c r="F57" s="385">
        <f t="shared" si="9"/>
        <v>5047</v>
      </c>
      <c r="G57" s="99" t="s">
        <v>442</v>
      </c>
      <c r="H57" s="105">
        <f t="shared" ref="H57:R57" si="16">H$42*$D$57*$E$57</f>
        <v>129</v>
      </c>
      <c r="I57" s="105">
        <f t="shared" si="16"/>
        <v>93.5</v>
      </c>
      <c r="J57" s="105">
        <f t="shared" si="16"/>
        <v>213.5</v>
      </c>
      <c r="K57" s="105">
        <f t="shared" si="16"/>
        <v>1756</v>
      </c>
      <c r="L57" s="105">
        <f t="shared" si="16"/>
        <v>825</v>
      </c>
      <c r="M57" s="105">
        <f t="shared" si="16"/>
        <v>571</v>
      </c>
      <c r="N57" s="105">
        <f t="shared" si="16"/>
        <v>1444</v>
      </c>
      <c r="O57" s="105">
        <f t="shared" si="16"/>
        <v>0</v>
      </c>
      <c r="P57" s="105">
        <f t="shared" si="16"/>
        <v>0</v>
      </c>
      <c r="Q57" s="105">
        <f t="shared" si="16"/>
        <v>15</v>
      </c>
      <c r="R57" s="105">
        <f t="shared" si="16"/>
        <v>0</v>
      </c>
      <c r="S57" s="106"/>
      <c r="T57" s="98"/>
    </row>
    <row r="58" spans="1:20">
      <c r="A58" s="1308"/>
      <c r="B58" s="16" t="s">
        <v>196</v>
      </c>
      <c r="C58" s="98"/>
      <c r="D58" s="390">
        <v>0</v>
      </c>
      <c r="E58" s="390">
        <v>0</v>
      </c>
      <c r="F58" s="881">
        <f t="shared" si="9"/>
        <v>0</v>
      </c>
      <c r="G58" s="99" t="s">
        <v>445</v>
      </c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98"/>
    </row>
    <row r="59" spans="1:20">
      <c r="A59" s="1308"/>
      <c r="B59" s="417" t="s">
        <v>204</v>
      </c>
      <c r="C59" s="98"/>
      <c r="D59" s="390"/>
      <c r="E59" s="390"/>
      <c r="F59" s="385">
        <f t="shared" si="9"/>
        <v>0</v>
      </c>
      <c r="G59" s="99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98"/>
    </row>
    <row r="60" spans="1:20">
      <c r="A60" s="1308"/>
      <c r="B60" s="16" t="s">
        <v>197</v>
      </c>
      <c r="C60" s="98"/>
      <c r="D60" s="390">
        <v>0.63</v>
      </c>
      <c r="E60" s="390">
        <v>2</v>
      </c>
      <c r="F60" s="385">
        <f t="shared" si="9"/>
        <v>12718.439999999999</v>
      </c>
      <c r="G60" s="99" t="s">
        <v>445</v>
      </c>
      <c r="H60" s="105">
        <f t="shared" ref="H60:R60" si="17">H$42*$D$60*$E$60</f>
        <v>325.08</v>
      </c>
      <c r="I60" s="105">
        <f t="shared" si="17"/>
        <v>235.62</v>
      </c>
      <c r="J60" s="105">
        <f t="shared" si="17"/>
        <v>538.02</v>
      </c>
      <c r="K60" s="105">
        <f t="shared" si="17"/>
        <v>4425.12</v>
      </c>
      <c r="L60" s="105">
        <f t="shared" si="17"/>
        <v>2079</v>
      </c>
      <c r="M60" s="105">
        <f t="shared" si="17"/>
        <v>1438.92</v>
      </c>
      <c r="N60" s="105">
        <f t="shared" si="17"/>
        <v>3638.88</v>
      </c>
      <c r="O60" s="105">
        <f t="shared" si="17"/>
        <v>0</v>
      </c>
      <c r="P60" s="105">
        <f t="shared" si="17"/>
        <v>0</v>
      </c>
      <c r="Q60" s="105">
        <f t="shared" si="17"/>
        <v>37.799999999999997</v>
      </c>
      <c r="R60" s="105">
        <f t="shared" si="17"/>
        <v>0</v>
      </c>
      <c r="S60" s="106"/>
      <c r="T60" s="98"/>
    </row>
    <row r="61" spans="1:20">
      <c r="A61" s="1308"/>
      <c r="B61" s="16" t="s">
        <v>198</v>
      </c>
      <c r="C61" s="98"/>
      <c r="D61" s="390">
        <v>0.63</v>
      </c>
      <c r="E61" s="390">
        <v>2</v>
      </c>
      <c r="F61" s="385">
        <f t="shared" si="9"/>
        <v>12718.439999999999</v>
      </c>
      <c r="G61" s="99" t="s">
        <v>445</v>
      </c>
      <c r="H61" s="105">
        <f t="shared" ref="H61:R61" si="18">H$42*$D$61*$E$61</f>
        <v>325.08</v>
      </c>
      <c r="I61" s="105">
        <f t="shared" si="18"/>
        <v>235.62</v>
      </c>
      <c r="J61" s="105">
        <f t="shared" si="18"/>
        <v>538.02</v>
      </c>
      <c r="K61" s="105">
        <f t="shared" si="18"/>
        <v>4425.12</v>
      </c>
      <c r="L61" s="105">
        <f t="shared" si="18"/>
        <v>2079</v>
      </c>
      <c r="M61" s="105">
        <f t="shared" si="18"/>
        <v>1438.92</v>
      </c>
      <c r="N61" s="105">
        <f t="shared" si="18"/>
        <v>3638.88</v>
      </c>
      <c r="O61" s="105">
        <f t="shared" si="18"/>
        <v>0</v>
      </c>
      <c r="P61" s="105">
        <f t="shared" si="18"/>
        <v>0</v>
      </c>
      <c r="Q61" s="105">
        <f t="shared" si="18"/>
        <v>37.799999999999997</v>
      </c>
      <c r="R61" s="105">
        <f t="shared" si="18"/>
        <v>0</v>
      </c>
      <c r="S61" s="106"/>
      <c r="T61" s="98"/>
    </row>
    <row r="62" spans="1:20">
      <c r="A62" s="1308"/>
      <c r="B62" s="16" t="s">
        <v>199</v>
      </c>
      <c r="C62" s="98"/>
      <c r="D62" s="390">
        <v>0.63</v>
      </c>
      <c r="E62" s="390">
        <v>2</v>
      </c>
      <c r="F62" s="385">
        <f t="shared" si="9"/>
        <v>12718.439999999999</v>
      </c>
      <c r="G62" s="99" t="s">
        <v>445</v>
      </c>
      <c r="H62" s="105">
        <f t="shared" ref="H62:R62" si="19">H$42*$D$62*$E$62</f>
        <v>325.08</v>
      </c>
      <c r="I62" s="105">
        <f t="shared" si="19"/>
        <v>235.62</v>
      </c>
      <c r="J62" s="105">
        <f t="shared" si="19"/>
        <v>538.02</v>
      </c>
      <c r="K62" s="105">
        <f t="shared" si="19"/>
        <v>4425.12</v>
      </c>
      <c r="L62" s="105">
        <f t="shared" si="19"/>
        <v>2079</v>
      </c>
      <c r="M62" s="105">
        <f t="shared" si="19"/>
        <v>1438.92</v>
      </c>
      <c r="N62" s="105">
        <f t="shared" si="19"/>
        <v>3638.88</v>
      </c>
      <c r="O62" s="105">
        <f t="shared" si="19"/>
        <v>0</v>
      </c>
      <c r="P62" s="105">
        <f t="shared" si="19"/>
        <v>0</v>
      </c>
      <c r="Q62" s="105">
        <f t="shared" si="19"/>
        <v>37.799999999999997</v>
      </c>
      <c r="R62" s="105">
        <f t="shared" si="19"/>
        <v>0</v>
      </c>
      <c r="S62" s="106"/>
      <c r="T62" s="98"/>
    </row>
    <row r="63" spans="1:20">
      <c r="A63" s="1308"/>
      <c r="B63" s="417" t="s">
        <v>39</v>
      </c>
      <c r="C63" s="98"/>
      <c r="D63" s="390"/>
      <c r="E63" s="390"/>
      <c r="F63" s="385"/>
      <c r="G63" s="99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98"/>
    </row>
    <row r="64" spans="1:20">
      <c r="A64" s="1309"/>
      <c r="B64" s="392" t="s">
        <v>441</v>
      </c>
      <c r="C64" s="98"/>
      <c r="D64" s="390">
        <v>15</v>
      </c>
      <c r="E64" s="390">
        <v>1</v>
      </c>
      <c r="F64" s="385">
        <f t="shared" si="9"/>
        <v>151410</v>
      </c>
      <c r="G64" s="99" t="s">
        <v>442</v>
      </c>
      <c r="H64" s="105">
        <f t="shared" ref="H64:R64" si="20">H$42*$D$64*$E$64</f>
        <v>3870</v>
      </c>
      <c r="I64" s="105">
        <f t="shared" si="20"/>
        <v>2805</v>
      </c>
      <c r="J64" s="105">
        <f t="shared" si="20"/>
        <v>6405</v>
      </c>
      <c r="K64" s="105">
        <f t="shared" si="20"/>
        <v>52680</v>
      </c>
      <c r="L64" s="105">
        <f t="shared" si="20"/>
        <v>24750</v>
      </c>
      <c r="M64" s="105">
        <f t="shared" si="20"/>
        <v>17130</v>
      </c>
      <c r="N64" s="105">
        <f t="shared" si="20"/>
        <v>43320</v>
      </c>
      <c r="O64" s="105">
        <f t="shared" si="20"/>
        <v>0</v>
      </c>
      <c r="P64" s="105">
        <f t="shared" si="20"/>
        <v>0</v>
      </c>
      <c r="Q64" s="105">
        <f t="shared" si="20"/>
        <v>450</v>
      </c>
      <c r="R64" s="105">
        <f t="shared" si="20"/>
        <v>0</v>
      </c>
      <c r="S64" s="106"/>
      <c r="T64" s="98"/>
    </row>
    <row r="65" spans="1:20">
      <c r="A65" s="1295" t="s">
        <v>181</v>
      </c>
      <c r="B65" s="1296" t="s">
        <v>689</v>
      </c>
      <c r="C65" s="1297"/>
      <c r="D65" s="1297"/>
      <c r="E65" s="1297"/>
      <c r="F65" s="1297"/>
      <c r="G65" s="1297"/>
      <c r="H65" s="1297"/>
      <c r="I65" s="1297"/>
      <c r="J65" s="1297"/>
      <c r="K65" s="1297"/>
      <c r="L65" s="1297"/>
      <c r="M65" s="1297"/>
      <c r="N65" s="1297"/>
      <c r="O65" s="1297"/>
      <c r="P65" s="1297"/>
      <c r="Q65" s="1297"/>
      <c r="R65" s="1297"/>
      <c r="S65" s="1297"/>
      <c r="T65" s="1297"/>
    </row>
    <row r="66" spans="1:20">
      <c r="A66" s="1295"/>
      <c r="B66" s="418" t="s">
        <v>210</v>
      </c>
      <c r="C66" s="117"/>
      <c r="D66" s="117"/>
      <c r="E66" s="117"/>
      <c r="F66" s="879">
        <f t="shared" si="9"/>
        <v>10171</v>
      </c>
      <c r="G66" s="117"/>
      <c r="H66" s="857">
        <v>1561</v>
      </c>
      <c r="I66" s="857">
        <v>1841</v>
      </c>
      <c r="J66" s="857">
        <v>1577</v>
      </c>
      <c r="K66" s="857"/>
      <c r="L66" s="857">
        <v>2536</v>
      </c>
      <c r="M66" s="857">
        <v>2070</v>
      </c>
      <c r="N66" s="857"/>
      <c r="O66" s="857"/>
      <c r="P66" s="857"/>
      <c r="Q66" s="857">
        <v>538</v>
      </c>
      <c r="R66" s="858">
        <v>48</v>
      </c>
      <c r="S66" s="683">
        <f>SUM(H66:R66)</f>
        <v>10171</v>
      </c>
      <c r="T66" s="117"/>
    </row>
    <row r="67" spans="1:20" s="103" customFormat="1">
      <c r="A67" s="1271"/>
      <c r="B67" s="417" t="s">
        <v>202</v>
      </c>
      <c r="C67" s="101"/>
      <c r="D67" s="101"/>
      <c r="E67" s="101"/>
      <c r="F67" s="385"/>
      <c r="G67" s="99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7"/>
      <c r="S67" s="101"/>
      <c r="T67" s="101"/>
    </row>
    <row r="68" spans="1:20" s="103" customFormat="1">
      <c r="A68" s="1271"/>
      <c r="B68" s="108" t="s">
        <v>200</v>
      </c>
      <c r="C68" s="101"/>
      <c r="D68" s="101"/>
      <c r="E68" s="101"/>
      <c r="F68" s="385"/>
      <c r="G68" s="99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7"/>
      <c r="S68" s="101"/>
      <c r="T68" s="101"/>
    </row>
    <row r="69" spans="1:20" s="103" customFormat="1">
      <c r="A69" s="1271"/>
      <c r="B69" s="16" t="s">
        <v>185</v>
      </c>
      <c r="C69" s="101"/>
      <c r="D69" s="880">
        <v>1.5</v>
      </c>
      <c r="E69" s="880">
        <v>2</v>
      </c>
      <c r="F69" s="385">
        <f t="shared" ref="F69:F89" si="21">SUM(H69:R69)</f>
        <v>13818</v>
      </c>
      <c r="G69" s="99" t="s">
        <v>443</v>
      </c>
      <c r="H69" s="101"/>
      <c r="I69" s="101"/>
      <c r="J69" s="101"/>
      <c r="K69" s="101"/>
      <c r="L69" s="384">
        <f>L66*D69*E69</f>
        <v>7608</v>
      </c>
      <c r="M69" s="384">
        <f>M66*D69*E69</f>
        <v>6210</v>
      </c>
      <c r="N69" s="101"/>
      <c r="O69" s="101"/>
      <c r="P69" s="101"/>
      <c r="Q69" s="101"/>
      <c r="R69" s="107"/>
      <c r="S69" s="101"/>
      <c r="T69" s="101"/>
    </row>
    <row r="70" spans="1:20" s="103" customFormat="1">
      <c r="A70" s="1271"/>
      <c r="B70" s="16" t="s">
        <v>186</v>
      </c>
      <c r="C70" s="101"/>
      <c r="D70" s="880">
        <v>0</v>
      </c>
      <c r="E70" s="880">
        <v>0</v>
      </c>
      <c r="F70" s="385">
        <f t="shared" si="21"/>
        <v>0</v>
      </c>
      <c r="G70" s="99" t="s">
        <v>443</v>
      </c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7"/>
      <c r="S70" s="101"/>
      <c r="T70" s="101"/>
    </row>
    <row r="71" spans="1:20" s="103" customFormat="1">
      <c r="A71" s="1271"/>
      <c r="B71" s="16" t="s">
        <v>187</v>
      </c>
      <c r="C71" s="101"/>
      <c r="D71" s="880">
        <v>1.5</v>
      </c>
      <c r="E71" s="880">
        <v>2</v>
      </c>
      <c r="F71" s="385">
        <f t="shared" si="21"/>
        <v>16695</v>
      </c>
      <c r="G71" s="99" t="s">
        <v>443</v>
      </c>
      <c r="H71" s="384">
        <f>H$66*$D$71*$E$71</f>
        <v>4683</v>
      </c>
      <c r="I71" s="384">
        <f>I$66*$D$71*$E$71</f>
        <v>5523</v>
      </c>
      <c r="J71" s="384">
        <f>J$66*$D$71*$E$71</f>
        <v>4731</v>
      </c>
      <c r="K71" s="384">
        <f>K$66*$D$71*$E$71</f>
        <v>0</v>
      </c>
      <c r="L71" s="384"/>
      <c r="M71" s="384"/>
      <c r="N71" s="384">
        <f>N$66*$D$71*$E$71</f>
        <v>0</v>
      </c>
      <c r="O71" s="384">
        <f>O$66*$D$71*$E$71</f>
        <v>0</v>
      </c>
      <c r="P71" s="384">
        <f>P$66*$D$71*$E$71</f>
        <v>0</v>
      </c>
      <c r="Q71" s="384">
        <f>Q$66*$D$71*$E$71</f>
        <v>1614</v>
      </c>
      <c r="R71" s="384">
        <f>R$66*$D$71*$E$71</f>
        <v>144</v>
      </c>
      <c r="S71" s="101"/>
      <c r="T71" s="101"/>
    </row>
    <row r="72" spans="1:20" s="103" customFormat="1">
      <c r="A72" s="1271"/>
      <c r="B72" s="16" t="s">
        <v>188</v>
      </c>
      <c r="C72" s="101"/>
      <c r="D72" s="880">
        <v>0</v>
      </c>
      <c r="E72" s="880">
        <v>0</v>
      </c>
      <c r="F72" s="385">
        <f t="shared" si="21"/>
        <v>0</v>
      </c>
      <c r="G72" s="99" t="s">
        <v>443</v>
      </c>
      <c r="H72" s="384">
        <f>H$66*$D$72*$E$72</f>
        <v>0</v>
      </c>
      <c r="I72" s="384">
        <f>I$66*$D$72*$E$72</f>
        <v>0</v>
      </c>
      <c r="J72" s="384">
        <f>J$66*$D$72*$E$72</f>
        <v>0</v>
      </c>
      <c r="K72" s="384">
        <f>K$66*$D$72*$E$72</f>
        <v>0</v>
      </c>
      <c r="L72" s="384"/>
      <c r="M72" s="384"/>
      <c r="N72" s="384">
        <f>N$66*$D$72*$E$72</f>
        <v>0</v>
      </c>
      <c r="O72" s="384">
        <f>O$66*$D$72*$E$72</f>
        <v>0</v>
      </c>
      <c r="P72" s="384">
        <f>P$66*$D$72*$E$72</f>
        <v>0</v>
      </c>
      <c r="Q72" s="384">
        <f>Q$66*$D$72*$E$72</f>
        <v>0</v>
      </c>
      <c r="R72" s="384">
        <f>R$66*$D$72*$E$72</f>
        <v>0</v>
      </c>
      <c r="S72" s="101"/>
      <c r="T72" s="101"/>
    </row>
    <row r="73" spans="1:20" s="103" customFormat="1">
      <c r="A73" s="1271"/>
      <c r="B73" s="16" t="s">
        <v>189</v>
      </c>
      <c r="C73" s="101"/>
      <c r="D73" s="880">
        <v>2</v>
      </c>
      <c r="E73" s="880">
        <v>2</v>
      </c>
      <c r="F73" s="385">
        <f t="shared" si="21"/>
        <v>40684</v>
      </c>
      <c r="G73" s="99" t="s">
        <v>443</v>
      </c>
      <c r="H73" s="384">
        <f t="shared" ref="H73:R73" si="22">H$66*$D$73*$E$73</f>
        <v>6244</v>
      </c>
      <c r="I73" s="384">
        <f t="shared" si="22"/>
        <v>7364</v>
      </c>
      <c r="J73" s="384">
        <f t="shared" si="22"/>
        <v>6308</v>
      </c>
      <c r="K73" s="384">
        <f t="shared" si="22"/>
        <v>0</v>
      </c>
      <c r="L73" s="384">
        <f t="shared" si="22"/>
        <v>10144</v>
      </c>
      <c r="M73" s="384">
        <f t="shared" si="22"/>
        <v>8280</v>
      </c>
      <c r="N73" s="384">
        <f t="shared" si="22"/>
        <v>0</v>
      </c>
      <c r="O73" s="384">
        <f t="shared" si="22"/>
        <v>0</v>
      </c>
      <c r="P73" s="384">
        <f t="shared" si="22"/>
        <v>0</v>
      </c>
      <c r="Q73" s="384">
        <f t="shared" si="22"/>
        <v>2152</v>
      </c>
      <c r="R73" s="384">
        <f t="shared" si="22"/>
        <v>192</v>
      </c>
      <c r="S73" s="101"/>
      <c r="T73" s="101"/>
    </row>
    <row r="74" spans="1:20" s="103" customFormat="1">
      <c r="A74" s="1271"/>
      <c r="B74" s="108" t="s">
        <v>201</v>
      </c>
      <c r="C74" s="101"/>
      <c r="D74" s="880"/>
      <c r="E74" s="880"/>
      <c r="F74" s="385"/>
      <c r="G74" s="99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7"/>
      <c r="S74" s="101"/>
      <c r="T74" s="101"/>
    </row>
    <row r="75" spans="1:20" s="103" customFormat="1">
      <c r="A75" s="1271"/>
      <c r="B75" s="16" t="s">
        <v>190</v>
      </c>
      <c r="C75" s="101"/>
      <c r="D75" s="880">
        <v>140</v>
      </c>
      <c r="E75" s="880">
        <v>1</v>
      </c>
      <c r="F75" s="385">
        <f t="shared" si="21"/>
        <v>779100</v>
      </c>
      <c r="G75" s="99" t="s">
        <v>443</v>
      </c>
      <c r="H75" s="384">
        <f>H$66*$D$75*$E$75</f>
        <v>218540</v>
      </c>
      <c r="I75" s="384">
        <f>I$66*$D$75*$E$75</f>
        <v>257740</v>
      </c>
      <c r="J75" s="384">
        <f>J$66*$D$75*$E$75</f>
        <v>220780</v>
      </c>
      <c r="K75" s="384">
        <f>K$66*$D$75*$E$75</f>
        <v>0</v>
      </c>
      <c r="L75" s="384"/>
      <c r="M75" s="384"/>
      <c r="N75" s="384">
        <f>N$66*$D$75*$E$75</f>
        <v>0</v>
      </c>
      <c r="O75" s="384">
        <f>O$66*$D$75*$E$75</f>
        <v>0</v>
      </c>
      <c r="P75" s="384">
        <f>P$66*$D$75*$E$75</f>
        <v>0</v>
      </c>
      <c r="Q75" s="384">
        <f>Q$66*$D$75*$E$75</f>
        <v>75320</v>
      </c>
      <c r="R75" s="384">
        <f>R$66*$D$75*$E$75</f>
        <v>6720</v>
      </c>
      <c r="S75" s="101"/>
      <c r="T75" s="101"/>
    </row>
    <row r="76" spans="1:20" s="103" customFormat="1">
      <c r="A76" s="1271"/>
      <c r="B76" s="16" t="s">
        <v>191</v>
      </c>
      <c r="C76" s="101"/>
      <c r="D76" s="880">
        <v>140</v>
      </c>
      <c r="E76" s="880">
        <v>1</v>
      </c>
      <c r="F76" s="385">
        <f t="shared" si="21"/>
        <v>644840</v>
      </c>
      <c r="G76" s="99" t="s">
        <v>443</v>
      </c>
      <c r="H76" s="101"/>
      <c r="I76" s="101"/>
      <c r="J76" s="101"/>
      <c r="K76" s="101"/>
      <c r="L76" s="384">
        <f>L66*D76*E76</f>
        <v>355040</v>
      </c>
      <c r="M76" s="384">
        <f>M66*D76*E76</f>
        <v>289800</v>
      </c>
      <c r="N76" s="101"/>
      <c r="O76" s="101"/>
      <c r="P76" s="101"/>
      <c r="Q76" s="101"/>
      <c r="R76" s="107"/>
      <c r="S76" s="101"/>
      <c r="T76" s="101"/>
    </row>
    <row r="77" spans="1:20" s="103" customFormat="1">
      <c r="A77" s="1271"/>
      <c r="B77" s="16" t="s">
        <v>192</v>
      </c>
      <c r="C77" s="101"/>
      <c r="D77" s="880">
        <v>5</v>
      </c>
      <c r="E77" s="880">
        <v>1</v>
      </c>
      <c r="F77" s="385">
        <f t="shared" si="21"/>
        <v>27825</v>
      </c>
      <c r="G77" s="99" t="s">
        <v>443</v>
      </c>
      <c r="H77" s="26">
        <f>H66*E77*D77</f>
        <v>7805</v>
      </c>
      <c r="I77" s="26">
        <f>I66*E77*D77</f>
        <v>9205</v>
      </c>
      <c r="J77" s="26">
        <f>J66*E77*D77</f>
        <v>7885</v>
      </c>
      <c r="K77" s="101"/>
      <c r="L77" s="101"/>
      <c r="M77" s="101"/>
      <c r="N77" s="101"/>
      <c r="O77" s="101"/>
      <c r="P77" s="101"/>
      <c r="Q77" s="26">
        <f>Q66*E77*D77</f>
        <v>2690</v>
      </c>
      <c r="R77" s="439">
        <f>R66*E77*D77</f>
        <v>240</v>
      </c>
      <c r="S77" s="101"/>
      <c r="T77" s="101"/>
    </row>
    <row r="78" spans="1:20" s="103" customFormat="1">
      <c r="A78" s="1271"/>
      <c r="B78" s="417" t="s">
        <v>203</v>
      </c>
      <c r="C78" s="101"/>
      <c r="D78" s="101"/>
      <c r="E78" s="101"/>
      <c r="F78" s="385"/>
      <c r="G78" s="99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7"/>
      <c r="S78" s="101"/>
      <c r="T78" s="101"/>
    </row>
    <row r="79" spans="1:20" s="103" customFormat="1">
      <c r="A79" s="1271"/>
      <c r="B79" s="16" t="s">
        <v>193</v>
      </c>
      <c r="C79" s="101"/>
      <c r="D79" s="384">
        <v>0.25</v>
      </c>
      <c r="E79" s="384">
        <v>4</v>
      </c>
      <c r="F79" s="385">
        <f t="shared" si="21"/>
        <v>10171</v>
      </c>
      <c r="G79" s="99" t="s">
        <v>442</v>
      </c>
      <c r="H79" s="384">
        <f t="shared" ref="H79:R79" si="23">H$66*$D$79*$E$79</f>
        <v>1561</v>
      </c>
      <c r="I79" s="384">
        <f t="shared" si="23"/>
        <v>1841</v>
      </c>
      <c r="J79" s="384">
        <f t="shared" si="23"/>
        <v>1577</v>
      </c>
      <c r="K79" s="384">
        <f t="shared" si="23"/>
        <v>0</v>
      </c>
      <c r="L79" s="384">
        <f t="shared" si="23"/>
        <v>2536</v>
      </c>
      <c r="M79" s="384">
        <f t="shared" si="23"/>
        <v>2070</v>
      </c>
      <c r="N79" s="384">
        <f t="shared" si="23"/>
        <v>0</v>
      </c>
      <c r="O79" s="384">
        <f t="shared" si="23"/>
        <v>0</v>
      </c>
      <c r="P79" s="384">
        <f t="shared" si="23"/>
        <v>0</v>
      </c>
      <c r="Q79" s="384">
        <f t="shared" si="23"/>
        <v>538</v>
      </c>
      <c r="R79" s="384">
        <f t="shared" si="23"/>
        <v>48</v>
      </c>
      <c r="S79" s="101"/>
      <c r="T79" s="101"/>
    </row>
    <row r="80" spans="1:20" s="103" customFormat="1">
      <c r="A80" s="1271"/>
      <c r="B80" s="16" t="s">
        <v>194</v>
      </c>
      <c r="C80" s="101"/>
      <c r="D80" s="384">
        <v>0.25</v>
      </c>
      <c r="E80" s="384">
        <v>4</v>
      </c>
      <c r="F80" s="385">
        <f t="shared" si="21"/>
        <v>10171</v>
      </c>
      <c r="G80" s="99" t="s">
        <v>442</v>
      </c>
      <c r="H80" s="384">
        <f t="shared" ref="H80:R80" si="24">H$66*$D$80*$E$80</f>
        <v>1561</v>
      </c>
      <c r="I80" s="384">
        <f t="shared" si="24"/>
        <v>1841</v>
      </c>
      <c r="J80" s="384">
        <f t="shared" si="24"/>
        <v>1577</v>
      </c>
      <c r="K80" s="384">
        <f t="shared" si="24"/>
        <v>0</v>
      </c>
      <c r="L80" s="384">
        <f t="shared" si="24"/>
        <v>2536</v>
      </c>
      <c r="M80" s="384">
        <f t="shared" si="24"/>
        <v>2070</v>
      </c>
      <c r="N80" s="384">
        <f t="shared" si="24"/>
        <v>0</v>
      </c>
      <c r="O80" s="384">
        <f t="shared" si="24"/>
        <v>0</v>
      </c>
      <c r="P80" s="384">
        <f t="shared" si="24"/>
        <v>0</v>
      </c>
      <c r="Q80" s="384">
        <f t="shared" si="24"/>
        <v>538</v>
      </c>
      <c r="R80" s="384">
        <f t="shared" si="24"/>
        <v>48</v>
      </c>
      <c r="S80" s="101"/>
      <c r="T80" s="101"/>
    </row>
    <row r="81" spans="1:20" s="103" customFormat="1">
      <c r="A81" s="1271"/>
      <c r="B81" s="16" t="s">
        <v>195</v>
      </c>
      <c r="C81" s="101"/>
      <c r="D81" s="384">
        <v>0.25</v>
      </c>
      <c r="E81" s="384">
        <v>4</v>
      </c>
      <c r="F81" s="385">
        <f t="shared" si="21"/>
        <v>10171</v>
      </c>
      <c r="G81" s="99" t="s">
        <v>442</v>
      </c>
      <c r="H81" s="384">
        <f t="shared" ref="H81:R81" si="25">H$66*$D$81*$E$81</f>
        <v>1561</v>
      </c>
      <c r="I81" s="384">
        <f t="shared" si="25"/>
        <v>1841</v>
      </c>
      <c r="J81" s="384">
        <f t="shared" si="25"/>
        <v>1577</v>
      </c>
      <c r="K81" s="384">
        <f t="shared" si="25"/>
        <v>0</v>
      </c>
      <c r="L81" s="384">
        <f t="shared" si="25"/>
        <v>2536</v>
      </c>
      <c r="M81" s="384">
        <f t="shared" si="25"/>
        <v>2070</v>
      </c>
      <c r="N81" s="384">
        <f t="shared" si="25"/>
        <v>0</v>
      </c>
      <c r="O81" s="384">
        <f t="shared" si="25"/>
        <v>0</v>
      </c>
      <c r="P81" s="384">
        <f t="shared" si="25"/>
        <v>0</v>
      </c>
      <c r="Q81" s="384">
        <f t="shared" si="25"/>
        <v>538</v>
      </c>
      <c r="R81" s="384">
        <f t="shared" si="25"/>
        <v>48</v>
      </c>
      <c r="S81" s="101"/>
      <c r="T81" s="101"/>
    </row>
    <row r="82" spans="1:20" s="103" customFormat="1">
      <c r="A82" s="1271"/>
      <c r="B82" s="16" t="s">
        <v>196</v>
      </c>
      <c r="C82" s="101"/>
      <c r="D82" s="384">
        <v>0</v>
      </c>
      <c r="E82" s="384">
        <v>0</v>
      </c>
      <c r="F82" s="385">
        <f t="shared" si="21"/>
        <v>0</v>
      </c>
      <c r="G82" s="99" t="s">
        <v>265</v>
      </c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7"/>
      <c r="S82" s="101"/>
      <c r="T82" s="101"/>
    </row>
    <row r="83" spans="1:20" s="103" customFormat="1">
      <c r="A83" s="1271"/>
      <c r="B83" s="417" t="s">
        <v>204</v>
      </c>
      <c r="C83" s="101"/>
      <c r="D83" s="101"/>
      <c r="E83" s="101"/>
      <c r="F83" s="385">
        <f t="shared" si="21"/>
        <v>0</v>
      </c>
      <c r="G83" s="99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7"/>
      <c r="S83" s="101"/>
      <c r="T83" s="101"/>
    </row>
    <row r="84" spans="1:20" s="103" customFormat="1">
      <c r="A84" s="1271"/>
      <c r="B84" s="16" t="s">
        <v>197</v>
      </c>
      <c r="C84" s="101"/>
      <c r="D84" s="384">
        <v>0.63</v>
      </c>
      <c r="E84" s="384">
        <v>4</v>
      </c>
      <c r="F84" s="385">
        <f t="shared" si="21"/>
        <v>25630.920000000002</v>
      </c>
      <c r="G84" s="99" t="s">
        <v>445</v>
      </c>
      <c r="H84" s="384">
        <f t="shared" ref="H84:R84" si="26">H$66*$D$84*$E$84</f>
        <v>3933.7200000000003</v>
      </c>
      <c r="I84" s="384">
        <f t="shared" si="26"/>
        <v>4639.32</v>
      </c>
      <c r="J84" s="384">
        <f t="shared" si="26"/>
        <v>3974.04</v>
      </c>
      <c r="K84" s="384">
        <f t="shared" si="26"/>
        <v>0</v>
      </c>
      <c r="L84" s="384">
        <f t="shared" si="26"/>
        <v>6390.72</v>
      </c>
      <c r="M84" s="384">
        <f t="shared" si="26"/>
        <v>5216.3999999999996</v>
      </c>
      <c r="N84" s="384">
        <f t="shared" si="26"/>
        <v>0</v>
      </c>
      <c r="O84" s="384">
        <f t="shared" si="26"/>
        <v>0</v>
      </c>
      <c r="P84" s="384">
        <f t="shared" si="26"/>
        <v>0</v>
      </c>
      <c r="Q84" s="384">
        <f t="shared" si="26"/>
        <v>1355.76</v>
      </c>
      <c r="R84" s="384">
        <f t="shared" si="26"/>
        <v>120.96000000000001</v>
      </c>
      <c r="S84" s="101"/>
      <c r="T84" s="101"/>
    </row>
    <row r="85" spans="1:20" s="103" customFormat="1">
      <c r="A85" s="1271"/>
      <c r="B85" s="16" t="s">
        <v>198</v>
      </c>
      <c r="C85" s="101"/>
      <c r="D85" s="384">
        <v>0.63</v>
      </c>
      <c r="E85" s="384">
        <v>4</v>
      </c>
      <c r="F85" s="385">
        <f t="shared" si="21"/>
        <v>25630.920000000002</v>
      </c>
      <c r="G85" s="99" t="s">
        <v>445</v>
      </c>
      <c r="H85" s="384">
        <f t="shared" ref="H85:R85" si="27">H$66*$D$85*$E$85</f>
        <v>3933.7200000000003</v>
      </c>
      <c r="I85" s="384">
        <f t="shared" si="27"/>
        <v>4639.32</v>
      </c>
      <c r="J85" s="384">
        <f t="shared" si="27"/>
        <v>3974.04</v>
      </c>
      <c r="K85" s="384">
        <f t="shared" si="27"/>
        <v>0</v>
      </c>
      <c r="L85" s="384">
        <f t="shared" si="27"/>
        <v>6390.72</v>
      </c>
      <c r="M85" s="384">
        <f t="shared" si="27"/>
        <v>5216.3999999999996</v>
      </c>
      <c r="N85" s="384">
        <f t="shared" si="27"/>
        <v>0</v>
      </c>
      <c r="O85" s="384">
        <f t="shared" si="27"/>
        <v>0</v>
      </c>
      <c r="P85" s="384">
        <f t="shared" si="27"/>
        <v>0</v>
      </c>
      <c r="Q85" s="384">
        <f t="shared" si="27"/>
        <v>1355.76</v>
      </c>
      <c r="R85" s="384">
        <f t="shared" si="27"/>
        <v>120.96000000000001</v>
      </c>
      <c r="S85" s="101"/>
      <c r="T85" s="101"/>
    </row>
    <row r="86" spans="1:20" s="103" customFormat="1">
      <c r="A86" s="1271"/>
      <c r="B86" s="16" t="s">
        <v>199</v>
      </c>
      <c r="C86" s="101"/>
      <c r="D86" s="384">
        <v>0.63</v>
      </c>
      <c r="E86" s="384">
        <v>4</v>
      </c>
      <c r="F86" s="385">
        <f t="shared" si="21"/>
        <v>25630.920000000002</v>
      </c>
      <c r="G86" s="99" t="s">
        <v>445</v>
      </c>
      <c r="H86" s="384">
        <f t="shared" ref="H86:R86" si="28">H$66*$D$86*$E$86</f>
        <v>3933.7200000000003</v>
      </c>
      <c r="I86" s="384">
        <f t="shared" si="28"/>
        <v>4639.32</v>
      </c>
      <c r="J86" s="384">
        <f t="shared" si="28"/>
        <v>3974.04</v>
      </c>
      <c r="K86" s="384">
        <f t="shared" si="28"/>
        <v>0</v>
      </c>
      <c r="L86" s="384">
        <f t="shared" si="28"/>
        <v>6390.72</v>
      </c>
      <c r="M86" s="384">
        <f t="shared" si="28"/>
        <v>5216.3999999999996</v>
      </c>
      <c r="N86" s="384">
        <f t="shared" si="28"/>
        <v>0</v>
      </c>
      <c r="O86" s="384">
        <f t="shared" si="28"/>
        <v>0</v>
      </c>
      <c r="P86" s="384">
        <f t="shared" si="28"/>
        <v>0</v>
      </c>
      <c r="Q86" s="384">
        <f t="shared" si="28"/>
        <v>1355.76</v>
      </c>
      <c r="R86" s="384">
        <f t="shared" si="28"/>
        <v>120.96000000000001</v>
      </c>
      <c r="S86" s="101"/>
      <c r="T86" s="101"/>
    </row>
    <row r="87" spans="1:20" s="103" customFormat="1">
      <c r="A87" s="1271"/>
      <c r="B87" s="16" t="s">
        <v>517</v>
      </c>
      <c r="C87" s="517"/>
      <c r="D87" s="518">
        <v>1</v>
      </c>
      <c r="E87" s="518">
        <v>1</v>
      </c>
      <c r="F87" s="520">
        <v>500</v>
      </c>
      <c r="G87" s="521" t="s">
        <v>265</v>
      </c>
      <c r="H87" s="518"/>
      <c r="I87" s="518"/>
      <c r="J87" s="518"/>
      <c r="K87" s="518"/>
      <c r="L87" s="518"/>
      <c r="M87" s="518"/>
      <c r="N87" s="518"/>
      <c r="O87" s="518"/>
      <c r="P87" s="518"/>
      <c r="Q87" s="518"/>
      <c r="R87" s="519"/>
      <c r="S87" s="517"/>
      <c r="T87" s="517" t="s">
        <v>518</v>
      </c>
    </row>
    <row r="88" spans="1:20" s="103" customFormat="1">
      <c r="A88" s="1271"/>
      <c r="B88" s="417" t="s">
        <v>39</v>
      </c>
      <c r="C88" s="101"/>
      <c r="D88" s="384"/>
      <c r="E88" s="384"/>
      <c r="F88" s="385"/>
      <c r="G88" s="99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7"/>
      <c r="S88" s="101"/>
      <c r="T88" s="101"/>
    </row>
    <row r="89" spans="1:20" s="103" customFormat="1">
      <c r="A89" s="1272"/>
      <c r="B89" s="16" t="s">
        <v>441</v>
      </c>
      <c r="C89" s="101"/>
      <c r="D89" s="384">
        <v>15</v>
      </c>
      <c r="E89" s="384">
        <v>1</v>
      </c>
      <c r="F89" s="385">
        <f t="shared" si="21"/>
        <v>152565</v>
      </c>
      <c r="G89" s="99" t="s">
        <v>442</v>
      </c>
      <c r="H89" s="384">
        <f t="shared" ref="H89:R89" si="29">H$66*$D$89*$E$89</f>
        <v>23415</v>
      </c>
      <c r="I89" s="384">
        <f t="shared" si="29"/>
        <v>27615</v>
      </c>
      <c r="J89" s="384">
        <f t="shared" si="29"/>
        <v>23655</v>
      </c>
      <c r="K89" s="384">
        <f t="shared" si="29"/>
        <v>0</v>
      </c>
      <c r="L89" s="384">
        <f t="shared" si="29"/>
        <v>38040</v>
      </c>
      <c r="M89" s="384">
        <f t="shared" si="29"/>
        <v>31050</v>
      </c>
      <c r="N89" s="384">
        <f t="shared" si="29"/>
        <v>0</v>
      </c>
      <c r="O89" s="384">
        <f t="shared" si="29"/>
        <v>0</v>
      </c>
      <c r="P89" s="384">
        <f t="shared" si="29"/>
        <v>0</v>
      </c>
      <c r="Q89" s="384">
        <f t="shared" si="29"/>
        <v>8070</v>
      </c>
      <c r="R89" s="384">
        <f t="shared" si="29"/>
        <v>720</v>
      </c>
      <c r="S89" s="101"/>
      <c r="T89" s="101"/>
    </row>
  </sheetData>
  <mergeCells count="42">
    <mergeCell ref="A43:A64"/>
    <mergeCell ref="C2:C5"/>
    <mergeCell ref="H2:R2"/>
    <mergeCell ref="A21:A22"/>
    <mergeCell ref="A41:A42"/>
    <mergeCell ref="H3:P3"/>
    <mergeCell ref="O4:P4"/>
    <mergeCell ref="H9:J9"/>
    <mergeCell ref="H10:Q10"/>
    <mergeCell ref="K9:L9"/>
    <mergeCell ref="K38:L38"/>
    <mergeCell ref="B2:B5"/>
    <mergeCell ref="D2:D5"/>
    <mergeCell ref="F2:F5"/>
    <mergeCell ref="H26:J26"/>
    <mergeCell ref="T2:T5"/>
    <mergeCell ref="R3:R4"/>
    <mergeCell ref="O9:P9"/>
    <mergeCell ref="H12:J12"/>
    <mergeCell ref="H18:J18"/>
    <mergeCell ref="O12:P12"/>
    <mergeCell ref="K13:L13"/>
    <mergeCell ref="M12:N12"/>
    <mergeCell ref="M13:N13"/>
    <mergeCell ref="K12:L12"/>
    <mergeCell ref="M9:N9"/>
    <mergeCell ref="A1:T1"/>
    <mergeCell ref="A67:A89"/>
    <mergeCell ref="A23:A40"/>
    <mergeCell ref="A8:A19"/>
    <mergeCell ref="B20:T20"/>
    <mergeCell ref="H4:J4"/>
    <mergeCell ref="B7:T7"/>
    <mergeCell ref="G2:G5"/>
    <mergeCell ref="E2:E5"/>
    <mergeCell ref="B6:T6"/>
    <mergeCell ref="A2:A5"/>
    <mergeCell ref="S2:S5"/>
    <mergeCell ref="A65:A66"/>
    <mergeCell ref="K4:L4"/>
    <mergeCell ref="M4:N4"/>
    <mergeCell ref="B65:T65"/>
  </mergeCells>
  <pageMargins left="0.25" right="0.25" top="0.75" bottom="0.75" header="0.3" footer="0.3"/>
  <pageSetup paperSize="8" scale="90" orientation="landscape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P34"/>
  <sheetViews>
    <sheetView showGridLines="0" topLeftCell="B1" zoomScale="60" zoomScaleNormal="60" workbookViewId="0">
      <selection activeCell="M34" sqref="M34"/>
    </sheetView>
  </sheetViews>
  <sheetFormatPr defaultRowHeight="15"/>
  <cols>
    <col min="1" max="1" width="4.5703125" style="728" customWidth="1"/>
    <col min="2" max="2" width="24.85546875" customWidth="1"/>
    <col min="3" max="3" width="8.85546875" customWidth="1"/>
    <col min="4" max="4" width="14.7109375" customWidth="1"/>
    <col min="5" max="5" width="14.28515625" customWidth="1"/>
    <col min="6" max="6" width="14.5703125" customWidth="1"/>
    <col min="7" max="7" width="14.140625" customWidth="1"/>
    <col min="8" max="14" width="13.28515625" customWidth="1"/>
    <col min="15" max="15" width="13.5703125" bestFit="1" customWidth="1"/>
    <col min="16" max="16" width="21.5703125" customWidth="1"/>
  </cols>
  <sheetData>
    <row r="1" spans="1:16" ht="23.25" customHeight="1">
      <c r="A1" s="1323" t="s">
        <v>661</v>
      </c>
      <c r="B1" s="1323"/>
      <c r="C1" s="1323"/>
      <c r="D1" s="1323"/>
      <c r="E1" s="1323"/>
      <c r="F1" s="1323"/>
      <c r="G1" s="1323"/>
      <c r="H1" s="1323"/>
      <c r="I1" s="1323"/>
      <c r="J1" s="1323"/>
      <c r="K1" s="1323"/>
      <c r="L1" s="1323"/>
      <c r="M1" s="1323"/>
      <c r="N1" s="1323"/>
      <c r="O1" s="1323"/>
    </row>
    <row r="3" spans="1:16">
      <c r="A3" s="1324" t="s">
        <v>660</v>
      </c>
      <c r="B3" s="1325"/>
      <c r="C3" s="873" t="s">
        <v>163</v>
      </c>
      <c r="D3" s="733" t="s">
        <v>95</v>
      </c>
      <c r="E3" s="733" t="s">
        <v>96</v>
      </c>
      <c r="F3" s="733" t="s">
        <v>97</v>
      </c>
      <c r="G3" s="733" t="s">
        <v>98</v>
      </c>
      <c r="H3" s="733" t="s">
        <v>99</v>
      </c>
      <c r="I3" s="733" t="s">
        <v>100</v>
      </c>
      <c r="J3" s="733" t="s">
        <v>101</v>
      </c>
      <c r="K3" s="733" t="s">
        <v>102</v>
      </c>
      <c r="L3" s="733" t="s">
        <v>103</v>
      </c>
      <c r="M3" s="733" t="s">
        <v>104</v>
      </c>
      <c r="N3" s="733" t="s">
        <v>105</v>
      </c>
      <c r="O3" s="733" t="s">
        <v>106</v>
      </c>
      <c r="P3" s="734" t="s">
        <v>162</v>
      </c>
    </row>
    <row r="4" spans="1:16">
      <c r="A4" s="731" t="s">
        <v>659</v>
      </c>
      <c r="B4" s="127"/>
      <c r="C4" s="618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735"/>
    </row>
    <row r="5" spans="1:16">
      <c r="A5" s="730">
        <v>1</v>
      </c>
      <c r="B5" s="127" t="s">
        <v>658</v>
      </c>
      <c r="C5" s="618"/>
      <c r="D5" s="729">
        <v>0</v>
      </c>
      <c r="E5" s="729">
        <v>0</v>
      </c>
      <c r="F5" s="729">
        <v>0</v>
      </c>
      <c r="G5" s="729">
        <v>0</v>
      </c>
      <c r="H5" s="729">
        <v>0</v>
      </c>
      <c r="I5" s="729">
        <v>0</v>
      </c>
      <c r="J5" s="729">
        <v>0</v>
      </c>
      <c r="K5" s="729">
        <v>0</v>
      </c>
      <c r="L5" s="729">
        <v>0</v>
      </c>
      <c r="M5" s="729">
        <v>0</v>
      </c>
      <c r="N5" s="729">
        <v>0</v>
      </c>
      <c r="O5" s="729">
        <v>0</v>
      </c>
      <c r="P5" s="862">
        <f>SUM(D5:O5)</f>
        <v>0</v>
      </c>
    </row>
    <row r="6" spans="1:16">
      <c r="A6" s="730">
        <v>2</v>
      </c>
      <c r="B6" s="127" t="s">
        <v>657</v>
      </c>
      <c r="C6" s="618" t="s">
        <v>18</v>
      </c>
      <c r="D6" s="729">
        <v>0</v>
      </c>
      <c r="E6" s="729">
        <v>0</v>
      </c>
      <c r="F6" s="729">
        <v>0</v>
      </c>
      <c r="G6" s="729">
        <v>0</v>
      </c>
      <c r="H6" s="729">
        <v>0</v>
      </c>
      <c r="I6" s="729">
        <v>0</v>
      </c>
      <c r="J6" s="729">
        <v>0</v>
      </c>
      <c r="K6" s="729">
        <v>0</v>
      </c>
      <c r="L6" s="729">
        <v>0</v>
      </c>
      <c r="M6" s="729">
        <v>0</v>
      </c>
      <c r="N6" s="729">
        <v>0</v>
      </c>
      <c r="O6" s="729">
        <v>0</v>
      </c>
      <c r="P6" s="862">
        <f t="shared" ref="P6:P27" si="0">SUM(D6:O6)</f>
        <v>0</v>
      </c>
    </row>
    <row r="7" spans="1:16">
      <c r="A7" s="730">
        <v>3</v>
      </c>
      <c r="B7" s="127" t="s">
        <v>656</v>
      </c>
      <c r="C7" s="618" t="s">
        <v>18</v>
      </c>
      <c r="D7" s="732">
        <v>13384</v>
      </c>
      <c r="E7" s="127"/>
      <c r="F7" s="127"/>
      <c r="G7" s="732">
        <v>40565</v>
      </c>
      <c r="H7" s="729">
        <v>0</v>
      </c>
      <c r="I7" s="729">
        <v>0</v>
      </c>
      <c r="J7" s="729">
        <v>0</v>
      </c>
      <c r="K7" s="732">
        <v>40565</v>
      </c>
      <c r="L7" s="729">
        <v>0</v>
      </c>
      <c r="M7" s="729">
        <v>0</v>
      </c>
      <c r="N7" s="729">
        <v>0</v>
      </c>
      <c r="O7" s="729">
        <v>0</v>
      </c>
      <c r="P7" s="862">
        <f>SUM(D7:O7)</f>
        <v>94514</v>
      </c>
    </row>
    <row r="8" spans="1:16">
      <c r="A8" s="730">
        <v>4</v>
      </c>
      <c r="B8" s="127" t="s">
        <v>655</v>
      </c>
      <c r="C8" s="618" t="s">
        <v>18</v>
      </c>
      <c r="D8" s="729">
        <v>0</v>
      </c>
      <c r="E8" s="729">
        <v>0</v>
      </c>
      <c r="F8" s="729">
        <v>0</v>
      </c>
      <c r="G8" s="729">
        <v>22890</v>
      </c>
      <c r="H8" s="729">
        <v>0</v>
      </c>
      <c r="I8" s="729">
        <v>0</v>
      </c>
      <c r="J8" s="729">
        <v>0</v>
      </c>
      <c r="K8" s="729">
        <v>22890</v>
      </c>
      <c r="L8" s="729">
        <v>0</v>
      </c>
      <c r="M8" s="729">
        <v>0</v>
      </c>
      <c r="N8" s="729">
        <v>0</v>
      </c>
      <c r="O8" s="729">
        <v>0</v>
      </c>
      <c r="P8" s="862">
        <f>SUM(D8:O8)</f>
        <v>45780</v>
      </c>
    </row>
    <row r="9" spans="1:16">
      <c r="A9" s="730">
        <v>5</v>
      </c>
      <c r="B9" s="127" t="s">
        <v>654</v>
      </c>
      <c r="C9" s="618" t="s">
        <v>18</v>
      </c>
      <c r="D9" s="729">
        <v>8347.5</v>
      </c>
      <c r="E9" s="729">
        <v>0</v>
      </c>
      <c r="F9" s="729">
        <v>0</v>
      </c>
      <c r="G9" s="729">
        <v>8347.5</v>
      </c>
      <c r="H9" s="729">
        <v>0</v>
      </c>
      <c r="I9" s="729">
        <v>0</v>
      </c>
      <c r="J9" s="729">
        <v>0</v>
      </c>
      <c r="K9" s="729">
        <v>0</v>
      </c>
      <c r="L9" s="729">
        <v>0</v>
      </c>
      <c r="M9" s="729">
        <v>0</v>
      </c>
      <c r="N9" s="729">
        <v>0</v>
      </c>
      <c r="O9" s="729">
        <v>0</v>
      </c>
      <c r="P9" s="862">
        <f>SUM(D9:O9)</f>
        <v>16695</v>
      </c>
    </row>
    <row r="10" spans="1:16">
      <c r="A10" s="730">
        <v>6</v>
      </c>
      <c r="B10" s="127" t="s">
        <v>653</v>
      </c>
      <c r="C10" s="618" t="s">
        <v>18</v>
      </c>
      <c r="D10" s="729">
        <v>0</v>
      </c>
      <c r="E10" s="729">
        <v>0</v>
      </c>
      <c r="F10" s="729">
        <v>0</v>
      </c>
      <c r="G10" s="729">
        <v>0</v>
      </c>
      <c r="H10" s="729">
        <v>0</v>
      </c>
      <c r="I10" s="729">
        <v>0</v>
      </c>
      <c r="J10" s="729">
        <v>0</v>
      </c>
      <c r="K10" s="729">
        <v>0</v>
      </c>
      <c r="L10" s="729">
        <v>0</v>
      </c>
      <c r="M10" s="729">
        <v>0</v>
      </c>
      <c r="N10" s="729">
        <v>0</v>
      </c>
      <c r="O10" s="729">
        <v>0</v>
      </c>
      <c r="P10" s="862">
        <f t="shared" si="0"/>
        <v>0</v>
      </c>
    </row>
    <row r="11" spans="1:16">
      <c r="A11" s="730">
        <v>7</v>
      </c>
      <c r="B11" s="127" t="s">
        <v>652</v>
      </c>
      <c r="C11" s="618" t="s">
        <v>18</v>
      </c>
      <c r="D11" s="729">
        <v>64925</v>
      </c>
      <c r="E11" s="729">
        <v>64925</v>
      </c>
      <c r="F11" s="729">
        <v>64925</v>
      </c>
      <c r="G11" s="729">
        <v>64925</v>
      </c>
      <c r="H11" s="729">
        <v>64925</v>
      </c>
      <c r="I11" s="729">
        <v>64925</v>
      </c>
      <c r="J11" s="729">
        <v>64925</v>
      </c>
      <c r="K11" s="729">
        <v>64925</v>
      </c>
      <c r="L11" s="729">
        <v>64925</v>
      </c>
      <c r="M11" s="729">
        <v>64925</v>
      </c>
      <c r="N11" s="729">
        <v>64925</v>
      </c>
      <c r="O11" s="729">
        <v>64925</v>
      </c>
      <c r="P11" s="862">
        <f>SUM(D11:O11)</f>
        <v>779100</v>
      </c>
    </row>
    <row r="12" spans="1:16">
      <c r="A12" s="730">
        <v>8</v>
      </c>
      <c r="B12" s="127" t="s">
        <v>651</v>
      </c>
      <c r="C12" s="618" t="s">
        <v>18</v>
      </c>
      <c r="D12" s="729">
        <v>213546.66</v>
      </c>
      <c r="E12" s="729">
        <v>213546.66</v>
      </c>
      <c r="F12" s="729">
        <v>213546.66</v>
      </c>
      <c r="G12" s="729">
        <v>213546.66</v>
      </c>
      <c r="H12" s="729">
        <v>213546.66</v>
      </c>
      <c r="I12" s="729">
        <v>213546.66</v>
      </c>
      <c r="J12" s="729">
        <v>213546.66</v>
      </c>
      <c r="K12" s="729">
        <v>213546.66</v>
      </c>
      <c r="L12" s="729">
        <v>213546.66</v>
      </c>
      <c r="M12" s="729">
        <v>213546.66</v>
      </c>
      <c r="N12" s="729">
        <v>213546.66</v>
      </c>
      <c r="O12" s="729">
        <v>213546.66</v>
      </c>
      <c r="P12" s="862">
        <f t="shared" ref="P12:P20" si="1">SUM(D12:O12)</f>
        <v>2562559.92</v>
      </c>
    </row>
    <row r="13" spans="1:16">
      <c r="A13" s="730">
        <v>9</v>
      </c>
      <c r="B13" s="127" t="s">
        <v>27</v>
      </c>
      <c r="C13" s="618" t="s">
        <v>18</v>
      </c>
      <c r="D13" s="729">
        <v>0</v>
      </c>
      <c r="E13" s="729">
        <v>0</v>
      </c>
      <c r="F13" s="729">
        <v>0</v>
      </c>
      <c r="G13" s="729">
        <v>27825</v>
      </c>
      <c r="H13" s="729">
        <v>0</v>
      </c>
      <c r="I13" s="729">
        <v>0</v>
      </c>
      <c r="J13" s="729">
        <v>0</v>
      </c>
      <c r="K13" s="729">
        <v>0</v>
      </c>
      <c r="L13" s="729">
        <v>0</v>
      </c>
      <c r="M13" s="729">
        <v>0</v>
      </c>
      <c r="N13" s="729">
        <v>0</v>
      </c>
      <c r="O13" s="729">
        <v>0</v>
      </c>
      <c r="P13" s="862">
        <f t="shared" si="1"/>
        <v>27825</v>
      </c>
    </row>
    <row r="14" spans="1:16">
      <c r="A14" s="730">
        <v>10</v>
      </c>
      <c r="B14" s="127" t="s">
        <v>650</v>
      </c>
      <c r="C14" s="618" t="s">
        <v>213</v>
      </c>
      <c r="D14" s="729">
        <v>0</v>
      </c>
      <c r="E14" s="729">
        <v>0</v>
      </c>
      <c r="F14" s="729">
        <v>0</v>
      </c>
      <c r="G14" s="729">
        <v>26.99</v>
      </c>
      <c r="H14" s="729">
        <v>0</v>
      </c>
      <c r="I14" s="729">
        <v>0</v>
      </c>
      <c r="J14" s="729">
        <v>0</v>
      </c>
      <c r="K14" s="729">
        <v>0</v>
      </c>
      <c r="L14" s="729">
        <v>0</v>
      </c>
      <c r="M14" s="729">
        <v>0</v>
      </c>
      <c r="N14" s="729">
        <v>0</v>
      </c>
      <c r="O14" s="729">
        <v>0</v>
      </c>
      <c r="P14" s="862">
        <f t="shared" si="1"/>
        <v>26.99</v>
      </c>
    </row>
    <row r="15" spans="1:16">
      <c r="A15" s="730">
        <v>11</v>
      </c>
      <c r="B15" s="127" t="s">
        <v>649</v>
      </c>
      <c r="C15" s="618" t="s">
        <v>213</v>
      </c>
      <c r="D15" s="729">
        <v>0</v>
      </c>
      <c r="E15" s="729">
        <v>0</v>
      </c>
      <c r="F15" s="729">
        <v>0</v>
      </c>
      <c r="G15" s="729">
        <v>26.99</v>
      </c>
      <c r="H15" s="729">
        <v>0</v>
      </c>
      <c r="I15" s="729">
        <v>0</v>
      </c>
      <c r="J15" s="729">
        <v>0</v>
      </c>
      <c r="K15" s="729" t="s">
        <v>416</v>
      </c>
      <c r="L15" s="729">
        <v>0</v>
      </c>
      <c r="M15" s="729">
        <v>0</v>
      </c>
      <c r="N15" s="729">
        <v>0</v>
      </c>
      <c r="O15" s="729">
        <v>0</v>
      </c>
      <c r="P15" s="862">
        <f t="shared" si="1"/>
        <v>26.99</v>
      </c>
    </row>
    <row r="16" spans="1:16">
      <c r="A16" s="730">
        <v>12</v>
      </c>
      <c r="B16" s="127" t="s">
        <v>648</v>
      </c>
      <c r="C16" s="618" t="s">
        <v>213</v>
      </c>
      <c r="D16" s="729">
        <v>0</v>
      </c>
      <c r="E16" s="729">
        <v>0</v>
      </c>
      <c r="F16" s="729">
        <v>0</v>
      </c>
      <c r="G16" s="729">
        <v>26.99</v>
      </c>
      <c r="H16" s="729">
        <v>0</v>
      </c>
      <c r="I16" s="729">
        <v>0</v>
      </c>
      <c r="J16" s="729">
        <v>0</v>
      </c>
      <c r="K16" s="729">
        <v>0</v>
      </c>
      <c r="L16" s="729">
        <v>0</v>
      </c>
      <c r="M16" s="729">
        <v>0</v>
      </c>
      <c r="N16" s="729">
        <v>0</v>
      </c>
      <c r="O16" s="729">
        <v>0</v>
      </c>
      <c r="P16" s="862">
        <f t="shared" si="1"/>
        <v>26.99</v>
      </c>
    </row>
    <row r="17" spans="1:16">
      <c r="A17" s="730">
        <v>13</v>
      </c>
      <c r="B17" s="127" t="s">
        <v>36</v>
      </c>
      <c r="C17" s="618" t="s">
        <v>18</v>
      </c>
      <c r="D17" s="729">
        <v>0</v>
      </c>
      <c r="E17" s="729">
        <v>0</v>
      </c>
      <c r="F17" s="729">
        <v>0</v>
      </c>
      <c r="G17" s="729">
        <v>38.35</v>
      </c>
      <c r="H17" s="729">
        <v>0</v>
      </c>
      <c r="I17" s="729">
        <v>0</v>
      </c>
      <c r="J17" s="729">
        <v>0</v>
      </c>
      <c r="K17" s="729">
        <v>0</v>
      </c>
      <c r="L17" s="729">
        <v>0</v>
      </c>
      <c r="M17" s="729">
        <v>0</v>
      </c>
      <c r="N17" s="729">
        <v>0</v>
      </c>
      <c r="O17" s="729">
        <v>0</v>
      </c>
      <c r="P17" s="862">
        <f t="shared" si="1"/>
        <v>38.35</v>
      </c>
    </row>
    <row r="18" spans="1:16">
      <c r="A18" s="730">
        <v>14</v>
      </c>
      <c r="B18" s="127" t="s">
        <v>37</v>
      </c>
      <c r="C18" s="618" t="s">
        <v>18</v>
      </c>
      <c r="D18" s="729">
        <v>0</v>
      </c>
      <c r="E18" s="729">
        <v>0</v>
      </c>
      <c r="F18" s="729">
        <v>0</v>
      </c>
      <c r="G18" s="729">
        <v>38.35</v>
      </c>
      <c r="H18" s="729">
        <v>0</v>
      </c>
      <c r="I18" s="729">
        <v>0</v>
      </c>
      <c r="J18" s="729">
        <v>0</v>
      </c>
      <c r="K18" s="729">
        <v>0</v>
      </c>
      <c r="L18" s="729">
        <v>0</v>
      </c>
      <c r="M18" s="729">
        <v>0</v>
      </c>
      <c r="N18" s="729">
        <v>0</v>
      </c>
      <c r="O18" s="729">
        <v>0</v>
      </c>
      <c r="P18" s="862">
        <f t="shared" si="1"/>
        <v>38.35</v>
      </c>
    </row>
    <row r="19" spans="1:16">
      <c r="A19" s="730">
        <v>15</v>
      </c>
      <c r="B19" s="127" t="s">
        <v>38</v>
      </c>
      <c r="C19" s="618" t="s">
        <v>18</v>
      </c>
      <c r="D19" s="729">
        <v>0</v>
      </c>
      <c r="E19" s="729">
        <v>0</v>
      </c>
      <c r="F19" s="729">
        <v>0</v>
      </c>
      <c r="G19" s="729">
        <v>38.35</v>
      </c>
      <c r="H19" s="729">
        <v>0</v>
      </c>
      <c r="I19" s="729">
        <v>0</v>
      </c>
      <c r="J19" s="729">
        <v>0</v>
      </c>
      <c r="K19" s="729">
        <v>0</v>
      </c>
      <c r="L19" s="729">
        <v>0</v>
      </c>
      <c r="M19" s="729">
        <v>0</v>
      </c>
      <c r="N19" s="729">
        <v>0</v>
      </c>
      <c r="O19" s="729">
        <v>0</v>
      </c>
      <c r="P19" s="862">
        <f t="shared" si="1"/>
        <v>38.35</v>
      </c>
    </row>
    <row r="20" spans="1:16">
      <c r="A20" s="730">
        <v>16</v>
      </c>
      <c r="B20" s="127" t="s">
        <v>647</v>
      </c>
      <c r="C20" s="618" t="s">
        <v>213</v>
      </c>
      <c r="D20" s="729">
        <v>0</v>
      </c>
      <c r="E20" s="729">
        <v>0</v>
      </c>
      <c r="F20" s="729">
        <v>0</v>
      </c>
      <c r="G20" s="729">
        <v>480.59</v>
      </c>
      <c r="H20" s="729">
        <v>0</v>
      </c>
      <c r="I20" s="729">
        <v>0</v>
      </c>
      <c r="J20" s="729">
        <v>0</v>
      </c>
      <c r="K20" s="729">
        <v>0</v>
      </c>
      <c r="L20" s="729">
        <v>0</v>
      </c>
      <c r="M20" s="729">
        <v>0</v>
      </c>
      <c r="N20" s="729">
        <v>0</v>
      </c>
      <c r="O20" s="729">
        <v>0</v>
      </c>
      <c r="P20" s="862">
        <f t="shared" si="1"/>
        <v>480.59</v>
      </c>
    </row>
    <row r="21" spans="1:16">
      <c r="A21" s="730">
        <v>17</v>
      </c>
      <c r="B21" s="127" t="s">
        <v>646</v>
      </c>
      <c r="C21" s="618" t="s">
        <v>18</v>
      </c>
      <c r="D21" s="729">
        <v>0</v>
      </c>
      <c r="E21" s="729">
        <v>0</v>
      </c>
      <c r="F21" s="729">
        <v>0</v>
      </c>
      <c r="G21" s="729">
        <v>72</v>
      </c>
      <c r="H21" s="729">
        <v>0</v>
      </c>
      <c r="I21" s="729">
        <v>0</v>
      </c>
      <c r="J21" s="729">
        <v>0</v>
      </c>
      <c r="K21" s="729">
        <v>0</v>
      </c>
      <c r="L21" s="729">
        <v>0</v>
      </c>
      <c r="M21" s="729">
        <v>0</v>
      </c>
      <c r="N21" s="729">
        <v>0</v>
      </c>
      <c r="O21" s="729">
        <v>0</v>
      </c>
      <c r="P21" s="862">
        <f t="shared" si="0"/>
        <v>72</v>
      </c>
    </row>
    <row r="22" spans="1:16">
      <c r="A22" s="731" t="s">
        <v>645</v>
      </c>
      <c r="B22" s="127"/>
      <c r="C22" s="618"/>
      <c r="D22" s="729"/>
      <c r="E22" s="729"/>
      <c r="F22" s="729"/>
      <c r="G22" s="729"/>
      <c r="H22" s="729"/>
      <c r="I22" s="729"/>
      <c r="J22" s="729"/>
      <c r="K22" s="729"/>
      <c r="L22" s="729"/>
      <c r="M22" s="729"/>
      <c r="N22" s="729"/>
      <c r="O22" s="729"/>
      <c r="P22" s="862">
        <f t="shared" si="0"/>
        <v>0</v>
      </c>
    </row>
    <row r="23" spans="1:16">
      <c r="A23" s="730">
        <v>1</v>
      </c>
      <c r="B23" s="127" t="s">
        <v>437</v>
      </c>
      <c r="C23" s="618" t="s">
        <v>669</v>
      </c>
      <c r="D23" s="863">
        <v>14877.5</v>
      </c>
      <c r="E23" s="729">
        <v>16305.3</v>
      </c>
      <c r="F23" s="729">
        <v>16560.5</v>
      </c>
      <c r="G23" s="729">
        <v>3432</v>
      </c>
      <c r="H23" s="729">
        <v>5952.1</v>
      </c>
      <c r="I23" s="729">
        <v>3027.2</v>
      </c>
      <c r="J23" s="729">
        <v>1875.5</v>
      </c>
      <c r="K23" s="729">
        <v>2311.1</v>
      </c>
      <c r="L23" s="729">
        <v>447.7</v>
      </c>
      <c r="M23" s="729">
        <v>220</v>
      </c>
      <c r="N23" s="729">
        <v>550</v>
      </c>
      <c r="O23" s="729">
        <v>7700</v>
      </c>
      <c r="P23" s="862">
        <f t="shared" si="0"/>
        <v>73258.899999999994</v>
      </c>
    </row>
    <row r="24" spans="1:16">
      <c r="A24" s="730">
        <v>2</v>
      </c>
      <c r="B24" s="127" t="s">
        <v>644</v>
      </c>
      <c r="C24" s="618" t="s">
        <v>213</v>
      </c>
      <c r="D24" s="729">
        <v>1750</v>
      </c>
      <c r="E24" s="729">
        <v>1750</v>
      </c>
      <c r="F24" s="729">
        <v>1750</v>
      </c>
      <c r="G24" s="729">
        <v>1750</v>
      </c>
      <c r="H24" s="729">
        <v>1750</v>
      </c>
      <c r="I24" s="729">
        <v>1750</v>
      </c>
      <c r="J24" s="729">
        <v>1750</v>
      </c>
      <c r="K24" s="729">
        <v>1750</v>
      </c>
      <c r="L24" s="729">
        <v>1750</v>
      </c>
      <c r="M24" s="729">
        <v>1750</v>
      </c>
      <c r="N24" s="729">
        <v>1750</v>
      </c>
      <c r="O24" s="729">
        <v>1750</v>
      </c>
      <c r="P24" s="862">
        <f t="shared" si="0"/>
        <v>21000</v>
      </c>
    </row>
    <row r="25" spans="1:16">
      <c r="A25" s="730">
        <v>3</v>
      </c>
      <c r="B25" s="127" t="s">
        <v>643</v>
      </c>
      <c r="C25" s="618" t="s">
        <v>213</v>
      </c>
      <c r="D25" s="729"/>
      <c r="E25" s="729">
        <v>81.5</v>
      </c>
      <c r="F25" s="729"/>
      <c r="G25" s="729">
        <v>81.5</v>
      </c>
      <c r="H25" s="729"/>
      <c r="I25" s="729">
        <v>81.5</v>
      </c>
      <c r="J25" s="729"/>
      <c r="K25" s="729">
        <v>81.5</v>
      </c>
      <c r="L25" s="729"/>
      <c r="M25" s="729">
        <v>81.5</v>
      </c>
      <c r="N25" s="729"/>
      <c r="O25" s="729">
        <v>81.5</v>
      </c>
      <c r="P25" s="862">
        <f t="shared" si="0"/>
        <v>489</v>
      </c>
    </row>
    <row r="26" spans="1:16">
      <c r="A26" s="730">
        <v>4</v>
      </c>
      <c r="B26" s="127" t="s">
        <v>48</v>
      </c>
      <c r="C26" s="618" t="s">
        <v>213</v>
      </c>
      <c r="D26" s="729"/>
      <c r="E26" s="729"/>
      <c r="F26" s="729"/>
      <c r="G26" s="729"/>
      <c r="H26" s="729"/>
      <c r="I26" s="729"/>
      <c r="J26" s="729"/>
      <c r="K26" s="729"/>
      <c r="L26" s="729"/>
      <c r="M26" s="729"/>
      <c r="N26" s="729"/>
      <c r="O26" s="729"/>
      <c r="P26" s="862">
        <f t="shared" si="0"/>
        <v>0</v>
      </c>
    </row>
    <row r="27" spans="1:16">
      <c r="A27" s="730">
        <v>5</v>
      </c>
      <c r="B27" s="127" t="s">
        <v>642</v>
      </c>
      <c r="C27" s="618" t="s">
        <v>179</v>
      </c>
      <c r="D27" s="729">
        <v>75</v>
      </c>
      <c r="E27" s="729">
        <v>75</v>
      </c>
      <c r="F27" s="729">
        <v>75</v>
      </c>
      <c r="G27" s="729">
        <v>75</v>
      </c>
      <c r="H27" s="729">
        <v>75</v>
      </c>
      <c r="I27" s="729">
        <v>75</v>
      </c>
      <c r="J27" s="729">
        <v>75</v>
      </c>
      <c r="K27" s="729">
        <v>75</v>
      </c>
      <c r="L27" s="729">
        <v>75</v>
      </c>
      <c r="M27" s="729">
        <v>75</v>
      </c>
      <c r="N27" s="729">
        <v>75</v>
      </c>
      <c r="O27" s="729">
        <v>75</v>
      </c>
      <c r="P27" s="862">
        <f t="shared" si="0"/>
        <v>900</v>
      </c>
    </row>
    <row r="28" spans="1:16" ht="23.25" customHeight="1"/>
    <row r="29" spans="1:16" ht="27" customHeight="1">
      <c r="B29" s="911" t="s">
        <v>692</v>
      </c>
      <c r="C29" s="912"/>
      <c r="D29" s="913"/>
      <c r="E29" s="913"/>
      <c r="F29" s="913"/>
      <c r="G29" s="929"/>
      <c r="H29" s="911" t="s">
        <v>692</v>
      </c>
      <c r="I29" s="912"/>
      <c r="J29" s="912"/>
      <c r="K29" s="914"/>
      <c r="L29" s="929"/>
      <c r="M29" s="912" t="s">
        <v>692</v>
      </c>
      <c r="N29" s="915"/>
      <c r="O29" s="916"/>
      <c r="P29" s="917"/>
    </row>
    <row r="30" spans="1:16" ht="27" customHeight="1">
      <c r="B30" s="918" t="s">
        <v>694</v>
      </c>
      <c r="C30" s="592"/>
      <c r="D30" s="651"/>
      <c r="E30" s="651"/>
      <c r="F30" s="651"/>
      <c r="G30" s="930"/>
      <c r="H30" s="918"/>
      <c r="I30" s="592"/>
      <c r="J30" s="592"/>
      <c r="K30" s="872"/>
      <c r="L30" s="930"/>
      <c r="M30" s="592" t="s">
        <v>699</v>
      </c>
      <c r="N30" s="651"/>
      <c r="O30" s="651"/>
      <c r="P30" s="919"/>
    </row>
    <row r="31" spans="1:16" ht="27" customHeight="1">
      <c r="B31" s="918" t="s">
        <v>693</v>
      </c>
      <c r="C31" s="592"/>
      <c r="D31" s="606"/>
      <c r="E31" s="606"/>
      <c r="F31" s="606"/>
      <c r="G31" s="930"/>
      <c r="H31" s="918" t="s">
        <v>698</v>
      </c>
      <c r="I31" s="592"/>
      <c r="J31" s="592"/>
      <c r="K31" s="872"/>
      <c r="L31" s="930"/>
      <c r="M31" s="592" t="s">
        <v>700</v>
      </c>
      <c r="N31" s="606"/>
      <c r="O31" s="606"/>
      <c r="P31" s="919"/>
    </row>
    <row r="32" spans="1:16" ht="27" customHeight="1">
      <c r="B32" s="918" t="s">
        <v>695</v>
      </c>
      <c r="C32" s="606"/>
      <c r="D32" s="606"/>
      <c r="E32" s="606"/>
      <c r="F32" s="606"/>
      <c r="G32" s="930"/>
      <c r="H32" s="918"/>
      <c r="I32" s="592"/>
      <c r="J32" s="592"/>
      <c r="K32" s="872"/>
      <c r="L32" s="930"/>
      <c r="M32" s="592" t="s">
        <v>703</v>
      </c>
      <c r="N32" s="606"/>
      <c r="O32" s="606"/>
      <c r="P32" s="919"/>
    </row>
    <row r="33" spans="2:16" ht="27" customHeight="1">
      <c r="B33" s="918" t="s">
        <v>696</v>
      </c>
      <c r="C33" s="606"/>
      <c r="D33" s="606"/>
      <c r="E33" s="606"/>
      <c r="F33" s="606"/>
      <c r="G33" s="930"/>
      <c r="H33" s="918" t="s">
        <v>702</v>
      </c>
      <c r="I33" s="592"/>
      <c r="J33" s="592"/>
      <c r="K33" s="872"/>
      <c r="L33" s="930"/>
      <c r="M33" s="592"/>
      <c r="N33" s="606"/>
      <c r="O33" s="606"/>
      <c r="P33" s="919"/>
    </row>
    <row r="34" spans="2:16" ht="27" customHeight="1">
      <c r="B34" s="924" t="s">
        <v>697</v>
      </c>
      <c r="C34" s="925"/>
      <c r="D34" s="925"/>
      <c r="E34" s="925"/>
      <c r="F34" s="925"/>
      <c r="G34" s="926"/>
      <c r="H34" s="927"/>
      <c r="I34" s="925"/>
      <c r="J34" s="925"/>
      <c r="K34" s="920"/>
      <c r="L34" s="142"/>
      <c r="M34" s="928"/>
      <c r="N34" s="925"/>
      <c r="O34" s="925"/>
      <c r="P34" s="921"/>
    </row>
  </sheetData>
  <mergeCells count="2">
    <mergeCell ref="A1:O1"/>
    <mergeCell ref="A3:B3"/>
  </mergeCells>
  <pageMargins left="0.25" right="0.25" top="0.75" bottom="0.75" header="0.3" footer="0.3"/>
  <pageSetup paperSize="8" scale="9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D115"/>
  <sheetViews>
    <sheetView topLeftCell="B1" zoomScale="90" zoomScaleNormal="90" workbookViewId="0">
      <selection activeCell="L22" sqref="L22"/>
    </sheetView>
  </sheetViews>
  <sheetFormatPr defaultRowHeight="15"/>
  <cols>
    <col min="1" max="1" width="5.42578125" style="2" customWidth="1"/>
    <col min="2" max="2" width="17.7109375" style="2" customWidth="1"/>
    <col min="3" max="3" width="7.85546875" style="2" customWidth="1"/>
    <col min="4" max="4" width="19.85546875" style="57" customWidth="1"/>
    <col min="5" max="5" width="17" style="57" customWidth="1"/>
    <col min="6" max="6" width="5.7109375" style="90" bestFit="1" customWidth="1"/>
    <col min="7" max="7" width="7" style="90" bestFit="1" customWidth="1"/>
    <col min="8" max="8" width="5.7109375" style="90" bestFit="1" customWidth="1"/>
    <col min="9" max="9" width="7.5703125" style="90" bestFit="1" customWidth="1"/>
    <col min="10" max="10" width="8.5703125" style="90" bestFit="1" customWidth="1"/>
    <col min="11" max="11" width="5.7109375" style="90" bestFit="1" customWidth="1"/>
    <col min="12" max="14" width="4.7109375" style="90" bestFit="1" customWidth="1"/>
    <col min="15" max="20" width="5.7109375" style="90" bestFit="1" customWidth="1"/>
    <col min="21" max="21" width="5.85546875" style="90" bestFit="1" customWidth="1"/>
    <col min="22" max="28" width="5.7109375" style="90" bestFit="1" customWidth="1"/>
    <col min="29" max="29" width="6.42578125" style="90" bestFit="1" customWidth="1"/>
    <col min="30" max="16384" width="9.140625" style="71"/>
  </cols>
  <sheetData>
    <row r="1" spans="1:29" s="438" customFormat="1" ht="22.5" customHeight="1">
      <c r="A1" s="441" t="s">
        <v>157</v>
      </c>
      <c r="B1" s="442"/>
      <c r="C1" s="442"/>
      <c r="D1" s="443"/>
      <c r="E1" s="443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  <c r="W1" s="444"/>
      <c r="X1" s="444"/>
      <c r="Y1" s="444"/>
      <c r="Z1" s="444"/>
      <c r="AA1" s="444"/>
      <c r="AB1" s="444"/>
      <c r="AC1" s="444"/>
    </row>
    <row r="2" spans="1:29" s="90" customFormat="1" ht="16.5" customHeight="1">
      <c r="A2" s="89" t="s">
        <v>1</v>
      </c>
      <c r="B2" s="89" t="s">
        <v>2</v>
      </c>
      <c r="C2" s="89" t="s">
        <v>3</v>
      </c>
      <c r="D2" s="1146" t="s">
        <v>117</v>
      </c>
      <c r="E2" s="1147"/>
      <c r="F2" s="91" t="s">
        <v>75</v>
      </c>
      <c r="G2" s="91" t="s">
        <v>76</v>
      </c>
      <c r="H2" s="91" t="s">
        <v>77</v>
      </c>
      <c r="I2" s="91" t="s">
        <v>78</v>
      </c>
      <c r="J2" s="91" t="s">
        <v>79</v>
      </c>
      <c r="K2" s="91" t="s">
        <v>80</v>
      </c>
      <c r="L2" s="91" t="s">
        <v>81</v>
      </c>
      <c r="M2" s="91" t="s">
        <v>82</v>
      </c>
      <c r="N2" s="91" t="s">
        <v>83</v>
      </c>
      <c r="O2" s="91" t="s">
        <v>84</v>
      </c>
      <c r="P2" s="91" t="s">
        <v>85</v>
      </c>
      <c r="Q2" s="91" t="s">
        <v>86</v>
      </c>
      <c r="R2" s="91" t="s">
        <v>87</v>
      </c>
      <c r="S2" s="91" t="s">
        <v>88</v>
      </c>
      <c r="T2" s="91" t="s">
        <v>89</v>
      </c>
      <c r="U2" s="91" t="s">
        <v>90</v>
      </c>
      <c r="V2" s="91" t="s">
        <v>91</v>
      </c>
      <c r="W2" s="91" t="s">
        <v>92</v>
      </c>
      <c r="X2" s="91" t="s">
        <v>296</v>
      </c>
      <c r="Y2" s="91" t="s">
        <v>297</v>
      </c>
      <c r="Z2" s="91" t="s">
        <v>299</v>
      </c>
      <c r="AA2" s="91" t="s">
        <v>300</v>
      </c>
      <c r="AB2" s="91" t="s">
        <v>307</v>
      </c>
      <c r="AC2" s="91" t="s">
        <v>349</v>
      </c>
    </row>
    <row r="3" spans="1:29" ht="17.25" customHeight="1">
      <c r="A3" s="1152" t="s">
        <v>325</v>
      </c>
      <c r="B3" s="1153"/>
      <c r="C3" s="208"/>
      <c r="D3" s="1148"/>
      <c r="E3" s="1149"/>
      <c r="F3" s="20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</row>
    <row r="4" spans="1:29" ht="17.25" customHeight="1">
      <c r="A4" s="210">
        <v>1</v>
      </c>
      <c r="B4" s="315" t="s">
        <v>13</v>
      </c>
      <c r="C4" s="76" t="s">
        <v>14</v>
      </c>
      <c r="D4" s="1117" t="s">
        <v>351</v>
      </c>
      <c r="E4" s="1118"/>
      <c r="F4" s="20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723">
        <v>3633</v>
      </c>
      <c r="AC4" s="197"/>
    </row>
    <row r="5" spans="1:29" ht="17.25" customHeight="1">
      <c r="A5" s="210">
        <v>2</v>
      </c>
      <c r="B5" s="316" t="s">
        <v>13</v>
      </c>
      <c r="C5" s="76" t="s">
        <v>14</v>
      </c>
      <c r="D5" s="1117" t="s">
        <v>315</v>
      </c>
      <c r="E5" s="1118"/>
      <c r="F5" s="20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723">
        <v>11662</v>
      </c>
    </row>
    <row r="6" spans="1:29" ht="17.25" customHeight="1">
      <c r="A6" s="1154" t="s">
        <v>15</v>
      </c>
      <c r="B6" s="1155"/>
      <c r="C6" s="75"/>
      <c r="D6" s="1117"/>
      <c r="E6" s="1118"/>
      <c r="F6" s="207"/>
      <c r="G6" s="197"/>
      <c r="H6" s="197"/>
      <c r="I6" s="197" t="s">
        <v>354</v>
      </c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</row>
    <row r="7" spans="1:29" ht="17.25" customHeight="1">
      <c r="A7" s="1154" t="s">
        <v>16</v>
      </c>
      <c r="B7" s="1155"/>
      <c r="C7" s="75"/>
      <c r="D7" s="1117"/>
      <c r="E7" s="1118"/>
      <c r="F7" s="20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</row>
    <row r="8" spans="1:29" ht="17.25" customHeight="1">
      <c r="A8" s="212">
        <v>1</v>
      </c>
      <c r="B8" s="317" t="s">
        <v>17</v>
      </c>
      <c r="C8" s="77" t="s">
        <v>18</v>
      </c>
      <c r="D8" s="1117" t="s">
        <v>369</v>
      </c>
      <c r="E8" s="1118"/>
      <c r="F8" s="20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131">
        <v>45780</v>
      </c>
      <c r="U8" s="1132"/>
      <c r="V8" s="197"/>
      <c r="W8" s="197"/>
      <c r="X8" s="197"/>
      <c r="Y8" s="197"/>
      <c r="Z8" s="197"/>
      <c r="AA8" s="197"/>
      <c r="AB8" s="197"/>
      <c r="AC8" s="197"/>
    </row>
    <row r="9" spans="1:29" ht="17.25" customHeight="1">
      <c r="A9" s="212">
        <v>2</v>
      </c>
      <c r="B9" s="317" t="s">
        <v>19</v>
      </c>
      <c r="C9" s="77" t="s">
        <v>18</v>
      </c>
      <c r="D9" s="1117" t="s">
        <v>369</v>
      </c>
      <c r="E9" s="1118"/>
      <c r="F9" s="20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131">
        <v>0</v>
      </c>
      <c r="U9" s="1132"/>
      <c r="V9" s="197"/>
      <c r="W9" s="197"/>
      <c r="X9" s="197"/>
      <c r="Y9" s="197"/>
      <c r="Z9" s="197"/>
      <c r="AA9" s="197"/>
      <c r="AB9" s="197"/>
      <c r="AC9" s="197"/>
    </row>
    <row r="10" spans="1:29" ht="17.25" customHeight="1">
      <c r="A10" s="212">
        <v>3</v>
      </c>
      <c r="B10" s="317" t="s">
        <v>20</v>
      </c>
      <c r="C10" s="77" t="s">
        <v>18</v>
      </c>
      <c r="D10" s="1117" t="s">
        <v>368</v>
      </c>
      <c r="E10" s="1118"/>
      <c r="F10" s="207"/>
      <c r="G10" s="197"/>
      <c r="H10" s="197"/>
      <c r="I10" s="197"/>
      <c r="J10" s="197" t="s">
        <v>371</v>
      </c>
      <c r="K10" s="197"/>
      <c r="L10" s="197"/>
      <c r="M10" s="197"/>
      <c r="N10" s="197"/>
      <c r="O10" s="197"/>
      <c r="P10" s="197"/>
      <c r="Q10" s="197"/>
      <c r="R10" s="197"/>
      <c r="S10" s="197"/>
      <c r="T10" s="1131">
        <v>16695</v>
      </c>
      <c r="U10" s="1132"/>
      <c r="V10" s="197"/>
      <c r="W10" s="197"/>
      <c r="X10" s="197"/>
      <c r="Y10" s="197"/>
      <c r="Z10" s="197"/>
      <c r="AA10" s="197"/>
      <c r="AB10" s="197"/>
      <c r="AC10" s="197"/>
    </row>
    <row r="11" spans="1:29" ht="17.25" customHeight="1">
      <c r="A11" s="212">
        <v>4</v>
      </c>
      <c r="B11" s="317" t="s">
        <v>22</v>
      </c>
      <c r="C11" s="77" t="s">
        <v>18</v>
      </c>
      <c r="D11" s="1117" t="s">
        <v>368</v>
      </c>
      <c r="E11" s="1118"/>
      <c r="F11" s="20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131">
        <v>0</v>
      </c>
      <c r="U11" s="1132"/>
      <c r="V11" s="197"/>
      <c r="W11" s="197"/>
      <c r="X11" s="197"/>
      <c r="Y11" s="197"/>
      <c r="Z11" s="197"/>
      <c r="AA11" s="197"/>
      <c r="AB11" s="197"/>
      <c r="AC11" s="197"/>
    </row>
    <row r="12" spans="1:29" ht="17.25" customHeight="1">
      <c r="A12" s="212">
        <v>5</v>
      </c>
      <c r="B12" s="317" t="s">
        <v>23</v>
      </c>
      <c r="C12" s="77" t="s">
        <v>18</v>
      </c>
      <c r="D12" s="1117" t="s">
        <v>352</v>
      </c>
      <c r="E12" s="1118"/>
      <c r="F12" s="20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131">
        <v>94514</v>
      </c>
      <c r="U12" s="1132"/>
      <c r="V12" s="197"/>
      <c r="W12" s="197"/>
      <c r="X12" s="197"/>
      <c r="Y12" s="197"/>
      <c r="Z12" s="197"/>
      <c r="AA12" s="197"/>
      <c r="AB12" s="197"/>
      <c r="AC12" s="197"/>
    </row>
    <row r="13" spans="1:29" ht="17.25" customHeight="1">
      <c r="A13" s="1154" t="s">
        <v>24</v>
      </c>
      <c r="B13" s="1155"/>
      <c r="C13" s="77"/>
      <c r="D13" s="1117"/>
      <c r="E13" s="1118"/>
      <c r="F13" s="20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</row>
    <row r="14" spans="1:29" ht="17.25" customHeight="1">
      <c r="A14" s="212">
        <v>6</v>
      </c>
      <c r="B14" s="317" t="s">
        <v>25</v>
      </c>
      <c r="C14" s="77" t="s">
        <v>18</v>
      </c>
      <c r="D14" s="1117" t="s">
        <v>368</v>
      </c>
      <c r="E14" s="1118"/>
      <c r="F14" s="20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485"/>
      <c r="V14" s="1125">
        <v>779100</v>
      </c>
      <c r="W14" s="1126"/>
      <c r="X14" s="197"/>
      <c r="Y14" s="197"/>
      <c r="Z14" s="197"/>
      <c r="AA14" s="197"/>
      <c r="AB14" s="197"/>
      <c r="AC14" s="197"/>
    </row>
    <row r="15" spans="1:29" ht="17.25" customHeight="1">
      <c r="A15" s="212">
        <v>7</v>
      </c>
      <c r="B15" s="317" t="s">
        <v>628</v>
      </c>
      <c r="C15" s="77" t="s">
        <v>18</v>
      </c>
      <c r="D15" s="1117" t="s">
        <v>629</v>
      </c>
      <c r="E15" s="1118"/>
      <c r="F15" s="20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485"/>
      <c r="V15" s="1127">
        <v>2562560</v>
      </c>
      <c r="W15" s="1128"/>
      <c r="X15" s="197"/>
      <c r="Y15" s="197"/>
      <c r="Z15" s="197"/>
      <c r="AA15" s="197"/>
      <c r="AB15" s="197"/>
      <c r="AC15" s="197"/>
    </row>
    <row r="16" spans="1:29" ht="17.25" customHeight="1">
      <c r="A16" s="212">
        <v>8</v>
      </c>
      <c r="B16" s="317" t="s">
        <v>27</v>
      </c>
      <c r="C16" s="77" t="s">
        <v>412</v>
      </c>
      <c r="D16" s="1117" t="s">
        <v>368</v>
      </c>
      <c r="E16" s="1118"/>
      <c r="F16" s="20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485"/>
      <c r="V16" s="1129">
        <v>27825</v>
      </c>
      <c r="W16" s="1130"/>
      <c r="X16" s="197"/>
      <c r="Y16" s="197"/>
      <c r="Z16" s="197"/>
      <c r="AA16" s="197"/>
      <c r="AB16" s="197"/>
      <c r="AC16" s="197"/>
    </row>
    <row r="17" spans="1:29" ht="17.25" customHeight="1">
      <c r="A17" s="211" t="s">
        <v>29</v>
      </c>
      <c r="B17" s="211"/>
      <c r="C17" s="75"/>
      <c r="D17" s="1117"/>
      <c r="E17" s="1118"/>
      <c r="F17" s="20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</row>
    <row r="18" spans="1:29" ht="17.25" customHeight="1">
      <c r="A18" s="212">
        <v>1</v>
      </c>
      <c r="B18" s="317" t="s">
        <v>30</v>
      </c>
      <c r="C18" s="77" t="s">
        <v>41</v>
      </c>
      <c r="D18" s="1117" t="s">
        <v>630</v>
      </c>
      <c r="E18" s="1118"/>
      <c r="F18" s="207"/>
      <c r="G18" s="724">
        <v>26992</v>
      </c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</row>
    <row r="19" spans="1:29" ht="17.25" customHeight="1">
      <c r="A19" s="212">
        <v>2</v>
      </c>
      <c r="B19" s="317" t="s">
        <v>32</v>
      </c>
      <c r="C19" s="77" t="s">
        <v>41</v>
      </c>
      <c r="D19" s="1117" t="s">
        <v>630</v>
      </c>
      <c r="E19" s="1118"/>
      <c r="F19" s="207"/>
      <c r="G19" s="724">
        <v>26992</v>
      </c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</row>
    <row r="20" spans="1:29" ht="17.25" customHeight="1">
      <c r="A20" s="212">
        <v>3</v>
      </c>
      <c r="B20" s="318" t="s">
        <v>33</v>
      </c>
      <c r="C20" s="77" t="s">
        <v>41</v>
      </c>
      <c r="D20" s="1117" t="s">
        <v>630</v>
      </c>
      <c r="E20" s="1118"/>
      <c r="F20" s="207"/>
      <c r="G20" s="724">
        <v>26992</v>
      </c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</row>
    <row r="21" spans="1:29" ht="17.25" customHeight="1">
      <c r="A21" s="212">
        <v>4</v>
      </c>
      <c r="B21" s="318" t="s">
        <v>34</v>
      </c>
      <c r="C21" s="77" t="s">
        <v>18</v>
      </c>
      <c r="D21" s="1117" t="s">
        <v>631</v>
      </c>
      <c r="E21" s="1118"/>
      <c r="F21" s="207"/>
      <c r="G21" s="360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</row>
    <row r="22" spans="1:29" ht="17.25" customHeight="1">
      <c r="A22" s="1156" t="s">
        <v>35</v>
      </c>
      <c r="B22" s="1157"/>
      <c r="C22" s="77"/>
      <c r="D22" s="1117"/>
      <c r="E22" s="1118"/>
      <c r="F22" s="20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</row>
    <row r="23" spans="1:29" ht="17.25" customHeight="1">
      <c r="A23" s="212">
        <v>1</v>
      </c>
      <c r="B23" s="318" t="s">
        <v>36</v>
      </c>
      <c r="C23" s="77" t="s">
        <v>18</v>
      </c>
      <c r="D23" s="1117" t="s">
        <v>353</v>
      </c>
      <c r="E23" s="1118"/>
      <c r="F23" s="207"/>
      <c r="G23" s="197"/>
      <c r="H23" s="197"/>
      <c r="I23" s="725">
        <v>38349</v>
      </c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</row>
    <row r="24" spans="1:29" ht="17.25" customHeight="1">
      <c r="A24" s="212">
        <v>2</v>
      </c>
      <c r="B24" s="318" t="s">
        <v>37</v>
      </c>
      <c r="C24" s="77" t="s">
        <v>18</v>
      </c>
      <c r="D24" s="1117" t="s">
        <v>353</v>
      </c>
      <c r="E24" s="1118"/>
      <c r="F24" s="207"/>
      <c r="G24" s="197"/>
      <c r="H24" s="197"/>
      <c r="I24" s="725">
        <v>38349</v>
      </c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</row>
    <row r="25" spans="1:29" ht="17.25" customHeight="1">
      <c r="A25" s="212">
        <v>3</v>
      </c>
      <c r="B25" s="318" t="s">
        <v>38</v>
      </c>
      <c r="C25" s="77" t="s">
        <v>18</v>
      </c>
      <c r="D25" s="1117" t="s">
        <v>353</v>
      </c>
      <c r="E25" s="1118"/>
      <c r="F25" s="207"/>
      <c r="G25" s="197"/>
      <c r="H25" s="197"/>
      <c r="I25" s="725">
        <v>38349</v>
      </c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</row>
    <row r="26" spans="1:29" ht="17.25" customHeight="1">
      <c r="A26" s="212">
        <v>4</v>
      </c>
      <c r="B26" s="511" t="s">
        <v>515</v>
      </c>
      <c r="C26" s="77" t="s">
        <v>18</v>
      </c>
      <c r="D26" s="1123" t="s">
        <v>516</v>
      </c>
      <c r="E26" s="1124"/>
      <c r="F26" s="207"/>
      <c r="G26" s="197"/>
      <c r="H26" s="197"/>
      <c r="I26" s="725">
        <v>500</v>
      </c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</row>
    <row r="27" spans="1:29" ht="17.25" customHeight="1">
      <c r="A27" s="1156" t="s">
        <v>39</v>
      </c>
      <c r="B27" s="1157"/>
      <c r="C27" s="78"/>
      <c r="D27" s="1117"/>
      <c r="E27" s="1118"/>
      <c r="F27" s="20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</row>
    <row r="28" spans="1:29" ht="17.25" customHeight="1">
      <c r="A28" s="212">
        <v>1</v>
      </c>
      <c r="B28" s="318" t="s">
        <v>413</v>
      </c>
      <c r="C28" s="76" t="s">
        <v>41</v>
      </c>
      <c r="D28" s="1117" t="s">
        <v>632</v>
      </c>
      <c r="E28" s="1118"/>
      <c r="F28" s="207"/>
      <c r="G28" s="197"/>
      <c r="H28" s="197"/>
      <c r="I28" s="197"/>
      <c r="J28" s="727">
        <v>480.58499999999998</v>
      </c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</row>
    <row r="29" spans="1:29" ht="17.25" customHeight="1">
      <c r="A29" s="1156" t="s">
        <v>44</v>
      </c>
      <c r="B29" s="1157"/>
      <c r="C29" s="362"/>
      <c r="D29" s="1117"/>
      <c r="E29" s="1118"/>
      <c r="F29" s="20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 t="s">
        <v>459</v>
      </c>
      <c r="V29" s="197"/>
      <c r="W29" s="197"/>
      <c r="X29" s="197"/>
      <c r="Y29" s="197"/>
      <c r="Z29" s="197"/>
      <c r="AA29" s="197"/>
      <c r="AB29" s="197"/>
      <c r="AC29" s="197"/>
    </row>
    <row r="30" spans="1:29" ht="17.25" customHeight="1">
      <c r="A30" s="213">
        <v>1</v>
      </c>
      <c r="B30" s="318" t="s">
        <v>45</v>
      </c>
      <c r="C30" s="361" t="s">
        <v>41</v>
      </c>
      <c r="D30" s="1117" t="s">
        <v>330</v>
      </c>
      <c r="E30" s="1118"/>
      <c r="F30" s="486"/>
      <c r="G30" s="487" t="s">
        <v>398</v>
      </c>
      <c r="H30" s="487"/>
      <c r="I30" s="487" t="s">
        <v>398</v>
      </c>
      <c r="J30" s="487"/>
      <c r="K30" s="487"/>
      <c r="L30" s="487"/>
      <c r="M30" s="487" t="s">
        <v>398</v>
      </c>
      <c r="N30" s="487" t="s">
        <v>398</v>
      </c>
      <c r="O30" s="487" t="s">
        <v>398</v>
      </c>
      <c r="P30" s="487" t="s">
        <v>398</v>
      </c>
      <c r="Q30" s="487"/>
      <c r="R30" s="487"/>
      <c r="S30" s="487"/>
      <c r="T30" s="487" t="s">
        <v>398</v>
      </c>
      <c r="U30" s="485"/>
      <c r="V30" s="487" t="s">
        <v>398</v>
      </c>
      <c r="W30" s="487"/>
      <c r="X30" s="487"/>
      <c r="Y30" s="487" t="s">
        <v>398</v>
      </c>
      <c r="Z30" s="487" t="s">
        <v>398</v>
      </c>
      <c r="AA30" s="487"/>
      <c r="AB30" s="487" t="s">
        <v>398</v>
      </c>
      <c r="AC30" s="487" t="s">
        <v>398</v>
      </c>
    </row>
    <row r="31" spans="1:29" ht="17.25" customHeight="1">
      <c r="A31" s="213">
        <v>2</v>
      </c>
      <c r="B31" s="318" t="s">
        <v>46</v>
      </c>
      <c r="C31" s="361" t="s">
        <v>47</v>
      </c>
      <c r="D31" s="1117" t="s">
        <v>358</v>
      </c>
      <c r="E31" s="1118"/>
      <c r="F31" s="486"/>
      <c r="G31" s="487"/>
      <c r="H31" s="487"/>
      <c r="I31" s="487"/>
      <c r="J31" s="487"/>
      <c r="K31" s="487"/>
      <c r="L31" s="487"/>
      <c r="M31" s="487" t="s">
        <v>398</v>
      </c>
      <c r="N31" s="487" t="s">
        <v>398</v>
      </c>
      <c r="O31" s="487" t="s">
        <v>398</v>
      </c>
      <c r="P31" s="487"/>
      <c r="Q31" s="487"/>
      <c r="R31" s="487"/>
      <c r="S31" s="487"/>
      <c r="T31" s="487" t="s">
        <v>398</v>
      </c>
      <c r="U31" s="485"/>
      <c r="V31" s="487" t="s">
        <v>398</v>
      </c>
      <c r="W31" s="487"/>
      <c r="X31" s="487"/>
      <c r="Y31" s="487"/>
      <c r="Z31" s="487"/>
      <c r="AA31" s="487"/>
      <c r="AB31" s="487"/>
      <c r="AC31" s="487"/>
    </row>
    <row r="32" spans="1:29" ht="17.25" customHeight="1">
      <c r="A32" s="213">
        <v>3</v>
      </c>
      <c r="B32" s="318" t="s">
        <v>48</v>
      </c>
      <c r="C32" s="361" t="s">
        <v>41</v>
      </c>
      <c r="D32" s="1117" t="s">
        <v>367</v>
      </c>
      <c r="E32" s="1118"/>
      <c r="F32" s="20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485"/>
      <c r="V32" s="197"/>
      <c r="W32" s="197"/>
      <c r="X32" s="197"/>
      <c r="Y32" s="197">
        <v>576</v>
      </c>
      <c r="Z32" s="197"/>
      <c r="AA32" s="197"/>
      <c r="AB32" s="197"/>
      <c r="AC32" s="197"/>
    </row>
    <row r="33" spans="1:30" ht="17.25" customHeight="1">
      <c r="A33" s="213">
        <v>4</v>
      </c>
      <c r="B33" s="318" t="s">
        <v>49</v>
      </c>
      <c r="C33" s="78" t="s">
        <v>370</v>
      </c>
      <c r="D33" s="1117"/>
      <c r="E33" s="1118"/>
      <c r="F33" s="20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485"/>
      <c r="V33" s="197"/>
      <c r="W33" s="197"/>
      <c r="X33" s="197"/>
      <c r="Y33" s="197"/>
      <c r="Z33" s="197"/>
      <c r="AA33" s="197"/>
      <c r="AB33" s="197"/>
      <c r="AC33" s="197"/>
    </row>
    <row r="34" spans="1:30" ht="17.25" customHeight="1">
      <c r="A34" s="1156" t="s">
        <v>119</v>
      </c>
      <c r="B34" s="1157"/>
      <c r="C34" s="209"/>
      <c r="D34" s="1117"/>
      <c r="E34" s="1118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485"/>
      <c r="V34" s="197"/>
      <c r="W34" s="197"/>
      <c r="X34" s="197"/>
      <c r="Y34" s="197"/>
      <c r="Z34" s="197"/>
      <c r="AA34" s="197"/>
      <c r="AB34" s="197"/>
      <c r="AC34" s="197"/>
      <c r="AD34" s="73"/>
    </row>
    <row r="35" spans="1:30" ht="17.25" customHeight="1">
      <c r="A35" s="480">
        <v>1</v>
      </c>
      <c r="B35" s="319" t="s">
        <v>121</v>
      </c>
      <c r="C35" s="209"/>
      <c r="D35" s="1117" t="s">
        <v>365</v>
      </c>
      <c r="E35" s="1118"/>
      <c r="F35" s="197"/>
      <c r="G35" s="197">
        <v>3</v>
      </c>
      <c r="H35" s="197">
        <v>3</v>
      </c>
      <c r="I35" s="197">
        <v>3</v>
      </c>
      <c r="J35" s="197">
        <v>3</v>
      </c>
      <c r="K35" s="197"/>
      <c r="L35" s="197"/>
      <c r="M35" s="197"/>
      <c r="N35" s="197"/>
      <c r="O35" s="197"/>
      <c r="P35" s="197"/>
      <c r="Q35" s="197"/>
      <c r="R35" s="197"/>
      <c r="S35" s="197"/>
      <c r="T35" s="197">
        <v>3</v>
      </c>
      <c r="U35" s="485"/>
      <c r="V35" s="197">
        <v>3</v>
      </c>
      <c r="W35" s="197"/>
      <c r="X35" s="197"/>
      <c r="Y35" s="197"/>
      <c r="Z35" s="197"/>
      <c r="AA35" s="197"/>
      <c r="AB35" s="197"/>
      <c r="AC35" s="197"/>
      <c r="AD35" s="73"/>
    </row>
    <row r="36" spans="1:30" ht="17.25" customHeight="1">
      <c r="A36" s="455">
        <v>2</v>
      </c>
      <c r="B36" s="314" t="s">
        <v>308</v>
      </c>
      <c r="C36" s="209"/>
      <c r="D36" s="1117" t="s">
        <v>364</v>
      </c>
      <c r="E36" s="1118"/>
      <c r="F36" s="197"/>
      <c r="G36" s="197">
        <v>7</v>
      </c>
      <c r="H36" s="197">
        <v>8</v>
      </c>
      <c r="I36" s="197">
        <v>5</v>
      </c>
      <c r="J36" s="197">
        <v>3</v>
      </c>
      <c r="K36" s="197">
        <v>10</v>
      </c>
      <c r="L36" s="197">
        <v>1</v>
      </c>
      <c r="M36" s="197"/>
      <c r="N36" s="197"/>
      <c r="O36" s="197"/>
      <c r="P36" s="197"/>
      <c r="Q36" s="197">
        <v>2</v>
      </c>
      <c r="R36" s="197"/>
      <c r="S36" s="197">
        <v>1</v>
      </c>
      <c r="T36" s="197">
        <v>6</v>
      </c>
      <c r="U36" s="485"/>
      <c r="V36" s="197">
        <v>6</v>
      </c>
      <c r="W36" s="197"/>
      <c r="X36" s="197">
        <v>5</v>
      </c>
      <c r="Y36" s="197">
        <v>6</v>
      </c>
      <c r="Z36" s="197">
        <v>6</v>
      </c>
      <c r="AA36" s="197">
        <v>1</v>
      </c>
      <c r="AB36" s="197">
        <v>3</v>
      </c>
      <c r="AC36" s="197">
        <v>2</v>
      </c>
      <c r="AD36" s="73"/>
    </row>
    <row r="37" spans="1:30" ht="17.25" customHeight="1">
      <c r="A37" s="455">
        <v>3</v>
      </c>
      <c r="B37" s="314" t="s">
        <v>304</v>
      </c>
      <c r="C37" s="209"/>
      <c r="D37" s="1117" t="s">
        <v>366</v>
      </c>
      <c r="E37" s="1118"/>
      <c r="F37" s="197">
        <v>36</v>
      </c>
      <c r="G37" s="197">
        <v>7</v>
      </c>
      <c r="H37" s="197"/>
      <c r="I37" s="197">
        <v>5</v>
      </c>
      <c r="J37" s="197">
        <v>6</v>
      </c>
      <c r="K37" s="197">
        <v>6</v>
      </c>
      <c r="L37" s="197"/>
      <c r="M37" s="197"/>
      <c r="N37" s="197"/>
      <c r="O37" s="197"/>
      <c r="P37" s="197"/>
      <c r="Q37" s="197">
        <v>11</v>
      </c>
      <c r="R37" s="197">
        <v>9</v>
      </c>
      <c r="S37" s="197">
        <v>4</v>
      </c>
      <c r="T37" s="197">
        <v>18</v>
      </c>
      <c r="U37" s="485"/>
      <c r="V37" s="197">
        <v>45</v>
      </c>
      <c r="W37" s="197"/>
      <c r="X37" s="197">
        <v>5</v>
      </c>
      <c r="Y37" s="197">
        <v>6</v>
      </c>
      <c r="Z37" s="197">
        <v>3</v>
      </c>
      <c r="AA37" s="197">
        <v>2</v>
      </c>
      <c r="AB37" s="197">
        <v>3</v>
      </c>
      <c r="AC37" s="197">
        <v>6</v>
      </c>
      <c r="AD37" s="73"/>
    </row>
    <row r="38" spans="1:30" ht="17.25" customHeight="1">
      <c r="A38" s="481">
        <v>4</v>
      </c>
      <c r="B38" s="320" t="s">
        <v>120</v>
      </c>
      <c r="C38" s="209"/>
      <c r="D38" s="1117" t="s">
        <v>633</v>
      </c>
      <c r="E38" s="1118"/>
      <c r="F38" s="197"/>
      <c r="G38" s="197">
        <v>1</v>
      </c>
      <c r="H38" s="197"/>
      <c r="I38" s="197">
        <v>1</v>
      </c>
      <c r="J38" s="197"/>
      <c r="K38" s="197"/>
      <c r="L38" s="197"/>
      <c r="M38" s="197">
        <v>2</v>
      </c>
      <c r="N38" s="197">
        <v>2</v>
      </c>
      <c r="O38" s="197">
        <v>1</v>
      </c>
      <c r="P38" s="197">
        <v>1</v>
      </c>
      <c r="Q38" s="197"/>
      <c r="R38" s="197"/>
      <c r="S38" s="197"/>
      <c r="T38" s="197">
        <v>4</v>
      </c>
      <c r="U38" s="485"/>
      <c r="V38" s="197">
        <v>5</v>
      </c>
      <c r="W38" s="197"/>
      <c r="X38" s="197"/>
      <c r="Y38" s="197">
        <v>3</v>
      </c>
      <c r="Z38" s="197">
        <v>2</v>
      </c>
      <c r="AA38" s="197"/>
      <c r="AB38" s="197">
        <v>2</v>
      </c>
      <c r="AC38" s="197">
        <v>1</v>
      </c>
      <c r="AD38" s="73"/>
    </row>
    <row r="39" spans="1:30" ht="17.25" customHeight="1">
      <c r="A39" s="1156" t="s">
        <v>245</v>
      </c>
      <c r="B39" s="1159"/>
      <c r="C39" s="209"/>
      <c r="D39" s="1117"/>
      <c r="E39" s="1118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485"/>
      <c r="V39" s="197"/>
      <c r="W39" s="197"/>
      <c r="X39" s="197"/>
      <c r="Y39" s="197"/>
      <c r="Z39" s="197"/>
      <c r="AA39" s="197"/>
      <c r="AB39" s="197"/>
      <c r="AC39" s="197"/>
      <c r="AD39" s="73"/>
    </row>
    <row r="40" spans="1:30" ht="39" customHeight="1">
      <c r="A40" s="482">
        <v>1</v>
      </c>
      <c r="B40" s="406" t="s">
        <v>246</v>
      </c>
      <c r="C40" s="209"/>
      <c r="D40" s="1136" t="s">
        <v>362</v>
      </c>
      <c r="E40" s="1137"/>
      <c r="F40" s="197"/>
      <c r="G40" s="197"/>
      <c r="H40" s="197"/>
      <c r="I40" s="197"/>
      <c r="J40" s="197"/>
      <c r="K40" s="197"/>
      <c r="L40" s="197"/>
      <c r="M40" s="372">
        <v>2</v>
      </c>
      <c r="N40" s="372">
        <v>2</v>
      </c>
      <c r="O40" s="372">
        <v>1</v>
      </c>
      <c r="P40" s="340">
        <v>1</v>
      </c>
      <c r="Q40" s="197"/>
      <c r="R40" s="197"/>
      <c r="S40" s="197"/>
      <c r="T40" s="340">
        <v>1</v>
      </c>
      <c r="U40" s="485"/>
      <c r="V40" s="340">
        <v>1</v>
      </c>
      <c r="W40" s="340"/>
      <c r="X40" s="340"/>
      <c r="Y40" s="340">
        <v>1</v>
      </c>
      <c r="Z40" s="340">
        <v>1</v>
      </c>
      <c r="AA40" s="197"/>
      <c r="AB40" s="197"/>
      <c r="AC40" s="340">
        <v>1</v>
      </c>
      <c r="AD40" s="73"/>
    </row>
    <row r="41" spans="1:30" ht="38.25" customHeight="1">
      <c r="A41" s="482">
        <v>2</v>
      </c>
      <c r="B41" s="404" t="s">
        <v>247</v>
      </c>
      <c r="C41" s="209"/>
      <c r="D41" s="1143" t="s">
        <v>361</v>
      </c>
      <c r="E41" s="113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372"/>
      <c r="T41" s="372">
        <v>1</v>
      </c>
      <c r="U41" s="485"/>
      <c r="V41" s="372">
        <v>2</v>
      </c>
      <c r="W41" s="372"/>
      <c r="X41" s="197"/>
      <c r="Y41" s="340">
        <v>1</v>
      </c>
      <c r="Z41" s="340">
        <v>1</v>
      </c>
      <c r="AA41" s="197"/>
      <c r="AB41" s="197"/>
      <c r="AC41" s="197"/>
      <c r="AD41" s="73"/>
    </row>
    <row r="42" spans="1:30" ht="36" customHeight="1">
      <c r="A42" s="482">
        <v>3</v>
      </c>
      <c r="B42" s="404" t="s">
        <v>248</v>
      </c>
      <c r="C42" s="209"/>
      <c r="D42" s="1136" t="s">
        <v>634</v>
      </c>
      <c r="E42" s="113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372">
        <v>1</v>
      </c>
      <c r="U42" s="485"/>
      <c r="V42" s="372">
        <v>1</v>
      </c>
      <c r="W42" s="372"/>
      <c r="X42" s="197"/>
      <c r="Y42" s="340">
        <v>1</v>
      </c>
      <c r="Z42" s="197"/>
      <c r="AA42" s="197"/>
      <c r="AB42" s="340">
        <v>1</v>
      </c>
      <c r="AC42" s="197"/>
      <c r="AD42" s="73"/>
    </row>
    <row r="43" spans="1:30" ht="17.25" customHeight="1">
      <c r="A43" s="483">
        <v>4</v>
      </c>
      <c r="B43" s="484" t="s">
        <v>310</v>
      </c>
      <c r="C43" s="209"/>
      <c r="D43" s="1117" t="s">
        <v>440</v>
      </c>
      <c r="E43" s="1118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485"/>
      <c r="V43" s="197"/>
      <c r="W43" s="197"/>
      <c r="X43" s="197"/>
      <c r="Y43" s="197"/>
      <c r="Z43" s="197"/>
      <c r="AA43" s="197"/>
      <c r="AB43" s="197"/>
      <c r="AC43" s="197"/>
      <c r="AD43" s="73"/>
    </row>
    <row r="44" spans="1:30" ht="15.75" customHeight="1">
      <c r="A44" s="483">
        <v>5</v>
      </c>
      <c r="B44" s="484" t="s">
        <v>311</v>
      </c>
      <c r="C44" s="209"/>
      <c r="D44" s="1117" t="s">
        <v>635</v>
      </c>
      <c r="E44" s="1118"/>
      <c r="F44" s="197"/>
      <c r="G44" s="197">
        <v>1</v>
      </c>
      <c r="H44" s="197"/>
      <c r="I44" s="197">
        <v>1</v>
      </c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485"/>
      <c r="V44" s="197"/>
      <c r="W44" s="197"/>
      <c r="X44" s="197"/>
      <c r="Y44" s="197"/>
      <c r="Z44" s="197"/>
      <c r="AA44" s="197"/>
      <c r="AB44" s="197"/>
      <c r="AC44" s="197"/>
      <c r="AD44" s="73"/>
    </row>
    <row r="45" spans="1:30" ht="37.5" customHeight="1">
      <c r="A45" s="482">
        <v>6</v>
      </c>
      <c r="B45" s="404" t="s">
        <v>312</v>
      </c>
      <c r="C45" s="209"/>
      <c r="D45" s="1150" t="s">
        <v>363</v>
      </c>
      <c r="E45" s="1151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372">
        <v>1</v>
      </c>
      <c r="U45" s="485"/>
      <c r="V45" s="372">
        <v>1</v>
      </c>
      <c r="W45" s="363"/>
      <c r="X45" s="197"/>
      <c r="Y45" s="197"/>
      <c r="Z45" s="197"/>
      <c r="AA45" s="197"/>
      <c r="AB45" s="340">
        <v>1</v>
      </c>
      <c r="AC45" s="197"/>
      <c r="AD45" s="73"/>
    </row>
    <row r="46" spans="1:30" s="235" customFormat="1" ht="17.25" customHeight="1">
      <c r="A46" s="482">
        <v>7</v>
      </c>
      <c r="B46" s="381" t="s">
        <v>347</v>
      </c>
      <c r="C46" s="380"/>
      <c r="D46" s="1121" t="s">
        <v>636</v>
      </c>
      <c r="E46" s="1122"/>
      <c r="F46" s="340"/>
      <c r="G46" s="340"/>
      <c r="H46" s="340"/>
      <c r="I46" s="340"/>
      <c r="J46" s="340"/>
      <c r="K46" s="340">
        <v>2</v>
      </c>
      <c r="L46" s="340">
        <v>2</v>
      </c>
      <c r="M46" s="340"/>
      <c r="N46" s="340"/>
      <c r="O46" s="340"/>
      <c r="P46" s="340"/>
      <c r="Q46" s="340"/>
      <c r="R46" s="340"/>
      <c r="S46" s="340"/>
      <c r="T46" s="340"/>
      <c r="U46" s="485"/>
      <c r="V46" s="340"/>
      <c r="W46" s="340"/>
      <c r="X46" s="340"/>
      <c r="Y46" s="340"/>
      <c r="Z46" s="340"/>
      <c r="AA46" s="340"/>
      <c r="AB46" s="340"/>
      <c r="AC46" s="340"/>
      <c r="AD46" s="234"/>
    </row>
    <row r="47" spans="1:30" s="235" customFormat="1" ht="17.25" customHeight="1">
      <c r="A47" s="1139" t="s">
        <v>425</v>
      </c>
      <c r="B47" s="1140"/>
      <c r="C47" s="380"/>
      <c r="D47" s="1141"/>
      <c r="E47" s="1142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485"/>
      <c r="V47" s="340"/>
      <c r="W47" s="340"/>
      <c r="X47" s="340"/>
      <c r="Y47" s="340"/>
      <c r="Z47" s="340"/>
      <c r="AA47" s="340"/>
      <c r="AB47" s="340"/>
      <c r="AC47" s="340"/>
      <c r="AD47" s="234"/>
    </row>
    <row r="48" spans="1:30" s="235" customFormat="1" ht="17.25" customHeight="1">
      <c r="A48" s="482">
        <v>1</v>
      </c>
      <c r="B48" s="406" t="s">
        <v>327</v>
      </c>
      <c r="C48" s="405" t="s">
        <v>424</v>
      </c>
      <c r="D48" s="1138" t="s">
        <v>637</v>
      </c>
      <c r="E48" s="1122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485"/>
      <c r="V48" s="340"/>
      <c r="W48" s="340"/>
      <c r="X48" s="340"/>
      <c r="Y48" s="340"/>
      <c r="Z48" s="340"/>
      <c r="AA48" s="340"/>
      <c r="AB48" s="340"/>
      <c r="AC48" s="340"/>
      <c r="AD48" s="234"/>
    </row>
    <row r="49" spans="1:30" s="235" customFormat="1" ht="17.25" customHeight="1">
      <c r="A49" s="482">
        <v>2</v>
      </c>
      <c r="B49" s="404" t="s">
        <v>437</v>
      </c>
      <c r="C49" s="568" t="s">
        <v>423</v>
      </c>
      <c r="D49" s="1121" t="s">
        <v>638</v>
      </c>
      <c r="E49" s="1122"/>
      <c r="F49" s="57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485"/>
      <c r="V49" s="340"/>
      <c r="W49" s="340"/>
      <c r="X49" s="340"/>
      <c r="Y49" s="340"/>
      <c r="Z49" s="340"/>
      <c r="AA49" s="340"/>
      <c r="AB49" s="340"/>
      <c r="AC49" s="340"/>
      <c r="AD49" s="234"/>
    </row>
    <row r="50" spans="1:30" ht="18.75" customHeight="1">
      <c r="A50" s="482">
        <v>3</v>
      </c>
      <c r="B50" s="404" t="s">
        <v>156</v>
      </c>
      <c r="C50" s="568" t="s">
        <v>57</v>
      </c>
      <c r="D50" s="1121" t="s">
        <v>360</v>
      </c>
      <c r="E50" s="1122"/>
      <c r="F50" s="571" t="s">
        <v>414</v>
      </c>
      <c r="G50" s="363" t="s">
        <v>414</v>
      </c>
      <c r="H50" s="363" t="s">
        <v>414</v>
      </c>
      <c r="I50" s="363" t="s">
        <v>414</v>
      </c>
      <c r="J50" s="363" t="s">
        <v>414</v>
      </c>
      <c r="K50" s="363" t="s">
        <v>414</v>
      </c>
      <c r="L50" s="197"/>
      <c r="M50" s="197"/>
      <c r="N50" s="197"/>
      <c r="O50" s="197"/>
      <c r="P50" s="197"/>
      <c r="Q50" s="363" t="s">
        <v>414</v>
      </c>
      <c r="R50" s="363" t="s">
        <v>414</v>
      </c>
      <c r="S50" s="363" t="s">
        <v>414</v>
      </c>
      <c r="T50" s="363" t="s">
        <v>414</v>
      </c>
      <c r="U50" s="485"/>
      <c r="V50" s="363" t="s">
        <v>414</v>
      </c>
      <c r="W50" s="363" t="s">
        <v>414</v>
      </c>
      <c r="X50" s="363" t="s">
        <v>414</v>
      </c>
      <c r="Y50" s="363" t="s">
        <v>414</v>
      </c>
      <c r="Z50" s="363" t="s">
        <v>414</v>
      </c>
      <c r="AA50" s="363" t="s">
        <v>414</v>
      </c>
      <c r="AB50" s="363" t="s">
        <v>414</v>
      </c>
      <c r="AC50" s="363" t="s">
        <v>414</v>
      </c>
      <c r="AD50" s="73"/>
    </row>
    <row r="51" spans="1:30" ht="18" customHeight="1">
      <c r="A51" s="569">
        <v>4</v>
      </c>
      <c r="B51" s="403" t="s">
        <v>544</v>
      </c>
      <c r="C51" s="726" t="s">
        <v>57</v>
      </c>
      <c r="D51" s="1119" t="s">
        <v>540</v>
      </c>
      <c r="E51" s="1120"/>
      <c r="F51" s="571"/>
      <c r="G51" s="363"/>
      <c r="H51" s="363"/>
      <c r="I51" s="363"/>
      <c r="J51" s="363"/>
      <c r="K51" s="363"/>
      <c r="L51" s="197"/>
      <c r="M51" s="197"/>
      <c r="N51" s="197"/>
      <c r="O51" s="197"/>
      <c r="P51" s="197"/>
      <c r="Q51" s="363"/>
      <c r="R51" s="363"/>
      <c r="S51" s="363"/>
      <c r="T51" s="363"/>
      <c r="U51" s="485"/>
      <c r="V51" s="363"/>
      <c r="W51" s="363"/>
      <c r="X51" s="363"/>
      <c r="Y51" s="363"/>
      <c r="Z51" s="363"/>
      <c r="AA51" s="363"/>
      <c r="AB51" s="363"/>
      <c r="AC51" s="363"/>
      <c r="AD51" s="73"/>
    </row>
    <row r="52" spans="1:30" ht="11.25" customHeight="1">
      <c r="A52" s="56"/>
      <c r="B52" s="56"/>
      <c r="C52" s="56"/>
      <c r="D52" s="326"/>
      <c r="E52" s="32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46"/>
      <c r="AB52" s="346"/>
      <c r="AC52" s="346"/>
    </row>
    <row r="53" spans="1:30" ht="15.75" thickBot="1">
      <c r="A53" s="92" t="s">
        <v>144</v>
      </c>
      <c r="B53" s="4"/>
      <c r="C53" s="4"/>
      <c r="D53" s="92"/>
      <c r="E53" s="92"/>
      <c r="F53" s="345"/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45"/>
      <c r="R53" s="345"/>
      <c r="S53" s="345"/>
      <c r="T53" s="345"/>
      <c r="U53" s="345"/>
      <c r="V53" s="345"/>
      <c r="W53" s="345"/>
      <c r="X53" s="345"/>
      <c r="Y53" s="345"/>
      <c r="Z53" s="345"/>
      <c r="AA53" s="345"/>
      <c r="AB53" s="345"/>
      <c r="AC53" s="345"/>
    </row>
    <row r="54" spans="1:30" ht="15.75" thickBot="1">
      <c r="A54" s="239" t="s">
        <v>145</v>
      </c>
      <c r="B54" s="240" t="s">
        <v>146</v>
      </c>
      <c r="C54" s="240" t="s">
        <v>147</v>
      </c>
      <c r="D54" s="240" t="s">
        <v>148</v>
      </c>
      <c r="E54" s="241" t="s">
        <v>149</v>
      </c>
      <c r="F54" s="1144" t="s">
        <v>155</v>
      </c>
      <c r="G54" s="1145"/>
      <c r="H54" s="1145"/>
      <c r="I54" s="1145"/>
      <c r="J54" s="1145"/>
      <c r="K54" s="1145"/>
      <c r="L54" s="1145"/>
      <c r="M54" s="1145"/>
      <c r="N54" s="1145"/>
      <c r="O54" s="1145"/>
      <c r="P54" s="1145"/>
      <c r="Q54" s="1145"/>
      <c r="R54" s="1145"/>
      <c r="S54" s="1145"/>
      <c r="T54" s="1145"/>
      <c r="U54" s="1145"/>
      <c r="V54" s="1145"/>
      <c r="W54" s="1145"/>
      <c r="X54" s="1145"/>
      <c r="Y54" s="1145"/>
      <c r="Z54" s="1145"/>
      <c r="AA54" s="1145"/>
      <c r="AB54" s="1145"/>
      <c r="AC54" s="1145"/>
      <c r="AD54" s="73"/>
    </row>
    <row r="55" spans="1:30" s="83" customFormat="1" ht="12" customHeight="1">
      <c r="A55" s="1133" t="s">
        <v>95</v>
      </c>
      <c r="B55" s="80" t="s">
        <v>150</v>
      </c>
      <c r="C55" s="93"/>
      <c r="D55" s="327"/>
      <c r="E55" s="327"/>
      <c r="F55" s="408" t="s">
        <v>264</v>
      </c>
      <c r="G55" s="355" t="s">
        <v>451</v>
      </c>
      <c r="H55" s="355" t="s">
        <v>264</v>
      </c>
      <c r="I55" s="355" t="s">
        <v>264</v>
      </c>
      <c r="J55" s="409"/>
      <c r="K55" s="355" t="s">
        <v>264</v>
      </c>
      <c r="L55" s="355" t="s">
        <v>264</v>
      </c>
      <c r="M55" s="409"/>
      <c r="N55" s="355" t="s">
        <v>264</v>
      </c>
      <c r="O55" s="409"/>
      <c r="P55" s="409"/>
      <c r="Q55" s="409"/>
      <c r="R55" s="409"/>
      <c r="S55" s="355" t="s">
        <v>264</v>
      </c>
      <c r="T55" s="470" t="s">
        <v>264</v>
      </c>
      <c r="U55" s="410"/>
      <c r="V55" s="349"/>
      <c r="W55" s="349"/>
      <c r="X55" s="413" t="s">
        <v>453</v>
      </c>
      <c r="Y55" s="355" t="s">
        <v>264</v>
      </c>
      <c r="Z55" s="355" t="s">
        <v>264</v>
      </c>
      <c r="AA55" s="353"/>
      <c r="AB55" s="353"/>
      <c r="AC55" s="465"/>
      <c r="AD55" s="82"/>
    </row>
    <row r="56" spans="1:30" s="83" customFormat="1" ht="12" customHeight="1">
      <c r="A56" s="1134"/>
      <c r="B56" s="85" t="s">
        <v>151</v>
      </c>
      <c r="C56" s="94"/>
      <c r="D56" s="328"/>
      <c r="E56" s="328"/>
      <c r="F56" s="411" t="s">
        <v>264</v>
      </c>
      <c r="G56" s="355" t="s">
        <v>451</v>
      </c>
      <c r="H56" s="355" t="s">
        <v>264</v>
      </c>
      <c r="I56" s="355" t="s">
        <v>264</v>
      </c>
      <c r="J56" s="352"/>
      <c r="K56" s="355" t="s">
        <v>264</v>
      </c>
      <c r="L56" s="355" t="s">
        <v>264</v>
      </c>
      <c r="M56" s="352"/>
      <c r="N56" s="355" t="s">
        <v>264</v>
      </c>
      <c r="O56" s="352"/>
      <c r="P56" s="352"/>
      <c r="Q56" s="352"/>
      <c r="R56" s="352"/>
      <c r="S56" s="355" t="s">
        <v>264</v>
      </c>
      <c r="T56" s="471" t="s">
        <v>264</v>
      </c>
      <c r="U56" s="353"/>
      <c r="V56" s="353"/>
      <c r="W56" s="353"/>
      <c r="X56" s="355" t="s">
        <v>453</v>
      </c>
      <c r="Y56" s="355" t="s">
        <v>264</v>
      </c>
      <c r="Z56" s="355" t="s">
        <v>264</v>
      </c>
      <c r="AA56" s="353"/>
      <c r="AB56" s="353"/>
      <c r="AC56" s="457"/>
      <c r="AD56" s="82"/>
    </row>
    <row r="57" spans="1:30" s="83" customFormat="1" ht="12" customHeight="1">
      <c r="A57" s="1134"/>
      <c r="B57" s="85" t="s">
        <v>152</v>
      </c>
      <c r="C57" s="94"/>
      <c r="D57" s="328"/>
      <c r="E57" s="328"/>
      <c r="F57" s="411" t="s">
        <v>264</v>
      </c>
      <c r="G57" s="355" t="s">
        <v>451</v>
      </c>
      <c r="H57" s="355" t="s">
        <v>264</v>
      </c>
      <c r="I57" s="355" t="s">
        <v>264</v>
      </c>
      <c r="J57" s="352"/>
      <c r="K57" s="355" t="s">
        <v>264</v>
      </c>
      <c r="L57" s="355" t="s">
        <v>264</v>
      </c>
      <c r="M57" s="352"/>
      <c r="N57" s="355" t="s">
        <v>264</v>
      </c>
      <c r="O57" s="352"/>
      <c r="P57" s="352"/>
      <c r="Q57" s="352"/>
      <c r="R57" s="352"/>
      <c r="S57" s="355" t="s">
        <v>264</v>
      </c>
      <c r="T57" s="471" t="s">
        <v>264</v>
      </c>
      <c r="U57" s="353"/>
      <c r="V57" s="353"/>
      <c r="W57" s="353"/>
      <c r="X57" s="355" t="s">
        <v>453</v>
      </c>
      <c r="Y57" s="355" t="s">
        <v>264</v>
      </c>
      <c r="Z57" s="355" t="s">
        <v>264</v>
      </c>
      <c r="AA57" s="353"/>
      <c r="AB57" s="353"/>
      <c r="AC57" s="457"/>
      <c r="AD57" s="82"/>
    </row>
    <row r="58" spans="1:30" s="83" customFormat="1" ht="12" customHeight="1">
      <c r="A58" s="1134"/>
      <c r="B58" s="85" t="s">
        <v>153</v>
      </c>
      <c r="C58" s="94"/>
      <c r="D58" s="328"/>
      <c r="E58" s="328"/>
      <c r="F58" s="411" t="s">
        <v>264</v>
      </c>
      <c r="G58" s="355" t="s">
        <v>451</v>
      </c>
      <c r="H58" s="355" t="s">
        <v>264</v>
      </c>
      <c r="I58" s="355" t="s">
        <v>264</v>
      </c>
      <c r="J58" s="352"/>
      <c r="K58" s="355" t="s">
        <v>264</v>
      </c>
      <c r="L58" s="355" t="s">
        <v>264</v>
      </c>
      <c r="M58" s="352"/>
      <c r="N58" s="355" t="s">
        <v>264</v>
      </c>
      <c r="O58" s="352"/>
      <c r="P58" s="352"/>
      <c r="Q58" s="352"/>
      <c r="R58" s="352"/>
      <c r="S58" s="355" t="s">
        <v>264</v>
      </c>
      <c r="T58" s="471" t="s">
        <v>264</v>
      </c>
      <c r="U58" s="353"/>
      <c r="V58" s="353"/>
      <c r="W58" s="353"/>
      <c r="X58" s="355" t="s">
        <v>453</v>
      </c>
      <c r="Y58" s="355" t="s">
        <v>264</v>
      </c>
      <c r="Z58" s="355" t="s">
        <v>264</v>
      </c>
      <c r="AA58" s="353"/>
      <c r="AB58" s="353"/>
      <c r="AC58" s="457"/>
      <c r="AD58" s="82"/>
    </row>
    <row r="59" spans="1:30" s="83" customFormat="1" ht="12" customHeight="1" thickBot="1">
      <c r="A59" s="1135"/>
      <c r="B59" s="87" t="s">
        <v>154</v>
      </c>
      <c r="C59" s="94"/>
      <c r="D59" s="328"/>
      <c r="E59" s="328"/>
      <c r="F59" s="412" t="s">
        <v>264</v>
      </c>
      <c r="G59" s="415" t="s">
        <v>451</v>
      </c>
      <c r="H59" s="415" t="s">
        <v>264</v>
      </c>
      <c r="I59" s="415" t="s">
        <v>264</v>
      </c>
      <c r="J59" s="356"/>
      <c r="K59" s="415" t="s">
        <v>264</v>
      </c>
      <c r="L59" s="415" t="s">
        <v>264</v>
      </c>
      <c r="M59" s="356"/>
      <c r="N59" s="415" t="s">
        <v>264</v>
      </c>
      <c r="O59" s="356"/>
      <c r="P59" s="356"/>
      <c r="Q59" s="356"/>
      <c r="R59" s="356"/>
      <c r="S59" s="415" t="s">
        <v>264</v>
      </c>
      <c r="T59" s="472" t="s">
        <v>264</v>
      </c>
      <c r="U59" s="357"/>
      <c r="V59" s="357"/>
      <c r="W59" s="357"/>
      <c r="X59" s="415" t="s">
        <v>453</v>
      </c>
      <c r="Y59" s="415" t="s">
        <v>264</v>
      </c>
      <c r="Z59" s="415" t="s">
        <v>264</v>
      </c>
      <c r="AA59" s="357"/>
      <c r="AB59" s="357"/>
      <c r="AC59" s="458"/>
      <c r="AD59" s="82"/>
    </row>
    <row r="60" spans="1:30" s="83" customFormat="1" ht="12" customHeight="1">
      <c r="A60" s="1133" t="s">
        <v>96</v>
      </c>
      <c r="B60" s="80" t="s">
        <v>150</v>
      </c>
      <c r="C60" s="94"/>
      <c r="D60" s="328"/>
      <c r="E60" s="328"/>
      <c r="F60" s="407" t="s">
        <v>264</v>
      </c>
      <c r="G60" s="413" t="s">
        <v>452</v>
      </c>
      <c r="H60" s="413" t="s">
        <v>264</v>
      </c>
      <c r="I60" s="413" t="s">
        <v>264</v>
      </c>
      <c r="J60" s="348"/>
      <c r="K60" s="413" t="s">
        <v>264</v>
      </c>
      <c r="L60" s="413" t="s">
        <v>264</v>
      </c>
      <c r="M60" s="413" t="s">
        <v>264</v>
      </c>
      <c r="N60" s="348"/>
      <c r="O60" s="348"/>
      <c r="P60" s="348"/>
      <c r="Q60" s="348"/>
      <c r="R60" s="348"/>
      <c r="S60" s="413" t="s">
        <v>264</v>
      </c>
      <c r="T60" s="473" t="s">
        <v>264</v>
      </c>
      <c r="U60" s="349"/>
      <c r="V60" s="349"/>
      <c r="W60" s="349"/>
      <c r="X60" s="466" t="s">
        <v>458</v>
      </c>
      <c r="Y60" s="413" t="s">
        <v>264</v>
      </c>
      <c r="Z60" s="413" t="s">
        <v>264</v>
      </c>
      <c r="AA60" s="413" t="s">
        <v>264</v>
      </c>
      <c r="AB60" s="349"/>
      <c r="AC60" s="459"/>
      <c r="AD60" s="82"/>
    </row>
    <row r="61" spans="1:30" s="83" customFormat="1" ht="12" customHeight="1">
      <c r="A61" s="1134"/>
      <c r="B61" s="85" t="s">
        <v>151</v>
      </c>
      <c r="C61" s="94"/>
      <c r="D61" s="328"/>
      <c r="E61" s="328"/>
      <c r="F61" s="354" t="s">
        <v>264</v>
      </c>
      <c r="G61" s="413" t="s">
        <v>452</v>
      </c>
      <c r="H61" s="355" t="s">
        <v>264</v>
      </c>
      <c r="I61" s="355" t="s">
        <v>264</v>
      </c>
      <c r="J61" s="352"/>
      <c r="K61" s="355" t="s">
        <v>264</v>
      </c>
      <c r="L61" s="355" t="s">
        <v>264</v>
      </c>
      <c r="M61" s="355" t="s">
        <v>264</v>
      </c>
      <c r="N61" s="352"/>
      <c r="O61" s="352"/>
      <c r="P61" s="352"/>
      <c r="Q61" s="352"/>
      <c r="R61" s="352"/>
      <c r="S61" s="355" t="s">
        <v>264</v>
      </c>
      <c r="T61" s="471" t="s">
        <v>264</v>
      </c>
      <c r="U61" s="353"/>
      <c r="V61" s="349"/>
      <c r="W61" s="349"/>
      <c r="X61" s="466" t="s">
        <v>458</v>
      </c>
      <c r="Y61" s="355" t="s">
        <v>264</v>
      </c>
      <c r="Z61" s="355" t="s">
        <v>264</v>
      </c>
      <c r="AA61" s="355" t="s">
        <v>264</v>
      </c>
      <c r="AB61" s="353"/>
      <c r="AC61" s="457"/>
      <c r="AD61" s="82"/>
    </row>
    <row r="62" spans="1:30" s="83" customFormat="1" ht="12" customHeight="1">
      <c r="A62" s="1134"/>
      <c r="B62" s="85" t="s">
        <v>152</v>
      </c>
      <c r="C62" s="94"/>
      <c r="D62" s="328"/>
      <c r="E62" s="328"/>
      <c r="F62" s="354" t="s">
        <v>264</v>
      </c>
      <c r="G62" s="413" t="s">
        <v>452</v>
      </c>
      <c r="H62" s="355" t="s">
        <v>264</v>
      </c>
      <c r="I62" s="355" t="s">
        <v>264</v>
      </c>
      <c r="J62" s="352"/>
      <c r="K62" s="355" t="s">
        <v>264</v>
      </c>
      <c r="L62" s="355" t="s">
        <v>264</v>
      </c>
      <c r="M62" s="355" t="s">
        <v>264</v>
      </c>
      <c r="N62" s="352"/>
      <c r="O62" s="352"/>
      <c r="P62" s="352"/>
      <c r="Q62" s="352"/>
      <c r="R62" s="352"/>
      <c r="S62" s="355" t="s">
        <v>264</v>
      </c>
      <c r="T62" s="471" t="s">
        <v>264</v>
      </c>
      <c r="U62" s="353"/>
      <c r="V62" s="349"/>
      <c r="W62" s="349"/>
      <c r="X62" s="466" t="s">
        <v>458</v>
      </c>
      <c r="Y62" s="355" t="s">
        <v>264</v>
      </c>
      <c r="Z62" s="355" t="s">
        <v>264</v>
      </c>
      <c r="AA62" s="355" t="s">
        <v>264</v>
      </c>
      <c r="AB62" s="353"/>
      <c r="AC62" s="457"/>
      <c r="AD62" s="82"/>
    </row>
    <row r="63" spans="1:30" s="83" customFormat="1" ht="12" customHeight="1">
      <c r="A63" s="1134"/>
      <c r="B63" s="85" t="s">
        <v>153</v>
      </c>
      <c r="C63" s="94"/>
      <c r="D63" s="328"/>
      <c r="E63" s="328"/>
      <c r="F63" s="354" t="s">
        <v>264</v>
      </c>
      <c r="G63" s="413" t="s">
        <v>452</v>
      </c>
      <c r="H63" s="355" t="s">
        <v>264</v>
      </c>
      <c r="I63" s="355" t="s">
        <v>264</v>
      </c>
      <c r="J63" s="352"/>
      <c r="K63" s="355" t="s">
        <v>264</v>
      </c>
      <c r="L63" s="355" t="s">
        <v>264</v>
      </c>
      <c r="M63" s="355" t="s">
        <v>264</v>
      </c>
      <c r="N63" s="352"/>
      <c r="O63" s="352"/>
      <c r="P63" s="352"/>
      <c r="Q63" s="352"/>
      <c r="R63" s="352"/>
      <c r="S63" s="355" t="s">
        <v>264</v>
      </c>
      <c r="T63" s="471" t="s">
        <v>264</v>
      </c>
      <c r="U63" s="353"/>
      <c r="V63" s="349"/>
      <c r="W63" s="349"/>
      <c r="X63" s="466" t="s">
        <v>458</v>
      </c>
      <c r="Y63" s="355" t="s">
        <v>264</v>
      </c>
      <c r="Z63" s="355" t="s">
        <v>264</v>
      </c>
      <c r="AA63" s="355" t="s">
        <v>264</v>
      </c>
      <c r="AB63" s="353"/>
      <c r="AC63" s="457"/>
      <c r="AD63" s="82"/>
    </row>
    <row r="64" spans="1:30" s="83" customFormat="1" ht="12" customHeight="1" thickBot="1">
      <c r="A64" s="1135"/>
      <c r="B64" s="87" t="s">
        <v>154</v>
      </c>
      <c r="C64" s="94"/>
      <c r="D64" s="328"/>
      <c r="E64" s="328"/>
      <c r="F64" s="412" t="s">
        <v>264</v>
      </c>
      <c r="G64" s="448" t="s">
        <v>452</v>
      </c>
      <c r="H64" s="415" t="s">
        <v>264</v>
      </c>
      <c r="I64" s="415" t="s">
        <v>264</v>
      </c>
      <c r="J64" s="356"/>
      <c r="K64" s="415" t="s">
        <v>264</v>
      </c>
      <c r="L64" s="415" t="s">
        <v>264</v>
      </c>
      <c r="M64" s="415" t="s">
        <v>264</v>
      </c>
      <c r="N64" s="356"/>
      <c r="O64" s="356"/>
      <c r="P64" s="356"/>
      <c r="Q64" s="356"/>
      <c r="R64" s="356"/>
      <c r="S64" s="415" t="s">
        <v>264</v>
      </c>
      <c r="T64" s="472" t="s">
        <v>264</v>
      </c>
      <c r="U64" s="357"/>
      <c r="V64" s="357"/>
      <c r="W64" s="357"/>
      <c r="X64" s="467" t="s">
        <v>458</v>
      </c>
      <c r="Y64" s="415" t="s">
        <v>264</v>
      </c>
      <c r="Z64" s="415" t="s">
        <v>264</v>
      </c>
      <c r="AA64" s="415" t="s">
        <v>264</v>
      </c>
      <c r="AB64" s="357"/>
      <c r="AC64" s="458"/>
      <c r="AD64" s="82"/>
    </row>
    <row r="65" spans="1:30" s="83" customFormat="1" ht="12" customHeight="1">
      <c r="A65" s="1133" t="s">
        <v>97</v>
      </c>
      <c r="B65" s="80" t="s">
        <v>150</v>
      </c>
      <c r="C65" s="94"/>
      <c r="D65" s="328"/>
      <c r="E65" s="328"/>
      <c r="F65" s="407" t="s">
        <v>264</v>
      </c>
      <c r="G65" s="413" t="s">
        <v>451</v>
      </c>
      <c r="H65" s="413" t="s">
        <v>264</v>
      </c>
      <c r="I65" s="413" t="s">
        <v>264</v>
      </c>
      <c r="J65" s="348"/>
      <c r="K65" s="413" t="s">
        <v>264</v>
      </c>
      <c r="L65" s="413" t="s">
        <v>264</v>
      </c>
      <c r="M65" s="348"/>
      <c r="N65" s="348"/>
      <c r="O65" s="348"/>
      <c r="P65" s="348"/>
      <c r="Q65" s="348"/>
      <c r="R65" s="348"/>
      <c r="S65" s="413" t="s">
        <v>264</v>
      </c>
      <c r="T65" s="473" t="s">
        <v>264</v>
      </c>
      <c r="U65" s="349"/>
      <c r="V65" s="349"/>
      <c r="W65" s="349"/>
      <c r="X65" s="413" t="s">
        <v>453</v>
      </c>
      <c r="Y65" s="413" t="s">
        <v>264</v>
      </c>
      <c r="Z65" s="413" t="s">
        <v>264</v>
      </c>
      <c r="AA65" s="413" t="s">
        <v>264</v>
      </c>
      <c r="AB65" s="349"/>
      <c r="AC65" s="459"/>
      <c r="AD65" s="82"/>
    </row>
    <row r="66" spans="1:30" s="83" customFormat="1" ht="12" customHeight="1">
      <c r="A66" s="1134"/>
      <c r="B66" s="85" t="s">
        <v>151</v>
      </c>
      <c r="C66" s="94"/>
      <c r="D66" s="328"/>
      <c r="E66" s="328"/>
      <c r="F66" s="354" t="s">
        <v>264</v>
      </c>
      <c r="G66" s="355" t="s">
        <v>451</v>
      </c>
      <c r="H66" s="355" t="s">
        <v>264</v>
      </c>
      <c r="I66" s="355" t="s">
        <v>264</v>
      </c>
      <c r="J66" s="352"/>
      <c r="K66" s="355" t="s">
        <v>264</v>
      </c>
      <c r="L66" s="355" t="s">
        <v>264</v>
      </c>
      <c r="M66" s="352"/>
      <c r="N66" s="352"/>
      <c r="O66" s="352"/>
      <c r="P66" s="352"/>
      <c r="Q66" s="352"/>
      <c r="R66" s="352"/>
      <c r="S66" s="355" t="s">
        <v>264</v>
      </c>
      <c r="T66" s="471" t="s">
        <v>264</v>
      </c>
      <c r="U66" s="353"/>
      <c r="V66" s="353"/>
      <c r="W66" s="353"/>
      <c r="X66" s="355" t="s">
        <v>453</v>
      </c>
      <c r="Y66" s="355" t="s">
        <v>264</v>
      </c>
      <c r="Z66" s="355" t="s">
        <v>264</v>
      </c>
      <c r="AA66" s="355" t="s">
        <v>264</v>
      </c>
      <c r="AB66" s="353"/>
      <c r="AC66" s="457"/>
      <c r="AD66" s="82"/>
    </row>
    <row r="67" spans="1:30" s="83" customFormat="1" ht="12" customHeight="1">
      <c r="A67" s="1134"/>
      <c r="B67" s="85" t="s">
        <v>152</v>
      </c>
      <c r="C67" s="94"/>
      <c r="D67" s="328"/>
      <c r="E67" s="328"/>
      <c r="F67" s="354" t="s">
        <v>264</v>
      </c>
      <c r="G67" s="355" t="s">
        <v>451</v>
      </c>
      <c r="H67" s="355" t="s">
        <v>264</v>
      </c>
      <c r="I67" s="355" t="s">
        <v>264</v>
      </c>
      <c r="J67" s="352"/>
      <c r="K67" s="355" t="s">
        <v>264</v>
      </c>
      <c r="L67" s="355" t="s">
        <v>264</v>
      </c>
      <c r="M67" s="352"/>
      <c r="N67" s="352"/>
      <c r="O67" s="352"/>
      <c r="P67" s="352"/>
      <c r="Q67" s="352"/>
      <c r="R67" s="352"/>
      <c r="S67" s="355" t="s">
        <v>264</v>
      </c>
      <c r="T67" s="471" t="s">
        <v>264</v>
      </c>
      <c r="U67" s="353"/>
      <c r="V67" s="353"/>
      <c r="W67" s="353"/>
      <c r="X67" s="355" t="s">
        <v>453</v>
      </c>
      <c r="Y67" s="355" t="s">
        <v>264</v>
      </c>
      <c r="Z67" s="355" t="s">
        <v>264</v>
      </c>
      <c r="AA67" s="355" t="s">
        <v>264</v>
      </c>
      <c r="AB67" s="353"/>
      <c r="AC67" s="457"/>
      <c r="AD67" s="82"/>
    </row>
    <row r="68" spans="1:30" s="83" customFormat="1" ht="12" customHeight="1">
      <c r="A68" s="1134"/>
      <c r="B68" s="85" t="s">
        <v>153</v>
      </c>
      <c r="C68" s="94"/>
      <c r="D68" s="328"/>
      <c r="E68" s="328"/>
      <c r="F68" s="354" t="s">
        <v>264</v>
      </c>
      <c r="G68" s="355" t="s">
        <v>451</v>
      </c>
      <c r="H68" s="355" t="s">
        <v>264</v>
      </c>
      <c r="I68" s="355" t="s">
        <v>264</v>
      </c>
      <c r="J68" s="352"/>
      <c r="K68" s="355" t="s">
        <v>264</v>
      </c>
      <c r="L68" s="355" t="s">
        <v>264</v>
      </c>
      <c r="M68" s="352"/>
      <c r="N68" s="352"/>
      <c r="O68" s="352"/>
      <c r="P68" s="352"/>
      <c r="Q68" s="352"/>
      <c r="R68" s="352"/>
      <c r="S68" s="355" t="s">
        <v>264</v>
      </c>
      <c r="T68" s="471" t="s">
        <v>264</v>
      </c>
      <c r="U68" s="353"/>
      <c r="V68" s="353"/>
      <c r="W68" s="353"/>
      <c r="X68" s="355" t="s">
        <v>453</v>
      </c>
      <c r="Y68" s="355" t="s">
        <v>264</v>
      </c>
      <c r="Z68" s="355" t="s">
        <v>264</v>
      </c>
      <c r="AA68" s="355" t="s">
        <v>264</v>
      </c>
      <c r="AB68" s="353"/>
      <c r="AC68" s="457"/>
      <c r="AD68" s="82"/>
    </row>
    <row r="69" spans="1:30" s="83" customFormat="1" ht="12" customHeight="1">
      <c r="A69" s="1135"/>
      <c r="B69" s="87" t="s">
        <v>154</v>
      </c>
      <c r="C69" s="94"/>
      <c r="D69" s="328"/>
      <c r="E69" s="328"/>
      <c r="F69" s="412" t="s">
        <v>264</v>
      </c>
      <c r="G69" s="415" t="s">
        <v>451</v>
      </c>
      <c r="H69" s="415" t="s">
        <v>264</v>
      </c>
      <c r="I69" s="415" t="s">
        <v>264</v>
      </c>
      <c r="J69" s="356"/>
      <c r="K69" s="415" t="s">
        <v>264</v>
      </c>
      <c r="L69" s="415" t="s">
        <v>264</v>
      </c>
      <c r="M69" s="356"/>
      <c r="N69" s="356"/>
      <c r="O69" s="356"/>
      <c r="P69" s="356"/>
      <c r="Q69" s="356"/>
      <c r="R69" s="356"/>
      <c r="S69" s="415" t="s">
        <v>264</v>
      </c>
      <c r="T69" s="472" t="s">
        <v>264</v>
      </c>
      <c r="U69" s="357"/>
      <c r="V69" s="357"/>
      <c r="W69" s="357"/>
      <c r="X69" s="415" t="s">
        <v>453</v>
      </c>
      <c r="Y69" s="415" t="s">
        <v>264</v>
      </c>
      <c r="Z69" s="415" t="s">
        <v>264</v>
      </c>
      <c r="AA69" s="415" t="s">
        <v>264</v>
      </c>
      <c r="AB69" s="357"/>
      <c r="AC69" s="458"/>
      <c r="AD69" s="82"/>
    </row>
    <row r="70" spans="1:30" s="83" customFormat="1" ht="12" customHeight="1">
      <c r="A70" s="1158" t="s">
        <v>98</v>
      </c>
      <c r="B70" s="85" t="s">
        <v>150</v>
      </c>
      <c r="C70" s="94"/>
      <c r="D70" s="328"/>
      <c r="E70" s="328"/>
      <c r="F70" s="347"/>
      <c r="G70" s="413" t="s">
        <v>452</v>
      </c>
      <c r="H70" s="413" t="s">
        <v>264</v>
      </c>
      <c r="I70" s="413" t="s">
        <v>264</v>
      </c>
      <c r="J70" s="348"/>
      <c r="K70" s="413" t="s">
        <v>264</v>
      </c>
      <c r="L70" s="413" t="s">
        <v>264</v>
      </c>
      <c r="M70" s="348"/>
      <c r="N70" s="348"/>
      <c r="O70" s="348"/>
      <c r="P70" s="348"/>
      <c r="Q70" s="348"/>
      <c r="R70" s="348"/>
      <c r="S70" s="413" t="s">
        <v>264</v>
      </c>
      <c r="T70" s="466"/>
      <c r="U70" s="349"/>
      <c r="V70" s="349"/>
      <c r="W70" s="349"/>
      <c r="X70" s="466" t="s">
        <v>458</v>
      </c>
      <c r="Y70" s="413" t="s">
        <v>264</v>
      </c>
      <c r="Z70" s="413" t="s">
        <v>264</v>
      </c>
      <c r="AA70" s="413" t="s">
        <v>264</v>
      </c>
      <c r="AB70" s="349"/>
      <c r="AC70" s="459"/>
      <c r="AD70" s="82"/>
    </row>
    <row r="71" spans="1:30" s="83" customFormat="1" ht="12" customHeight="1">
      <c r="A71" s="1134"/>
      <c r="B71" s="85" t="s">
        <v>151</v>
      </c>
      <c r="C71" s="94"/>
      <c r="D71" s="328"/>
      <c r="E71" s="328"/>
      <c r="F71" s="351"/>
      <c r="G71" s="413" t="s">
        <v>452</v>
      </c>
      <c r="H71" s="355" t="s">
        <v>264</v>
      </c>
      <c r="I71" s="355" t="s">
        <v>264</v>
      </c>
      <c r="J71" s="352"/>
      <c r="K71" s="355" t="s">
        <v>264</v>
      </c>
      <c r="L71" s="355" t="s">
        <v>264</v>
      </c>
      <c r="M71" s="352"/>
      <c r="N71" s="352"/>
      <c r="O71" s="352"/>
      <c r="P71" s="352"/>
      <c r="Q71" s="352"/>
      <c r="R71" s="352"/>
      <c r="S71" s="355" t="s">
        <v>264</v>
      </c>
      <c r="T71" s="352"/>
      <c r="U71" s="353"/>
      <c r="V71" s="349"/>
      <c r="W71" s="349"/>
      <c r="X71" s="466" t="s">
        <v>458</v>
      </c>
      <c r="Y71" s="355" t="s">
        <v>264</v>
      </c>
      <c r="Z71" s="355" t="s">
        <v>264</v>
      </c>
      <c r="AA71" s="355" t="s">
        <v>264</v>
      </c>
      <c r="AB71" s="353"/>
      <c r="AC71" s="457"/>
      <c r="AD71" s="82"/>
    </row>
    <row r="72" spans="1:30" s="83" customFormat="1" ht="12" customHeight="1">
      <c r="A72" s="1134"/>
      <c r="B72" s="85" t="s">
        <v>152</v>
      </c>
      <c r="C72" s="94"/>
      <c r="D72" s="328"/>
      <c r="E72" s="328"/>
      <c r="F72" s="351"/>
      <c r="G72" s="413" t="s">
        <v>452</v>
      </c>
      <c r="H72" s="355" t="s">
        <v>264</v>
      </c>
      <c r="I72" s="355" t="s">
        <v>264</v>
      </c>
      <c r="J72" s="352"/>
      <c r="K72" s="355" t="s">
        <v>264</v>
      </c>
      <c r="L72" s="355" t="s">
        <v>264</v>
      </c>
      <c r="M72" s="352"/>
      <c r="N72" s="352"/>
      <c r="O72" s="352"/>
      <c r="P72" s="352"/>
      <c r="Q72" s="352"/>
      <c r="R72" s="352"/>
      <c r="S72" s="355" t="s">
        <v>264</v>
      </c>
      <c r="T72" s="352"/>
      <c r="U72" s="353"/>
      <c r="V72" s="349"/>
      <c r="W72" s="349"/>
      <c r="X72" s="466" t="s">
        <v>458</v>
      </c>
      <c r="Y72" s="355" t="s">
        <v>264</v>
      </c>
      <c r="Z72" s="355" t="s">
        <v>264</v>
      </c>
      <c r="AA72" s="355" t="s">
        <v>264</v>
      </c>
      <c r="AB72" s="353"/>
      <c r="AC72" s="457"/>
      <c r="AD72" s="82"/>
    </row>
    <row r="73" spans="1:30" s="83" customFormat="1" ht="12" customHeight="1">
      <c r="A73" s="1134"/>
      <c r="B73" s="85" t="s">
        <v>153</v>
      </c>
      <c r="C73" s="94"/>
      <c r="D73" s="328"/>
      <c r="E73" s="328"/>
      <c r="F73" s="351"/>
      <c r="G73" s="413" t="s">
        <v>452</v>
      </c>
      <c r="H73" s="355" t="s">
        <v>264</v>
      </c>
      <c r="I73" s="355" t="s">
        <v>264</v>
      </c>
      <c r="J73" s="352"/>
      <c r="K73" s="355" t="s">
        <v>264</v>
      </c>
      <c r="L73" s="355" t="s">
        <v>264</v>
      </c>
      <c r="M73" s="352"/>
      <c r="N73" s="352"/>
      <c r="O73" s="352"/>
      <c r="P73" s="352"/>
      <c r="Q73" s="352"/>
      <c r="R73" s="352"/>
      <c r="S73" s="355" t="s">
        <v>264</v>
      </c>
      <c r="T73" s="352"/>
      <c r="U73" s="353"/>
      <c r="V73" s="349"/>
      <c r="W73" s="349"/>
      <c r="X73" s="466" t="s">
        <v>458</v>
      </c>
      <c r="Y73" s="355" t="s">
        <v>264</v>
      </c>
      <c r="Z73" s="355" t="s">
        <v>264</v>
      </c>
      <c r="AA73" s="355" t="s">
        <v>264</v>
      </c>
      <c r="AB73" s="353"/>
      <c r="AC73" s="457"/>
      <c r="AD73" s="82"/>
    </row>
    <row r="74" spans="1:30" s="83" customFormat="1" ht="12" customHeight="1">
      <c r="A74" s="1135"/>
      <c r="B74" s="87" t="s">
        <v>154</v>
      </c>
      <c r="C74" s="94"/>
      <c r="D74" s="328"/>
      <c r="E74" s="328"/>
      <c r="F74" s="414"/>
      <c r="G74" s="448" t="s">
        <v>452</v>
      </c>
      <c r="H74" s="415" t="s">
        <v>264</v>
      </c>
      <c r="I74" s="415" t="s">
        <v>264</v>
      </c>
      <c r="J74" s="356"/>
      <c r="K74" s="415" t="s">
        <v>264</v>
      </c>
      <c r="L74" s="415" t="s">
        <v>264</v>
      </c>
      <c r="M74" s="356"/>
      <c r="N74" s="356"/>
      <c r="O74" s="356"/>
      <c r="P74" s="356"/>
      <c r="Q74" s="356"/>
      <c r="R74" s="356"/>
      <c r="S74" s="415" t="s">
        <v>264</v>
      </c>
      <c r="T74" s="356"/>
      <c r="U74" s="357"/>
      <c r="V74" s="357"/>
      <c r="W74" s="357"/>
      <c r="X74" s="467" t="s">
        <v>458</v>
      </c>
      <c r="Y74" s="415" t="s">
        <v>264</v>
      </c>
      <c r="Z74" s="415" t="s">
        <v>264</v>
      </c>
      <c r="AA74" s="415" t="s">
        <v>264</v>
      </c>
      <c r="AB74" s="357"/>
      <c r="AC74" s="458"/>
      <c r="AD74" s="82"/>
    </row>
    <row r="75" spans="1:30" s="83" customFormat="1" ht="12" customHeight="1">
      <c r="A75" s="1158" t="s">
        <v>99</v>
      </c>
      <c r="B75" s="85" t="s">
        <v>150</v>
      </c>
      <c r="C75" s="214"/>
      <c r="D75" s="329"/>
      <c r="E75" s="329"/>
      <c r="F75" s="407"/>
      <c r="G75" s="413" t="s">
        <v>451</v>
      </c>
      <c r="H75" s="413" t="s">
        <v>264</v>
      </c>
      <c r="I75" s="413" t="s">
        <v>451</v>
      </c>
      <c r="J75" s="348"/>
      <c r="K75" s="413" t="s">
        <v>264</v>
      </c>
      <c r="L75" s="413" t="s">
        <v>264</v>
      </c>
      <c r="M75" s="348"/>
      <c r="N75" s="348"/>
      <c r="O75" s="348"/>
      <c r="P75" s="413" t="s">
        <v>264</v>
      </c>
      <c r="Q75" s="413" t="s">
        <v>264</v>
      </c>
      <c r="R75" s="348"/>
      <c r="S75" s="348"/>
      <c r="T75" s="413" t="s">
        <v>460</v>
      </c>
      <c r="U75" s="476" t="s">
        <v>463</v>
      </c>
      <c r="V75" s="413" t="s">
        <v>464</v>
      </c>
      <c r="W75" s="466" t="s">
        <v>467</v>
      </c>
      <c r="X75" s="413" t="s">
        <v>453</v>
      </c>
      <c r="Y75" s="413" t="s">
        <v>264</v>
      </c>
      <c r="Z75" s="413" t="s">
        <v>264</v>
      </c>
      <c r="AA75" s="413" t="s">
        <v>264</v>
      </c>
      <c r="AB75" s="413" t="s">
        <v>264</v>
      </c>
      <c r="AC75" s="463" t="s">
        <v>264</v>
      </c>
      <c r="AD75" s="82"/>
    </row>
    <row r="76" spans="1:30" s="83" customFormat="1" ht="12" customHeight="1">
      <c r="A76" s="1134"/>
      <c r="B76" s="85" t="s">
        <v>151</v>
      </c>
      <c r="C76" s="214"/>
      <c r="D76" s="329"/>
      <c r="E76" s="329"/>
      <c r="F76" s="354"/>
      <c r="G76" s="355" t="s">
        <v>451</v>
      </c>
      <c r="H76" s="355" t="s">
        <v>264</v>
      </c>
      <c r="I76" s="355" t="s">
        <v>451</v>
      </c>
      <c r="J76" s="352"/>
      <c r="K76" s="355" t="s">
        <v>264</v>
      </c>
      <c r="L76" s="355" t="s">
        <v>264</v>
      </c>
      <c r="M76" s="352"/>
      <c r="N76" s="352"/>
      <c r="O76" s="352"/>
      <c r="P76" s="355" t="s">
        <v>264</v>
      </c>
      <c r="Q76" s="355" t="s">
        <v>264</v>
      </c>
      <c r="R76" s="352"/>
      <c r="S76" s="352"/>
      <c r="T76" s="413" t="s">
        <v>460</v>
      </c>
      <c r="U76" s="476" t="s">
        <v>463</v>
      </c>
      <c r="V76" s="413" t="s">
        <v>464</v>
      </c>
      <c r="W76" s="466" t="s">
        <v>467</v>
      </c>
      <c r="X76" s="355" t="s">
        <v>453</v>
      </c>
      <c r="Y76" s="355" t="s">
        <v>264</v>
      </c>
      <c r="Z76" s="355" t="s">
        <v>264</v>
      </c>
      <c r="AA76" s="355" t="s">
        <v>264</v>
      </c>
      <c r="AB76" s="355" t="s">
        <v>264</v>
      </c>
      <c r="AC76" s="461" t="s">
        <v>264</v>
      </c>
      <c r="AD76" s="82"/>
    </row>
    <row r="77" spans="1:30" s="83" customFormat="1" ht="12" customHeight="1">
      <c r="A77" s="1134"/>
      <c r="B77" s="85" t="s">
        <v>152</v>
      </c>
      <c r="C77" s="214"/>
      <c r="D77" s="329"/>
      <c r="E77" s="329"/>
      <c r="F77" s="351"/>
      <c r="G77" s="355" t="s">
        <v>451</v>
      </c>
      <c r="H77" s="355" t="s">
        <v>264</v>
      </c>
      <c r="I77" s="355" t="s">
        <v>451</v>
      </c>
      <c r="J77" s="352"/>
      <c r="K77" s="355" t="s">
        <v>264</v>
      </c>
      <c r="L77" s="355" t="s">
        <v>264</v>
      </c>
      <c r="M77" s="352"/>
      <c r="N77" s="352"/>
      <c r="O77" s="352"/>
      <c r="P77" s="355" t="s">
        <v>264</v>
      </c>
      <c r="Q77" s="355" t="s">
        <v>264</v>
      </c>
      <c r="R77" s="352"/>
      <c r="S77" s="352"/>
      <c r="T77" s="413" t="s">
        <v>460</v>
      </c>
      <c r="U77" s="476" t="s">
        <v>463</v>
      </c>
      <c r="V77" s="413" t="s">
        <v>464</v>
      </c>
      <c r="W77" s="466" t="s">
        <v>467</v>
      </c>
      <c r="X77" s="355" t="s">
        <v>453</v>
      </c>
      <c r="Y77" s="355" t="s">
        <v>264</v>
      </c>
      <c r="Z77" s="355" t="s">
        <v>264</v>
      </c>
      <c r="AA77" s="355" t="s">
        <v>264</v>
      </c>
      <c r="AB77" s="355" t="s">
        <v>264</v>
      </c>
      <c r="AC77" s="461" t="s">
        <v>264</v>
      </c>
      <c r="AD77" s="82"/>
    </row>
    <row r="78" spans="1:30" s="83" customFormat="1" ht="12" customHeight="1">
      <c r="A78" s="1134"/>
      <c r="B78" s="85" t="s">
        <v>153</v>
      </c>
      <c r="C78" s="214"/>
      <c r="D78" s="329"/>
      <c r="E78" s="329"/>
      <c r="F78" s="351"/>
      <c r="G78" s="355" t="s">
        <v>451</v>
      </c>
      <c r="H78" s="355" t="s">
        <v>264</v>
      </c>
      <c r="I78" s="355" t="s">
        <v>451</v>
      </c>
      <c r="J78" s="352"/>
      <c r="K78" s="355" t="s">
        <v>264</v>
      </c>
      <c r="L78" s="355" t="s">
        <v>264</v>
      </c>
      <c r="M78" s="352"/>
      <c r="N78" s="352"/>
      <c r="O78" s="352"/>
      <c r="P78" s="355" t="s">
        <v>264</v>
      </c>
      <c r="Q78" s="355" t="s">
        <v>264</v>
      </c>
      <c r="R78" s="352"/>
      <c r="S78" s="352"/>
      <c r="T78" s="413" t="s">
        <v>460</v>
      </c>
      <c r="U78" s="476" t="s">
        <v>463</v>
      </c>
      <c r="V78" s="413" t="s">
        <v>464</v>
      </c>
      <c r="W78" s="466" t="s">
        <v>467</v>
      </c>
      <c r="X78" s="355" t="s">
        <v>453</v>
      </c>
      <c r="Y78" s="355" t="s">
        <v>264</v>
      </c>
      <c r="Z78" s="355" t="s">
        <v>264</v>
      </c>
      <c r="AA78" s="355" t="s">
        <v>264</v>
      </c>
      <c r="AB78" s="355" t="s">
        <v>264</v>
      </c>
      <c r="AC78" s="461" t="s">
        <v>264</v>
      </c>
      <c r="AD78" s="82"/>
    </row>
    <row r="79" spans="1:30" s="83" customFormat="1" ht="12" customHeight="1">
      <c r="A79" s="1135"/>
      <c r="B79" s="87" t="s">
        <v>154</v>
      </c>
      <c r="C79" s="214"/>
      <c r="D79" s="329"/>
      <c r="E79" s="329"/>
      <c r="F79" s="414"/>
      <c r="G79" s="415" t="s">
        <v>451</v>
      </c>
      <c r="H79" s="415" t="s">
        <v>264</v>
      </c>
      <c r="I79" s="415" t="s">
        <v>451</v>
      </c>
      <c r="J79" s="356"/>
      <c r="K79" s="415" t="s">
        <v>264</v>
      </c>
      <c r="L79" s="415" t="s">
        <v>264</v>
      </c>
      <c r="M79" s="356"/>
      <c r="N79" s="356"/>
      <c r="O79" s="356"/>
      <c r="P79" s="415" t="s">
        <v>264</v>
      </c>
      <c r="Q79" s="415" t="s">
        <v>264</v>
      </c>
      <c r="R79" s="356"/>
      <c r="S79" s="356"/>
      <c r="T79" s="415" t="s">
        <v>460</v>
      </c>
      <c r="U79" s="477" t="s">
        <v>463</v>
      </c>
      <c r="V79" s="415" t="s">
        <v>464</v>
      </c>
      <c r="W79" s="467" t="s">
        <v>467</v>
      </c>
      <c r="X79" s="415" t="s">
        <v>453</v>
      </c>
      <c r="Y79" s="415" t="s">
        <v>264</v>
      </c>
      <c r="Z79" s="415" t="s">
        <v>264</v>
      </c>
      <c r="AA79" s="415" t="s">
        <v>264</v>
      </c>
      <c r="AB79" s="415" t="s">
        <v>264</v>
      </c>
      <c r="AC79" s="462" t="s">
        <v>264</v>
      </c>
      <c r="AD79" s="82"/>
    </row>
    <row r="80" spans="1:30" s="83" customFormat="1" ht="12" customHeight="1">
      <c r="A80" s="1158" t="s">
        <v>100</v>
      </c>
      <c r="B80" s="85" t="s">
        <v>150</v>
      </c>
      <c r="C80" s="94"/>
      <c r="D80" s="328"/>
      <c r="E80" s="328"/>
      <c r="F80" s="407" t="s">
        <v>264</v>
      </c>
      <c r="G80" s="413" t="s">
        <v>452</v>
      </c>
      <c r="H80" s="413" t="s">
        <v>264</v>
      </c>
      <c r="I80" s="413" t="s">
        <v>451</v>
      </c>
      <c r="J80" s="413" t="s">
        <v>264</v>
      </c>
      <c r="K80" s="413" t="s">
        <v>264</v>
      </c>
      <c r="L80" s="413" t="s">
        <v>264</v>
      </c>
      <c r="M80" s="413" t="s">
        <v>264</v>
      </c>
      <c r="N80" s="413" t="s">
        <v>264</v>
      </c>
      <c r="O80" s="348"/>
      <c r="P80" s="413" t="s">
        <v>264</v>
      </c>
      <c r="Q80" s="413" t="s">
        <v>264</v>
      </c>
      <c r="R80" s="413" t="s">
        <v>264</v>
      </c>
      <c r="S80" s="348"/>
      <c r="T80" s="413" t="s">
        <v>460</v>
      </c>
      <c r="U80" s="476" t="s">
        <v>463</v>
      </c>
      <c r="V80" s="413" t="s">
        <v>464</v>
      </c>
      <c r="W80" s="466" t="s">
        <v>467</v>
      </c>
      <c r="X80" s="206"/>
      <c r="Y80" s="413" t="s">
        <v>264</v>
      </c>
      <c r="Z80" s="350"/>
      <c r="AA80" s="413" t="s">
        <v>264</v>
      </c>
      <c r="AB80" s="413" t="s">
        <v>264</v>
      </c>
      <c r="AC80" s="464" t="s">
        <v>264</v>
      </c>
      <c r="AD80" s="82"/>
    </row>
    <row r="81" spans="1:30" s="83" customFormat="1" ht="12" customHeight="1">
      <c r="A81" s="1134"/>
      <c r="B81" s="85" t="s">
        <v>151</v>
      </c>
      <c r="C81" s="94"/>
      <c r="D81" s="328"/>
      <c r="E81" s="328"/>
      <c r="F81" s="354" t="s">
        <v>264</v>
      </c>
      <c r="G81" s="413" t="s">
        <v>452</v>
      </c>
      <c r="H81" s="355" t="s">
        <v>264</v>
      </c>
      <c r="I81" s="355" t="s">
        <v>451</v>
      </c>
      <c r="J81" s="355" t="s">
        <v>264</v>
      </c>
      <c r="K81" s="355" t="s">
        <v>264</v>
      </c>
      <c r="L81" s="355" t="s">
        <v>264</v>
      </c>
      <c r="M81" s="355" t="s">
        <v>264</v>
      </c>
      <c r="N81" s="355" t="s">
        <v>264</v>
      </c>
      <c r="O81" s="352"/>
      <c r="P81" s="355" t="s">
        <v>264</v>
      </c>
      <c r="Q81" s="355" t="s">
        <v>264</v>
      </c>
      <c r="R81" s="355" t="s">
        <v>264</v>
      </c>
      <c r="S81" s="352"/>
      <c r="T81" s="413" t="s">
        <v>460</v>
      </c>
      <c r="U81" s="476" t="s">
        <v>463</v>
      </c>
      <c r="V81" s="413" t="s">
        <v>464</v>
      </c>
      <c r="W81" s="466" t="s">
        <v>467</v>
      </c>
      <c r="X81" s="206"/>
      <c r="Y81" s="355" t="s">
        <v>264</v>
      </c>
      <c r="Z81" s="350"/>
      <c r="AA81" s="355" t="s">
        <v>264</v>
      </c>
      <c r="AB81" s="355" t="s">
        <v>264</v>
      </c>
      <c r="AC81" s="461" t="s">
        <v>264</v>
      </c>
      <c r="AD81" s="82"/>
    </row>
    <row r="82" spans="1:30" s="83" customFormat="1" ht="12" customHeight="1">
      <c r="A82" s="1134"/>
      <c r="B82" s="85" t="s">
        <v>152</v>
      </c>
      <c r="C82" s="94"/>
      <c r="D82" s="328"/>
      <c r="E82" s="328"/>
      <c r="F82" s="354" t="s">
        <v>264</v>
      </c>
      <c r="G82" s="413" t="s">
        <v>452</v>
      </c>
      <c r="H82" s="355" t="s">
        <v>264</v>
      </c>
      <c r="I82" s="355" t="s">
        <v>451</v>
      </c>
      <c r="J82" s="355" t="s">
        <v>264</v>
      </c>
      <c r="K82" s="355" t="s">
        <v>264</v>
      </c>
      <c r="L82" s="355" t="s">
        <v>264</v>
      </c>
      <c r="M82" s="355" t="s">
        <v>264</v>
      </c>
      <c r="N82" s="355" t="s">
        <v>264</v>
      </c>
      <c r="O82" s="352"/>
      <c r="P82" s="355" t="s">
        <v>264</v>
      </c>
      <c r="Q82" s="355" t="s">
        <v>264</v>
      </c>
      <c r="R82" s="355" t="s">
        <v>264</v>
      </c>
      <c r="S82" s="352"/>
      <c r="T82" s="413" t="s">
        <v>460</v>
      </c>
      <c r="U82" s="476" t="s">
        <v>463</v>
      </c>
      <c r="V82" s="413" t="s">
        <v>464</v>
      </c>
      <c r="W82" s="466" t="s">
        <v>467</v>
      </c>
      <c r="X82" s="206"/>
      <c r="Y82" s="355" t="s">
        <v>264</v>
      </c>
      <c r="Z82" s="350"/>
      <c r="AA82" s="355" t="s">
        <v>264</v>
      </c>
      <c r="AB82" s="355" t="s">
        <v>264</v>
      </c>
      <c r="AC82" s="461" t="s">
        <v>264</v>
      </c>
      <c r="AD82" s="82"/>
    </row>
    <row r="83" spans="1:30" s="83" customFormat="1" ht="12" customHeight="1">
      <c r="A83" s="1134"/>
      <c r="B83" s="85" t="s">
        <v>153</v>
      </c>
      <c r="C83" s="94"/>
      <c r="D83" s="328"/>
      <c r="E83" s="328"/>
      <c r="F83" s="354" t="s">
        <v>264</v>
      </c>
      <c r="G83" s="413" t="s">
        <v>452</v>
      </c>
      <c r="H83" s="355" t="s">
        <v>264</v>
      </c>
      <c r="I83" s="355" t="s">
        <v>451</v>
      </c>
      <c r="J83" s="355" t="s">
        <v>264</v>
      </c>
      <c r="K83" s="355" t="s">
        <v>264</v>
      </c>
      <c r="L83" s="355" t="s">
        <v>264</v>
      </c>
      <c r="M83" s="355" t="s">
        <v>264</v>
      </c>
      <c r="N83" s="355" t="s">
        <v>264</v>
      </c>
      <c r="O83" s="352"/>
      <c r="P83" s="355" t="s">
        <v>264</v>
      </c>
      <c r="Q83" s="355" t="s">
        <v>264</v>
      </c>
      <c r="R83" s="355" t="s">
        <v>264</v>
      </c>
      <c r="S83" s="352"/>
      <c r="T83" s="413" t="s">
        <v>460</v>
      </c>
      <c r="U83" s="476" t="s">
        <v>463</v>
      </c>
      <c r="V83" s="413" t="s">
        <v>464</v>
      </c>
      <c r="W83" s="466" t="s">
        <v>467</v>
      </c>
      <c r="X83" s="206"/>
      <c r="Y83" s="355" t="s">
        <v>264</v>
      </c>
      <c r="Z83" s="350"/>
      <c r="AA83" s="355" t="s">
        <v>264</v>
      </c>
      <c r="AB83" s="355" t="s">
        <v>264</v>
      </c>
      <c r="AC83" s="461" t="s">
        <v>264</v>
      </c>
      <c r="AD83" s="82"/>
    </row>
    <row r="84" spans="1:30" s="83" customFormat="1" ht="12" customHeight="1">
      <c r="A84" s="1135"/>
      <c r="B84" s="87" t="s">
        <v>154</v>
      </c>
      <c r="C84" s="94"/>
      <c r="D84" s="328"/>
      <c r="E84" s="328"/>
      <c r="F84" s="412" t="s">
        <v>264</v>
      </c>
      <c r="G84" s="448" t="s">
        <v>452</v>
      </c>
      <c r="H84" s="415" t="s">
        <v>264</v>
      </c>
      <c r="I84" s="415" t="s">
        <v>451</v>
      </c>
      <c r="J84" s="415" t="s">
        <v>264</v>
      </c>
      <c r="K84" s="415" t="s">
        <v>264</v>
      </c>
      <c r="L84" s="415" t="s">
        <v>264</v>
      </c>
      <c r="M84" s="415" t="s">
        <v>264</v>
      </c>
      <c r="N84" s="415" t="s">
        <v>264</v>
      </c>
      <c r="O84" s="356"/>
      <c r="P84" s="415" t="s">
        <v>264</v>
      </c>
      <c r="Q84" s="415" t="s">
        <v>264</v>
      </c>
      <c r="R84" s="415" t="s">
        <v>264</v>
      </c>
      <c r="S84" s="356"/>
      <c r="T84" s="415" t="s">
        <v>460</v>
      </c>
      <c r="U84" s="477" t="s">
        <v>463</v>
      </c>
      <c r="V84" s="415" t="s">
        <v>464</v>
      </c>
      <c r="W84" s="467" t="s">
        <v>467</v>
      </c>
      <c r="X84" s="358"/>
      <c r="Y84" s="415" t="s">
        <v>264</v>
      </c>
      <c r="Z84" s="359"/>
      <c r="AA84" s="415" t="s">
        <v>264</v>
      </c>
      <c r="AB84" s="415" t="s">
        <v>264</v>
      </c>
      <c r="AC84" s="462" t="s">
        <v>264</v>
      </c>
      <c r="AD84" s="82"/>
    </row>
    <row r="85" spans="1:30" s="83" customFormat="1" ht="12" customHeight="1">
      <c r="A85" s="1158" t="s">
        <v>101</v>
      </c>
      <c r="B85" s="85" t="s">
        <v>150</v>
      </c>
      <c r="C85" s="94"/>
      <c r="D85" s="328"/>
      <c r="E85" s="328"/>
      <c r="F85" s="407" t="s">
        <v>264</v>
      </c>
      <c r="G85" s="413" t="s">
        <v>451</v>
      </c>
      <c r="H85" s="413" t="s">
        <v>264</v>
      </c>
      <c r="I85" s="413" t="s">
        <v>451</v>
      </c>
      <c r="J85" s="413" t="s">
        <v>264</v>
      </c>
      <c r="K85" s="348"/>
      <c r="L85" s="348"/>
      <c r="M85" s="413" t="s">
        <v>264</v>
      </c>
      <c r="N85" s="348"/>
      <c r="O85" s="413" t="s">
        <v>264</v>
      </c>
      <c r="P85" s="413" t="s">
        <v>264</v>
      </c>
      <c r="Q85" s="413" t="s">
        <v>264</v>
      </c>
      <c r="R85" s="348"/>
      <c r="S85" s="348"/>
      <c r="T85" s="466" t="s">
        <v>461</v>
      </c>
      <c r="U85" s="476" t="s">
        <v>463</v>
      </c>
      <c r="V85" s="413" t="s">
        <v>464</v>
      </c>
      <c r="W85" s="466" t="s">
        <v>467</v>
      </c>
      <c r="X85" s="466" t="s">
        <v>458</v>
      </c>
      <c r="Y85" s="413" t="s">
        <v>264</v>
      </c>
      <c r="Z85" s="413" t="s">
        <v>264</v>
      </c>
      <c r="AA85" s="353"/>
      <c r="AB85" s="353"/>
      <c r="AC85" s="456"/>
      <c r="AD85" s="82"/>
    </row>
    <row r="86" spans="1:30" s="83" customFormat="1" ht="12" customHeight="1">
      <c r="A86" s="1134"/>
      <c r="B86" s="85" t="s">
        <v>151</v>
      </c>
      <c r="C86" s="94"/>
      <c r="D86" s="328"/>
      <c r="E86" s="328"/>
      <c r="F86" s="354" t="s">
        <v>264</v>
      </c>
      <c r="G86" s="355" t="s">
        <v>451</v>
      </c>
      <c r="H86" s="355" t="s">
        <v>264</v>
      </c>
      <c r="I86" s="355" t="s">
        <v>451</v>
      </c>
      <c r="J86" s="355" t="s">
        <v>264</v>
      </c>
      <c r="K86" s="352"/>
      <c r="L86" s="352"/>
      <c r="M86" s="355" t="s">
        <v>264</v>
      </c>
      <c r="N86" s="352"/>
      <c r="O86" s="355" t="s">
        <v>264</v>
      </c>
      <c r="P86" s="355" t="s">
        <v>264</v>
      </c>
      <c r="Q86" s="355" t="s">
        <v>264</v>
      </c>
      <c r="R86" s="352"/>
      <c r="S86" s="352"/>
      <c r="T86" s="466" t="s">
        <v>461</v>
      </c>
      <c r="U86" s="476" t="s">
        <v>463</v>
      </c>
      <c r="V86" s="413" t="s">
        <v>464</v>
      </c>
      <c r="W86" s="466" t="s">
        <v>467</v>
      </c>
      <c r="X86" s="466" t="s">
        <v>458</v>
      </c>
      <c r="Y86" s="355" t="s">
        <v>264</v>
      </c>
      <c r="Z86" s="355" t="s">
        <v>264</v>
      </c>
      <c r="AA86" s="353"/>
      <c r="AB86" s="353"/>
      <c r="AC86" s="457"/>
      <c r="AD86" s="82"/>
    </row>
    <row r="87" spans="1:30" s="83" customFormat="1" ht="12" customHeight="1">
      <c r="A87" s="1134"/>
      <c r="B87" s="85" t="s">
        <v>152</v>
      </c>
      <c r="C87" s="94"/>
      <c r="D87" s="328"/>
      <c r="E87" s="328"/>
      <c r="F87" s="354" t="s">
        <v>264</v>
      </c>
      <c r="G87" s="355" t="s">
        <v>451</v>
      </c>
      <c r="H87" s="355" t="s">
        <v>264</v>
      </c>
      <c r="I87" s="355" t="s">
        <v>451</v>
      </c>
      <c r="J87" s="355" t="s">
        <v>264</v>
      </c>
      <c r="K87" s="352"/>
      <c r="L87" s="352"/>
      <c r="M87" s="355" t="s">
        <v>264</v>
      </c>
      <c r="N87" s="352"/>
      <c r="O87" s="355" t="s">
        <v>264</v>
      </c>
      <c r="P87" s="355" t="s">
        <v>264</v>
      </c>
      <c r="Q87" s="355" t="s">
        <v>264</v>
      </c>
      <c r="R87" s="352"/>
      <c r="S87" s="352"/>
      <c r="T87" s="466" t="s">
        <v>461</v>
      </c>
      <c r="U87" s="476" t="s">
        <v>463</v>
      </c>
      <c r="V87" s="413" t="s">
        <v>464</v>
      </c>
      <c r="W87" s="466" t="s">
        <v>467</v>
      </c>
      <c r="X87" s="466" t="s">
        <v>458</v>
      </c>
      <c r="Y87" s="355" t="s">
        <v>264</v>
      </c>
      <c r="Z87" s="355" t="s">
        <v>264</v>
      </c>
      <c r="AA87" s="353"/>
      <c r="AB87" s="353"/>
      <c r="AC87" s="457"/>
      <c r="AD87" s="82"/>
    </row>
    <row r="88" spans="1:30" s="83" customFormat="1" ht="12" customHeight="1">
      <c r="A88" s="1134"/>
      <c r="B88" s="85" t="s">
        <v>153</v>
      </c>
      <c r="C88" s="94"/>
      <c r="D88" s="328"/>
      <c r="E88" s="328"/>
      <c r="F88" s="354" t="s">
        <v>264</v>
      </c>
      <c r="G88" s="355" t="s">
        <v>451</v>
      </c>
      <c r="H88" s="355" t="s">
        <v>264</v>
      </c>
      <c r="I88" s="355" t="s">
        <v>451</v>
      </c>
      <c r="J88" s="355" t="s">
        <v>264</v>
      </c>
      <c r="K88" s="352"/>
      <c r="L88" s="352"/>
      <c r="M88" s="355" t="s">
        <v>264</v>
      </c>
      <c r="N88" s="352"/>
      <c r="O88" s="355" t="s">
        <v>264</v>
      </c>
      <c r="P88" s="355" t="s">
        <v>264</v>
      </c>
      <c r="Q88" s="355" t="s">
        <v>264</v>
      </c>
      <c r="R88" s="352"/>
      <c r="S88" s="352"/>
      <c r="T88" s="466" t="s">
        <v>461</v>
      </c>
      <c r="U88" s="476" t="s">
        <v>463</v>
      </c>
      <c r="V88" s="413" t="s">
        <v>464</v>
      </c>
      <c r="W88" s="466" t="s">
        <v>467</v>
      </c>
      <c r="X88" s="466" t="s">
        <v>458</v>
      </c>
      <c r="Y88" s="355" t="s">
        <v>264</v>
      </c>
      <c r="Z88" s="355" t="s">
        <v>264</v>
      </c>
      <c r="AA88" s="353"/>
      <c r="AB88" s="353"/>
      <c r="AC88" s="457"/>
      <c r="AD88" s="82"/>
    </row>
    <row r="89" spans="1:30" s="83" customFormat="1" ht="12" customHeight="1">
      <c r="A89" s="1135"/>
      <c r="B89" s="87" t="s">
        <v>154</v>
      </c>
      <c r="C89" s="94"/>
      <c r="D89" s="328"/>
      <c r="E89" s="328"/>
      <c r="F89" s="412" t="s">
        <v>264</v>
      </c>
      <c r="G89" s="415" t="s">
        <v>451</v>
      </c>
      <c r="H89" s="415" t="s">
        <v>264</v>
      </c>
      <c r="I89" s="415" t="s">
        <v>451</v>
      </c>
      <c r="J89" s="415" t="s">
        <v>264</v>
      </c>
      <c r="K89" s="356"/>
      <c r="L89" s="356"/>
      <c r="M89" s="415" t="s">
        <v>264</v>
      </c>
      <c r="N89" s="356"/>
      <c r="O89" s="415" t="s">
        <v>264</v>
      </c>
      <c r="P89" s="415" t="s">
        <v>264</v>
      </c>
      <c r="Q89" s="415" t="s">
        <v>264</v>
      </c>
      <c r="R89" s="356"/>
      <c r="S89" s="356"/>
      <c r="T89" s="467" t="s">
        <v>461</v>
      </c>
      <c r="U89" s="477" t="s">
        <v>463</v>
      </c>
      <c r="V89" s="415" t="s">
        <v>464</v>
      </c>
      <c r="W89" s="467" t="s">
        <v>467</v>
      </c>
      <c r="X89" s="467" t="s">
        <v>458</v>
      </c>
      <c r="Y89" s="415" t="s">
        <v>264</v>
      </c>
      <c r="Z89" s="415" t="s">
        <v>264</v>
      </c>
      <c r="AA89" s="357"/>
      <c r="AB89" s="357"/>
      <c r="AC89" s="458"/>
      <c r="AD89" s="82"/>
    </row>
    <row r="90" spans="1:30" s="83" customFormat="1" ht="12" customHeight="1">
      <c r="A90" s="1158" t="s">
        <v>102</v>
      </c>
      <c r="B90" s="85" t="s">
        <v>150</v>
      </c>
      <c r="C90" s="94"/>
      <c r="D90" s="328"/>
      <c r="E90" s="328"/>
      <c r="F90" s="347"/>
      <c r="G90" s="413" t="s">
        <v>452</v>
      </c>
      <c r="H90" s="413" t="s">
        <v>264</v>
      </c>
      <c r="I90" s="413" t="s">
        <v>451</v>
      </c>
      <c r="J90" s="413" t="s">
        <v>264</v>
      </c>
      <c r="K90" s="348"/>
      <c r="L90" s="348"/>
      <c r="M90" s="348"/>
      <c r="N90" s="413" t="s">
        <v>264</v>
      </c>
      <c r="O90" s="348"/>
      <c r="P90" s="413" t="s">
        <v>264</v>
      </c>
      <c r="Q90" s="413" t="s">
        <v>264</v>
      </c>
      <c r="R90" s="348"/>
      <c r="S90" s="348"/>
      <c r="T90" s="445"/>
      <c r="U90" s="476" t="s">
        <v>463</v>
      </c>
      <c r="V90" s="478" t="s">
        <v>465</v>
      </c>
      <c r="W90" s="466" t="s">
        <v>467</v>
      </c>
      <c r="X90" s="449" t="s">
        <v>457</v>
      </c>
      <c r="Y90" s="413" t="s">
        <v>264</v>
      </c>
      <c r="Z90" s="353"/>
      <c r="AA90" s="413" t="s">
        <v>264</v>
      </c>
      <c r="AB90" s="349"/>
      <c r="AC90" s="459"/>
      <c r="AD90" s="82"/>
    </row>
    <row r="91" spans="1:30" s="83" customFormat="1" ht="12" customHeight="1">
      <c r="A91" s="1134"/>
      <c r="B91" s="85" t="s">
        <v>151</v>
      </c>
      <c r="C91" s="94"/>
      <c r="D91" s="328"/>
      <c r="E91" s="328"/>
      <c r="F91" s="351"/>
      <c r="G91" s="413" t="s">
        <v>452</v>
      </c>
      <c r="H91" s="355" t="s">
        <v>264</v>
      </c>
      <c r="I91" s="355" t="s">
        <v>451</v>
      </c>
      <c r="J91" s="355" t="s">
        <v>264</v>
      </c>
      <c r="K91" s="352"/>
      <c r="L91" s="352"/>
      <c r="M91" s="352"/>
      <c r="N91" s="355" t="s">
        <v>264</v>
      </c>
      <c r="O91" s="352"/>
      <c r="P91" s="355" t="s">
        <v>264</v>
      </c>
      <c r="Q91" s="355" t="s">
        <v>264</v>
      </c>
      <c r="R91" s="352"/>
      <c r="S91" s="352"/>
      <c r="T91" s="445"/>
      <c r="U91" s="476" t="s">
        <v>463</v>
      </c>
      <c r="V91" s="478" t="s">
        <v>465</v>
      </c>
      <c r="W91" s="466" t="s">
        <v>467</v>
      </c>
      <c r="X91" s="447" t="s">
        <v>457</v>
      </c>
      <c r="Y91" s="355" t="s">
        <v>264</v>
      </c>
      <c r="Z91" s="353"/>
      <c r="AA91" s="355" t="s">
        <v>264</v>
      </c>
      <c r="AB91" s="353"/>
      <c r="AC91" s="457"/>
      <c r="AD91" s="82"/>
    </row>
    <row r="92" spans="1:30" s="83" customFormat="1" ht="12" customHeight="1">
      <c r="A92" s="1134"/>
      <c r="B92" s="85" t="s">
        <v>152</v>
      </c>
      <c r="C92" s="94"/>
      <c r="D92" s="328"/>
      <c r="E92" s="328"/>
      <c r="F92" s="351"/>
      <c r="G92" s="413" t="s">
        <v>452</v>
      </c>
      <c r="H92" s="355" t="s">
        <v>264</v>
      </c>
      <c r="I92" s="355" t="s">
        <v>451</v>
      </c>
      <c r="J92" s="355" t="s">
        <v>264</v>
      </c>
      <c r="K92" s="352"/>
      <c r="L92" s="352"/>
      <c r="M92" s="352"/>
      <c r="N92" s="355" t="s">
        <v>264</v>
      </c>
      <c r="O92" s="352"/>
      <c r="P92" s="355" t="s">
        <v>264</v>
      </c>
      <c r="Q92" s="355" t="s">
        <v>264</v>
      </c>
      <c r="R92" s="352"/>
      <c r="S92" s="352"/>
      <c r="T92" s="445"/>
      <c r="U92" s="476" t="s">
        <v>463</v>
      </c>
      <c r="V92" s="478" t="s">
        <v>465</v>
      </c>
      <c r="W92" s="466" t="s">
        <v>467</v>
      </c>
      <c r="X92" s="447" t="s">
        <v>457</v>
      </c>
      <c r="Y92" s="355" t="s">
        <v>264</v>
      </c>
      <c r="Z92" s="353"/>
      <c r="AA92" s="355" t="s">
        <v>264</v>
      </c>
      <c r="AB92" s="353"/>
      <c r="AC92" s="457"/>
      <c r="AD92" s="460"/>
    </row>
    <row r="93" spans="1:30" s="83" customFormat="1" ht="12" customHeight="1">
      <c r="A93" s="1134"/>
      <c r="B93" s="85" t="s">
        <v>153</v>
      </c>
      <c r="C93" s="94"/>
      <c r="D93" s="328"/>
      <c r="E93" s="328"/>
      <c r="F93" s="351"/>
      <c r="G93" s="413" t="s">
        <v>452</v>
      </c>
      <c r="H93" s="355" t="s">
        <v>264</v>
      </c>
      <c r="I93" s="355" t="s">
        <v>451</v>
      </c>
      <c r="J93" s="355" t="s">
        <v>264</v>
      </c>
      <c r="K93" s="352"/>
      <c r="L93" s="352"/>
      <c r="M93" s="352"/>
      <c r="N93" s="355" t="s">
        <v>264</v>
      </c>
      <c r="O93" s="352"/>
      <c r="P93" s="355" t="s">
        <v>264</v>
      </c>
      <c r="Q93" s="355" t="s">
        <v>264</v>
      </c>
      <c r="R93" s="352"/>
      <c r="S93" s="352"/>
      <c r="T93" s="445"/>
      <c r="U93" s="476" t="s">
        <v>463</v>
      </c>
      <c r="V93" s="478" t="s">
        <v>465</v>
      </c>
      <c r="W93" s="466" t="s">
        <v>467</v>
      </c>
      <c r="X93" s="447" t="s">
        <v>457</v>
      </c>
      <c r="Y93" s="355" t="s">
        <v>264</v>
      </c>
      <c r="Z93" s="353"/>
      <c r="AA93" s="355" t="s">
        <v>264</v>
      </c>
      <c r="AB93" s="353"/>
      <c r="AC93" s="457"/>
      <c r="AD93" s="460"/>
    </row>
    <row r="94" spans="1:30" s="83" customFormat="1" ht="12" customHeight="1">
      <c r="A94" s="1135"/>
      <c r="B94" s="87" t="s">
        <v>154</v>
      </c>
      <c r="C94" s="94"/>
      <c r="D94" s="328"/>
      <c r="E94" s="328"/>
      <c r="F94" s="414"/>
      <c r="G94" s="448" t="s">
        <v>452</v>
      </c>
      <c r="H94" s="415" t="s">
        <v>264</v>
      </c>
      <c r="I94" s="415" t="s">
        <v>451</v>
      </c>
      <c r="J94" s="415" t="s">
        <v>264</v>
      </c>
      <c r="K94" s="356"/>
      <c r="L94" s="356"/>
      <c r="M94" s="356"/>
      <c r="N94" s="415" t="s">
        <v>264</v>
      </c>
      <c r="O94" s="356"/>
      <c r="P94" s="415" t="s">
        <v>264</v>
      </c>
      <c r="Q94" s="415" t="s">
        <v>264</v>
      </c>
      <c r="R94" s="356"/>
      <c r="S94" s="356"/>
      <c r="T94" s="450"/>
      <c r="U94" s="477" t="s">
        <v>463</v>
      </c>
      <c r="V94" s="479" t="s">
        <v>465</v>
      </c>
      <c r="W94" s="467" t="s">
        <v>467</v>
      </c>
      <c r="X94" s="451" t="s">
        <v>457</v>
      </c>
      <c r="Y94" s="415" t="s">
        <v>264</v>
      </c>
      <c r="Z94" s="356"/>
      <c r="AA94" s="415" t="s">
        <v>264</v>
      </c>
      <c r="AB94" s="357"/>
      <c r="AC94" s="458"/>
      <c r="AD94" s="460"/>
    </row>
    <row r="95" spans="1:30" s="83" customFormat="1" ht="12" customHeight="1">
      <c r="A95" s="1158" t="s">
        <v>103</v>
      </c>
      <c r="B95" s="85" t="s">
        <v>150</v>
      </c>
      <c r="C95" s="94"/>
      <c r="D95" s="328"/>
      <c r="E95" s="328"/>
      <c r="F95" s="347"/>
      <c r="G95" s="413" t="s">
        <v>451</v>
      </c>
      <c r="H95" s="413" t="s">
        <v>264</v>
      </c>
      <c r="I95" s="413" t="s">
        <v>451</v>
      </c>
      <c r="J95" s="348"/>
      <c r="K95" s="348"/>
      <c r="L95" s="348"/>
      <c r="M95" s="348"/>
      <c r="N95" s="413" t="s">
        <v>264</v>
      </c>
      <c r="O95" s="413" t="s">
        <v>264</v>
      </c>
      <c r="P95" s="413" t="s">
        <v>264</v>
      </c>
      <c r="Q95" s="413" t="s">
        <v>264</v>
      </c>
      <c r="R95" s="413" t="s">
        <v>264</v>
      </c>
      <c r="S95" s="348"/>
      <c r="T95" s="446"/>
      <c r="U95" s="474" t="s">
        <v>462</v>
      </c>
      <c r="V95" s="413"/>
      <c r="W95" s="466" t="s">
        <v>467</v>
      </c>
      <c r="X95" s="466" t="s">
        <v>458</v>
      </c>
      <c r="Y95" s="413" t="s">
        <v>264</v>
      </c>
      <c r="Z95" s="349"/>
      <c r="AA95" s="353"/>
      <c r="AB95" s="488" t="s">
        <v>264</v>
      </c>
      <c r="AC95" s="489" t="s">
        <v>264</v>
      </c>
      <c r="AD95" s="460"/>
    </row>
    <row r="96" spans="1:30" s="83" customFormat="1" ht="12" customHeight="1">
      <c r="A96" s="1134"/>
      <c r="B96" s="85" t="s">
        <v>151</v>
      </c>
      <c r="C96" s="94"/>
      <c r="D96" s="328"/>
      <c r="E96" s="328"/>
      <c r="F96" s="351"/>
      <c r="G96" s="355" t="s">
        <v>451</v>
      </c>
      <c r="H96" s="355" t="s">
        <v>264</v>
      </c>
      <c r="I96" s="355" t="s">
        <v>451</v>
      </c>
      <c r="J96" s="352"/>
      <c r="K96" s="352"/>
      <c r="L96" s="352"/>
      <c r="M96" s="352"/>
      <c r="N96" s="355" t="s">
        <v>264</v>
      </c>
      <c r="O96" s="355" t="s">
        <v>264</v>
      </c>
      <c r="P96" s="355" t="s">
        <v>264</v>
      </c>
      <c r="Q96" s="355" t="s">
        <v>264</v>
      </c>
      <c r="R96" s="355" t="s">
        <v>264</v>
      </c>
      <c r="S96" s="352"/>
      <c r="T96" s="446"/>
      <c r="U96" s="474" t="s">
        <v>462</v>
      </c>
      <c r="V96" s="413"/>
      <c r="W96" s="466" t="s">
        <v>467</v>
      </c>
      <c r="X96" s="466" t="s">
        <v>458</v>
      </c>
      <c r="Y96" s="355" t="s">
        <v>264</v>
      </c>
      <c r="Z96" s="353"/>
      <c r="AA96" s="353"/>
      <c r="AB96" s="490" t="s">
        <v>264</v>
      </c>
      <c r="AC96" s="491" t="s">
        <v>264</v>
      </c>
      <c r="AD96" s="460"/>
    </row>
    <row r="97" spans="1:30" s="83" customFormat="1" ht="12" customHeight="1">
      <c r="A97" s="1134"/>
      <c r="B97" s="85" t="s">
        <v>152</v>
      </c>
      <c r="C97" s="94"/>
      <c r="D97" s="328"/>
      <c r="E97" s="328"/>
      <c r="F97" s="351"/>
      <c r="G97" s="355" t="s">
        <v>451</v>
      </c>
      <c r="H97" s="355" t="s">
        <v>264</v>
      </c>
      <c r="I97" s="355" t="s">
        <v>451</v>
      </c>
      <c r="J97" s="352"/>
      <c r="K97" s="352"/>
      <c r="L97" s="352"/>
      <c r="M97" s="352"/>
      <c r="N97" s="355" t="s">
        <v>264</v>
      </c>
      <c r="O97" s="355" t="s">
        <v>264</v>
      </c>
      <c r="P97" s="355" t="s">
        <v>264</v>
      </c>
      <c r="Q97" s="355" t="s">
        <v>264</v>
      </c>
      <c r="R97" s="355" t="s">
        <v>264</v>
      </c>
      <c r="S97" s="352"/>
      <c r="T97" s="446"/>
      <c r="U97" s="474" t="s">
        <v>462</v>
      </c>
      <c r="V97" s="413"/>
      <c r="W97" s="466" t="s">
        <v>467</v>
      </c>
      <c r="X97" s="466" t="s">
        <v>458</v>
      </c>
      <c r="Y97" s="355" t="s">
        <v>264</v>
      </c>
      <c r="Z97" s="353"/>
      <c r="AA97" s="353"/>
      <c r="AB97" s="355" t="s">
        <v>264</v>
      </c>
      <c r="AC97" s="461" t="s">
        <v>264</v>
      </c>
      <c r="AD97" s="82"/>
    </row>
    <row r="98" spans="1:30" s="83" customFormat="1" ht="12" customHeight="1">
      <c r="A98" s="1134"/>
      <c r="B98" s="85" t="s">
        <v>153</v>
      </c>
      <c r="C98" s="94"/>
      <c r="D98" s="328"/>
      <c r="E98" s="328"/>
      <c r="F98" s="351"/>
      <c r="G98" s="355" t="s">
        <v>451</v>
      </c>
      <c r="H98" s="355" t="s">
        <v>264</v>
      </c>
      <c r="I98" s="355" t="s">
        <v>451</v>
      </c>
      <c r="J98" s="352"/>
      <c r="K98" s="352"/>
      <c r="L98" s="352"/>
      <c r="M98" s="352"/>
      <c r="N98" s="355" t="s">
        <v>264</v>
      </c>
      <c r="O98" s="355" t="s">
        <v>264</v>
      </c>
      <c r="P98" s="355" t="s">
        <v>264</v>
      </c>
      <c r="Q98" s="355" t="s">
        <v>264</v>
      </c>
      <c r="R98" s="355" t="s">
        <v>264</v>
      </c>
      <c r="S98" s="352"/>
      <c r="T98" s="446"/>
      <c r="U98" s="474" t="s">
        <v>462</v>
      </c>
      <c r="V98" s="413"/>
      <c r="W98" s="466" t="s">
        <v>467</v>
      </c>
      <c r="X98" s="466" t="s">
        <v>458</v>
      </c>
      <c r="Y98" s="355" t="s">
        <v>264</v>
      </c>
      <c r="Z98" s="353"/>
      <c r="AA98" s="353"/>
      <c r="AB98" s="355" t="s">
        <v>264</v>
      </c>
      <c r="AC98" s="461" t="s">
        <v>264</v>
      </c>
      <c r="AD98" s="82"/>
    </row>
    <row r="99" spans="1:30" s="83" customFormat="1" ht="12" customHeight="1">
      <c r="A99" s="1135"/>
      <c r="B99" s="87" t="s">
        <v>154</v>
      </c>
      <c r="C99" s="94"/>
      <c r="D99" s="328"/>
      <c r="E99" s="328"/>
      <c r="F99" s="414"/>
      <c r="G99" s="415" t="s">
        <v>451</v>
      </c>
      <c r="H99" s="415" t="s">
        <v>264</v>
      </c>
      <c r="I99" s="415" t="s">
        <v>451</v>
      </c>
      <c r="J99" s="356"/>
      <c r="K99" s="356"/>
      <c r="L99" s="356"/>
      <c r="M99" s="356"/>
      <c r="N99" s="415" t="s">
        <v>264</v>
      </c>
      <c r="O99" s="415" t="s">
        <v>264</v>
      </c>
      <c r="P99" s="415" t="s">
        <v>264</v>
      </c>
      <c r="Q99" s="415" t="s">
        <v>264</v>
      </c>
      <c r="R99" s="415" t="s">
        <v>264</v>
      </c>
      <c r="S99" s="356"/>
      <c r="T99" s="452"/>
      <c r="U99" s="475" t="s">
        <v>462</v>
      </c>
      <c r="V99" s="415"/>
      <c r="W99" s="467" t="s">
        <v>467</v>
      </c>
      <c r="X99" s="467" t="s">
        <v>458</v>
      </c>
      <c r="Y99" s="415" t="s">
        <v>264</v>
      </c>
      <c r="Z99" s="357"/>
      <c r="AA99" s="356"/>
      <c r="AB99" s="415" t="s">
        <v>264</v>
      </c>
      <c r="AC99" s="462" t="s">
        <v>264</v>
      </c>
      <c r="AD99" s="82"/>
    </row>
    <row r="100" spans="1:30" s="83" customFormat="1" ht="12" customHeight="1">
      <c r="A100" s="1158" t="s">
        <v>104</v>
      </c>
      <c r="B100" s="85" t="s">
        <v>150</v>
      </c>
      <c r="C100" s="94"/>
      <c r="D100" s="328"/>
      <c r="E100" s="328"/>
      <c r="F100" s="407" t="s">
        <v>264</v>
      </c>
      <c r="G100" s="413" t="s">
        <v>452</v>
      </c>
      <c r="H100" s="413" t="s">
        <v>264</v>
      </c>
      <c r="I100" s="413" t="s">
        <v>451</v>
      </c>
      <c r="J100" s="348"/>
      <c r="K100" s="348"/>
      <c r="L100" s="348"/>
      <c r="M100" s="413" t="s">
        <v>264</v>
      </c>
      <c r="N100" s="348"/>
      <c r="O100" s="348"/>
      <c r="P100" s="413" t="s">
        <v>264</v>
      </c>
      <c r="Q100" s="413" t="s">
        <v>264</v>
      </c>
      <c r="R100" s="348"/>
      <c r="S100" s="348"/>
      <c r="T100" s="446"/>
      <c r="U100" s="474" t="s">
        <v>462</v>
      </c>
      <c r="V100" s="468"/>
      <c r="W100" s="413" t="s">
        <v>466</v>
      </c>
      <c r="X100" s="206"/>
      <c r="Y100" s="413" t="s">
        <v>264</v>
      </c>
      <c r="Z100" s="349"/>
      <c r="AA100" s="349"/>
      <c r="AB100" s="413" t="s">
        <v>264</v>
      </c>
      <c r="AC100" s="463" t="s">
        <v>264</v>
      </c>
      <c r="AD100" s="82"/>
    </row>
    <row r="101" spans="1:30" s="83" customFormat="1" ht="12" customHeight="1">
      <c r="A101" s="1134"/>
      <c r="B101" s="85" t="s">
        <v>151</v>
      </c>
      <c r="C101" s="94"/>
      <c r="D101" s="328"/>
      <c r="E101" s="328"/>
      <c r="F101" s="354" t="s">
        <v>264</v>
      </c>
      <c r="G101" s="413" t="s">
        <v>452</v>
      </c>
      <c r="H101" s="355" t="s">
        <v>264</v>
      </c>
      <c r="I101" s="355" t="s">
        <v>451</v>
      </c>
      <c r="J101" s="352"/>
      <c r="K101" s="352"/>
      <c r="L101" s="352"/>
      <c r="M101" s="355" t="s">
        <v>264</v>
      </c>
      <c r="N101" s="352"/>
      <c r="O101" s="352"/>
      <c r="P101" s="355" t="s">
        <v>264</v>
      </c>
      <c r="Q101" s="355" t="s">
        <v>264</v>
      </c>
      <c r="R101" s="352"/>
      <c r="S101" s="352"/>
      <c r="T101" s="446"/>
      <c r="U101" s="474" t="s">
        <v>462</v>
      </c>
      <c r="V101" s="468"/>
      <c r="W101" s="413" t="s">
        <v>466</v>
      </c>
      <c r="X101" s="206"/>
      <c r="Y101" s="355" t="s">
        <v>264</v>
      </c>
      <c r="Z101" s="353"/>
      <c r="AA101" s="353"/>
      <c r="AB101" s="355" t="s">
        <v>264</v>
      </c>
      <c r="AC101" s="461" t="s">
        <v>264</v>
      </c>
      <c r="AD101" s="82"/>
    </row>
    <row r="102" spans="1:30" s="83" customFormat="1" ht="12" customHeight="1">
      <c r="A102" s="1134"/>
      <c r="B102" s="85" t="s">
        <v>152</v>
      </c>
      <c r="C102" s="94"/>
      <c r="D102" s="328"/>
      <c r="E102" s="328"/>
      <c r="F102" s="354" t="s">
        <v>264</v>
      </c>
      <c r="G102" s="413" t="s">
        <v>452</v>
      </c>
      <c r="H102" s="355" t="s">
        <v>264</v>
      </c>
      <c r="I102" s="355" t="s">
        <v>451</v>
      </c>
      <c r="J102" s="352"/>
      <c r="K102" s="352"/>
      <c r="L102" s="352"/>
      <c r="M102" s="355" t="s">
        <v>264</v>
      </c>
      <c r="N102" s="352"/>
      <c r="O102" s="352"/>
      <c r="P102" s="355" t="s">
        <v>264</v>
      </c>
      <c r="Q102" s="355" t="s">
        <v>264</v>
      </c>
      <c r="R102" s="352"/>
      <c r="S102" s="352"/>
      <c r="T102" s="446"/>
      <c r="U102" s="474" t="s">
        <v>462</v>
      </c>
      <c r="V102" s="468"/>
      <c r="W102" s="413" t="s">
        <v>466</v>
      </c>
      <c r="X102" s="206"/>
      <c r="Y102" s="355" t="s">
        <v>264</v>
      </c>
      <c r="Z102" s="353"/>
      <c r="AA102" s="353"/>
      <c r="AB102" s="355" t="s">
        <v>264</v>
      </c>
      <c r="AC102" s="461" t="s">
        <v>264</v>
      </c>
      <c r="AD102" s="82"/>
    </row>
    <row r="103" spans="1:30" s="83" customFormat="1" ht="12" customHeight="1">
      <c r="A103" s="1134"/>
      <c r="B103" s="85" t="s">
        <v>153</v>
      </c>
      <c r="C103" s="94"/>
      <c r="D103" s="328"/>
      <c r="E103" s="328"/>
      <c r="F103" s="354" t="s">
        <v>264</v>
      </c>
      <c r="G103" s="413" t="s">
        <v>452</v>
      </c>
      <c r="H103" s="355" t="s">
        <v>264</v>
      </c>
      <c r="I103" s="355" t="s">
        <v>451</v>
      </c>
      <c r="J103" s="352"/>
      <c r="K103" s="352"/>
      <c r="L103" s="352"/>
      <c r="M103" s="355" t="s">
        <v>264</v>
      </c>
      <c r="N103" s="352"/>
      <c r="O103" s="352"/>
      <c r="P103" s="355" t="s">
        <v>264</v>
      </c>
      <c r="Q103" s="355" t="s">
        <v>264</v>
      </c>
      <c r="R103" s="352"/>
      <c r="S103" s="352"/>
      <c r="T103" s="446"/>
      <c r="U103" s="474" t="s">
        <v>462</v>
      </c>
      <c r="V103" s="468"/>
      <c r="W103" s="413" t="s">
        <v>466</v>
      </c>
      <c r="X103" s="206"/>
      <c r="Y103" s="355" t="s">
        <v>264</v>
      </c>
      <c r="Z103" s="353"/>
      <c r="AA103" s="353"/>
      <c r="AB103" s="355" t="s">
        <v>264</v>
      </c>
      <c r="AC103" s="461" t="s">
        <v>264</v>
      </c>
      <c r="AD103" s="82"/>
    </row>
    <row r="104" spans="1:30" s="83" customFormat="1" ht="12" customHeight="1">
      <c r="A104" s="1135"/>
      <c r="B104" s="87" t="s">
        <v>154</v>
      </c>
      <c r="C104" s="94"/>
      <c r="D104" s="328"/>
      <c r="E104" s="328"/>
      <c r="F104" s="412" t="s">
        <v>264</v>
      </c>
      <c r="G104" s="448" t="s">
        <v>452</v>
      </c>
      <c r="H104" s="415" t="s">
        <v>264</v>
      </c>
      <c r="I104" s="415" t="s">
        <v>451</v>
      </c>
      <c r="J104" s="356"/>
      <c r="K104" s="356"/>
      <c r="L104" s="356"/>
      <c r="M104" s="415" t="s">
        <v>264</v>
      </c>
      <c r="N104" s="356"/>
      <c r="O104" s="356"/>
      <c r="P104" s="415" t="s">
        <v>264</v>
      </c>
      <c r="Q104" s="415" t="s">
        <v>264</v>
      </c>
      <c r="R104" s="356"/>
      <c r="S104" s="356"/>
      <c r="T104" s="452"/>
      <c r="U104" s="475" t="s">
        <v>462</v>
      </c>
      <c r="V104" s="469"/>
      <c r="W104" s="415" t="s">
        <v>466</v>
      </c>
      <c r="X104" s="358"/>
      <c r="Y104" s="415" t="s">
        <v>264</v>
      </c>
      <c r="Z104" s="357"/>
      <c r="AA104" s="356"/>
      <c r="AB104" s="415" t="s">
        <v>264</v>
      </c>
      <c r="AC104" s="462" t="s">
        <v>264</v>
      </c>
      <c r="AD104" s="82"/>
    </row>
    <row r="105" spans="1:30" s="83" customFormat="1" ht="12" customHeight="1">
      <c r="A105" s="1158" t="s">
        <v>105</v>
      </c>
      <c r="B105" s="85" t="s">
        <v>150</v>
      </c>
      <c r="C105" s="94"/>
      <c r="D105" s="328"/>
      <c r="E105" s="328"/>
      <c r="F105" s="407" t="s">
        <v>264</v>
      </c>
      <c r="G105" s="413" t="s">
        <v>451</v>
      </c>
      <c r="H105" s="413" t="s">
        <v>264</v>
      </c>
      <c r="I105" s="413" t="s">
        <v>264</v>
      </c>
      <c r="J105" s="348"/>
      <c r="K105" s="348"/>
      <c r="L105" s="348"/>
      <c r="M105" s="348"/>
      <c r="N105" s="413" t="s">
        <v>264</v>
      </c>
      <c r="O105" s="413" t="s">
        <v>264</v>
      </c>
      <c r="P105" s="413" t="s">
        <v>264</v>
      </c>
      <c r="Q105" s="413" t="s">
        <v>264</v>
      </c>
      <c r="R105" s="348"/>
      <c r="S105" s="348"/>
      <c r="T105" s="445"/>
      <c r="U105" s="476" t="s">
        <v>463</v>
      </c>
      <c r="V105" s="413"/>
      <c r="W105" s="413" t="s">
        <v>466</v>
      </c>
      <c r="X105" s="413" t="s">
        <v>453</v>
      </c>
      <c r="Y105" s="413" t="s">
        <v>264</v>
      </c>
      <c r="Z105" s="349"/>
      <c r="AA105" s="349"/>
      <c r="AB105" s="353"/>
      <c r="AC105" s="456"/>
      <c r="AD105" s="82"/>
    </row>
    <row r="106" spans="1:30" s="83" customFormat="1" ht="12" customHeight="1">
      <c r="A106" s="1134"/>
      <c r="B106" s="85" t="s">
        <v>151</v>
      </c>
      <c r="C106" s="94"/>
      <c r="D106" s="328"/>
      <c r="E106" s="328"/>
      <c r="F106" s="354" t="s">
        <v>264</v>
      </c>
      <c r="G106" s="355" t="s">
        <v>451</v>
      </c>
      <c r="H106" s="355" t="s">
        <v>264</v>
      </c>
      <c r="I106" s="355" t="s">
        <v>264</v>
      </c>
      <c r="J106" s="352"/>
      <c r="K106" s="352"/>
      <c r="L106" s="352"/>
      <c r="M106" s="352"/>
      <c r="N106" s="355" t="s">
        <v>264</v>
      </c>
      <c r="O106" s="355" t="s">
        <v>264</v>
      </c>
      <c r="P106" s="355" t="s">
        <v>264</v>
      </c>
      <c r="Q106" s="355" t="s">
        <v>264</v>
      </c>
      <c r="R106" s="352"/>
      <c r="S106" s="352"/>
      <c r="T106" s="445"/>
      <c r="U106" s="476" t="s">
        <v>463</v>
      </c>
      <c r="V106" s="413"/>
      <c r="W106" s="413" t="s">
        <v>466</v>
      </c>
      <c r="X106" s="355" t="s">
        <v>453</v>
      </c>
      <c r="Y106" s="355" t="s">
        <v>264</v>
      </c>
      <c r="Z106" s="353"/>
      <c r="AA106" s="353"/>
      <c r="AB106" s="353"/>
      <c r="AC106" s="457"/>
      <c r="AD106" s="82"/>
    </row>
    <row r="107" spans="1:30" s="83" customFormat="1" ht="12" customHeight="1">
      <c r="A107" s="1134"/>
      <c r="B107" s="85" t="s">
        <v>152</v>
      </c>
      <c r="C107" s="94"/>
      <c r="D107" s="328"/>
      <c r="E107" s="328"/>
      <c r="F107" s="354" t="s">
        <v>264</v>
      </c>
      <c r="G107" s="355" t="s">
        <v>451</v>
      </c>
      <c r="H107" s="355" t="s">
        <v>264</v>
      </c>
      <c r="I107" s="355" t="s">
        <v>264</v>
      </c>
      <c r="J107" s="352"/>
      <c r="K107" s="352"/>
      <c r="L107" s="352"/>
      <c r="M107" s="352"/>
      <c r="N107" s="355" t="s">
        <v>264</v>
      </c>
      <c r="O107" s="355" t="s">
        <v>264</v>
      </c>
      <c r="P107" s="355" t="s">
        <v>264</v>
      </c>
      <c r="Q107" s="355" t="s">
        <v>264</v>
      </c>
      <c r="R107" s="352"/>
      <c r="S107" s="352"/>
      <c r="T107" s="445"/>
      <c r="U107" s="476" t="s">
        <v>463</v>
      </c>
      <c r="V107" s="413"/>
      <c r="W107" s="413" t="s">
        <v>466</v>
      </c>
      <c r="X107" s="355" t="s">
        <v>453</v>
      </c>
      <c r="Y107" s="355" t="s">
        <v>264</v>
      </c>
      <c r="Z107" s="353"/>
      <c r="AA107" s="353"/>
      <c r="AB107" s="353"/>
      <c r="AC107" s="457"/>
      <c r="AD107" s="82"/>
    </row>
    <row r="108" spans="1:30" s="83" customFormat="1" ht="12" customHeight="1">
      <c r="A108" s="1134"/>
      <c r="B108" s="85" t="s">
        <v>153</v>
      </c>
      <c r="C108" s="94"/>
      <c r="D108" s="328"/>
      <c r="E108" s="328"/>
      <c r="F108" s="354" t="s">
        <v>264</v>
      </c>
      <c r="G108" s="355" t="s">
        <v>451</v>
      </c>
      <c r="H108" s="355" t="s">
        <v>264</v>
      </c>
      <c r="I108" s="355" t="s">
        <v>264</v>
      </c>
      <c r="J108" s="352"/>
      <c r="K108" s="352"/>
      <c r="L108" s="352"/>
      <c r="M108" s="352"/>
      <c r="N108" s="355" t="s">
        <v>264</v>
      </c>
      <c r="O108" s="355" t="s">
        <v>264</v>
      </c>
      <c r="P108" s="355" t="s">
        <v>264</v>
      </c>
      <c r="Q108" s="355" t="s">
        <v>264</v>
      </c>
      <c r="R108" s="352"/>
      <c r="S108" s="352"/>
      <c r="T108" s="445"/>
      <c r="U108" s="476" t="s">
        <v>463</v>
      </c>
      <c r="V108" s="413"/>
      <c r="W108" s="413" t="s">
        <v>466</v>
      </c>
      <c r="X108" s="355" t="s">
        <v>453</v>
      </c>
      <c r="Y108" s="355" t="s">
        <v>264</v>
      </c>
      <c r="Z108" s="353"/>
      <c r="AA108" s="353"/>
      <c r="AB108" s="353"/>
      <c r="AC108" s="457"/>
      <c r="AD108" s="82"/>
    </row>
    <row r="109" spans="1:30" s="83" customFormat="1" ht="12" customHeight="1">
      <c r="A109" s="1135"/>
      <c r="B109" s="87" t="s">
        <v>154</v>
      </c>
      <c r="C109" s="94"/>
      <c r="D109" s="328"/>
      <c r="E109" s="328"/>
      <c r="F109" s="412" t="s">
        <v>264</v>
      </c>
      <c r="G109" s="415" t="s">
        <v>451</v>
      </c>
      <c r="H109" s="415" t="s">
        <v>264</v>
      </c>
      <c r="I109" s="415" t="s">
        <v>264</v>
      </c>
      <c r="J109" s="356"/>
      <c r="K109" s="356"/>
      <c r="L109" s="356"/>
      <c r="M109" s="356"/>
      <c r="N109" s="415" t="s">
        <v>264</v>
      </c>
      <c r="O109" s="415" t="s">
        <v>264</v>
      </c>
      <c r="P109" s="415" t="s">
        <v>264</v>
      </c>
      <c r="Q109" s="415" t="s">
        <v>264</v>
      </c>
      <c r="R109" s="356"/>
      <c r="S109" s="356"/>
      <c r="T109" s="450"/>
      <c r="U109" s="477" t="s">
        <v>463</v>
      </c>
      <c r="V109" s="415"/>
      <c r="W109" s="415" t="s">
        <v>466</v>
      </c>
      <c r="X109" s="415" t="s">
        <v>453</v>
      </c>
      <c r="Y109" s="415" t="s">
        <v>264</v>
      </c>
      <c r="Z109" s="357"/>
      <c r="AA109" s="357"/>
      <c r="AB109" s="357"/>
      <c r="AC109" s="458"/>
      <c r="AD109" s="82"/>
    </row>
    <row r="110" spans="1:30" s="83" customFormat="1" ht="12" customHeight="1">
      <c r="A110" s="1158" t="s">
        <v>106</v>
      </c>
      <c r="B110" s="85" t="s">
        <v>150</v>
      </c>
      <c r="C110" s="94"/>
      <c r="D110" s="328"/>
      <c r="E110" s="328"/>
      <c r="F110" s="347"/>
      <c r="G110" s="413" t="s">
        <v>452</v>
      </c>
      <c r="H110" s="413" t="s">
        <v>264</v>
      </c>
      <c r="I110" s="413" t="s">
        <v>264</v>
      </c>
      <c r="J110" s="348"/>
      <c r="K110" s="348"/>
      <c r="L110" s="348"/>
      <c r="M110" s="348"/>
      <c r="N110" s="348"/>
      <c r="O110" s="348"/>
      <c r="P110" s="413" t="s">
        <v>264</v>
      </c>
      <c r="Q110" s="348"/>
      <c r="R110" s="413" t="s">
        <v>264</v>
      </c>
      <c r="S110" s="348"/>
      <c r="T110" s="348"/>
      <c r="U110" s="349"/>
      <c r="V110" s="349"/>
      <c r="W110" s="349"/>
      <c r="X110" s="353"/>
      <c r="Y110" s="413" t="s">
        <v>264</v>
      </c>
      <c r="Z110" s="413" t="s">
        <v>264</v>
      </c>
      <c r="AA110" s="349"/>
      <c r="AB110" s="349"/>
      <c r="AC110" s="459"/>
      <c r="AD110" s="82"/>
    </row>
    <row r="111" spans="1:30" s="83" customFormat="1" ht="12" customHeight="1">
      <c r="A111" s="1134"/>
      <c r="B111" s="85" t="s">
        <v>151</v>
      </c>
      <c r="C111" s="94"/>
      <c r="D111" s="328"/>
      <c r="E111" s="328"/>
      <c r="F111" s="351"/>
      <c r="G111" s="413" t="s">
        <v>452</v>
      </c>
      <c r="H111" s="355" t="s">
        <v>264</v>
      </c>
      <c r="I111" s="355" t="s">
        <v>264</v>
      </c>
      <c r="J111" s="352"/>
      <c r="K111" s="352"/>
      <c r="L111" s="352"/>
      <c r="M111" s="352"/>
      <c r="N111" s="352"/>
      <c r="O111" s="352"/>
      <c r="P111" s="355" t="s">
        <v>264</v>
      </c>
      <c r="Q111" s="352"/>
      <c r="R111" s="355" t="s">
        <v>264</v>
      </c>
      <c r="S111" s="352"/>
      <c r="T111" s="352"/>
      <c r="U111" s="353"/>
      <c r="V111" s="353"/>
      <c r="W111" s="353"/>
      <c r="X111" s="353"/>
      <c r="Y111" s="355" t="s">
        <v>264</v>
      </c>
      <c r="Z111" s="355" t="s">
        <v>264</v>
      </c>
      <c r="AA111" s="353"/>
      <c r="AB111" s="353"/>
      <c r="AC111" s="457"/>
      <c r="AD111" s="82"/>
    </row>
    <row r="112" spans="1:30" s="83" customFormat="1" ht="12" customHeight="1">
      <c r="A112" s="1134"/>
      <c r="B112" s="85" t="s">
        <v>152</v>
      </c>
      <c r="C112" s="94"/>
      <c r="D112" s="328"/>
      <c r="E112" s="328"/>
      <c r="F112" s="351"/>
      <c r="G112" s="413" t="s">
        <v>452</v>
      </c>
      <c r="H112" s="355" t="s">
        <v>264</v>
      </c>
      <c r="I112" s="355" t="s">
        <v>264</v>
      </c>
      <c r="J112" s="352"/>
      <c r="K112" s="352"/>
      <c r="L112" s="352"/>
      <c r="M112" s="352"/>
      <c r="N112" s="352"/>
      <c r="O112" s="352"/>
      <c r="P112" s="355" t="s">
        <v>264</v>
      </c>
      <c r="Q112" s="352"/>
      <c r="R112" s="355" t="s">
        <v>264</v>
      </c>
      <c r="S112" s="352"/>
      <c r="T112" s="352"/>
      <c r="U112" s="353"/>
      <c r="V112" s="353"/>
      <c r="W112" s="353"/>
      <c r="X112" s="353"/>
      <c r="Y112" s="355" t="s">
        <v>264</v>
      </c>
      <c r="Z112" s="355" t="s">
        <v>264</v>
      </c>
      <c r="AA112" s="353"/>
      <c r="AB112" s="353"/>
      <c r="AC112" s="457"/>
      <c r="AD112" s="82"/>
    </row>
    <row r="113" spans="1:30" s="83" customFormat="1" ht="12" customHeight="1">
      <c r="A113" s="1134"/>
      <c r="B113" s="85" t="s">
        <v>153</v>
      </c>
      <c r="C113" s="94"/>
      <c r="D113" s="328"/>
      <c r="E113" s="328"/>
      <c r="F113" s="351"/>
      <c r="G113" s="413" t="s">
        <v>452</v>
      </c>
      <c r="H113" s="355" t="s">
        <v>264</v>
      </c>
      <c r="I113" s="355" t="s">
        <v>264</v>
      </c>
      <c r="J113" s="352"/>
      <c r="K113" s="352"/>
      <c r="L113" s="352"/>
      <c r="M113" s="352"/>
      <c r="N113" s="352"/>
      <c r="O113" s="352"/>
      <c r="P113" s="355" t="s">
        <v>264</v>
      </c>
      <c r="Q113" s="352"/>
      <c r="R113" s="355" t="s">
        <v>264</v>
      </c>
      <c r="S113" s="352"/>
      <c r="T113" s="352"/>
      <c r="U113" s="353"/>
      <c r="V113" s="353"/>
      <c r="W113" s="353"/>
      <c r="X113" s="353"/>
      <c r="Y113" s="355" t="s">
        <v>264</v>
      </c>
      <c r="Z113" s="355" t="s">
        <v>264</v>
      </c>
      <c r="AA113" s="353"/>
      <c r="AB113" s="353"/>
      <c r="AC113" s="457"/>
      <c r="AD113" s="82"/>
    </row>
    <row r="114" spans="1:30" s="83" customFormat="1" ht="12" customHeight="1">
      <c r="A114" s="1135"/>
      <c r="B114" s="88" t="s">
        <v>154</v>
      </c>
      <c r="C114" s="94"/>
      <c r="D114" s="328"/>
      <c r="E114" s="328"/>
      <c r="F114" s="414"/>
      <c r="G114" s="448" t="s">
        <v>452</v>
      </c>
      <c r="H114" s="415" t="s">
        <v>264</v>
      </c>
      <c r="I114" s="415" t="s">
        <v>264</v>
      </c>
      <c r="J114" s="356"/>
      <c r="K114" s="356"/>
      <c r="L114" s="356"/>
      <c r="M114" s="356"/>
      <c r="N114" s="356"/>
      <c r="O114" s="356"/>
      <c r="P114" s="415" t="s">
        <v>264</v>
      </c>
      <c r="Q114" s="356"/>
      <c r="R114" s="415" t="s">
        <v>264</v>
      </c>
      <c r="S114" s="356"/>
      <c r="T114" s="356"/>
      <c r="U114" s="357"/>
      <c r="V114" s="357"/>
      <c r="W114" s="357"/>
      <c r="X114" s="356"/>
      <c r="Y114" s="415" t="s">
        <v>264</v>
      </c>
      <c r="Z114" s="415" t="s">
        <v>264</v>
      </c>
      <c r="AA114" s="357"/>
      <c r="AB114" s="357"/>
      <c r="AC114" s="458"/>
      <c r="AD114" s="82"/>
    </row>
    <row r="115" spans="1:30">
      <c r="A115" s="56"/>
      <c r="B115" s="56"/>
      <c r="C115" s="56"/>
      <c r="D115" s="326"/>
      <c r="E115" s="32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6"/>
      <c r="T115" s="346"/>
      <c r="U115" s="346"/>
      <c r="V115" s="346"/>
      <c r="W115" s="346"/>
      <c r="X115" s="346"/>
      <c r="Y115" s="346"/>
      <c r="Z115" s="346"/>
      <c r="AA115" s="346"/>
      <c r="AB115" s="346"/>
      <c r="AC115" s="346"/>
    </row>
  </sheetData>
  <mergeCells count="81">
    <mergeCell ref="D28:E28"/>
    <mergeCell ref="D29:E29"/>
    <mergeCell ref="D30:E30"/>
    <mergeCell ref="A105:A109"/>
    <mergeCell ref="A110:A114"/>
    <mergeCell ref="A80:A84"/>
    <mergeCell ref="A85:A89"/>
    <mergeCell ref="A90:A94"/>
    <mergeCell ref="A95:A99"/>
    <mergeCell ref="A100:A104"/>
    <mergeCell ref="A75:A79"/>
    <mergeCell ref="A34:B34"/>
    <mergeCell ref="A39:B39"/>
    <mergeCell ref="D31:E31"/>
    <mergeCell ref="A70:A74"/>
    <mergeCell ref="D34:E34"/>
    <mergeCell ref="D21:E21"/>
    <mergeCell ref="D22:E22"/>
    <mergeCell ref="D23:E23"/>
    <mergeCell ref="D24:E24"/>
    <mergeCell ref="D27:E27"/>
    <mergeCell ref="A3:B3"/>
    <mergeCell ref="A6:B6"/>
    <mergeCell ref="A22:B22"/>
    <mergeCell ref="A27:B27"/>
    <mergeCell ref="A29:B29"/>
    <mergeCell ref="A7:B7"/>
    <mergeCell ref="A13:B13"/>
    <mergeCell ref="F54:AC54"/>
    <mergeCell ref="A55:A59"/>
    <mergeCell ref="D2:E2"/>
    <mergeCell ref="D13:E13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25:E25"/>
    <mergeCell ref="D45:E45"/>
    <mergeCell ref="D39:E39"/>
    <mergeCell ref="D40:E40"/>
    <mergeCell ref="D41:E41"/>
    <mergeCell ref="D43:E43"/>
    <mergeCell ref="D44:E44"/>
    <mergeCell ref="A60:A64"/>
    <mergeCell ref="A65:A69"/>
    <mergeCell ref="D42:E42"/>
    <mergeCell ref="D48:E48"/>
    <mergeCell ref="D50:E50"/>
    <mergeCell ref="A47:B47"/>
    <mergeCell ref="D47:E47"/>
    <mergeCell ref="D46:E46"/>
    <mergeCell ref="V14:W14"/>
    <mergeCell ref="V15:W15"/>
    <mergeCell ref="V16:W16"/>
    <mergeCell ref="T8:U8"/>
    <mergeCell ref="T9:U9"/>
    <mergeCell ref="T10:U10"/>
    <mergeCell ref="T11:U11"/>
    <mergeCell ref="T12:U12"/>
    <mergeCell ref="D19:E19"/>
    <mergeCell ref="D20:E20"/>
    <mergeCell ref="D51:E51"/>
    <mergeCell ref="D14:E14"/>
    <mergeCell ref="D15:E15"/>
    <mergeCell ref="D16:E16"/>
    <mergeCell ref="D17:E17"/>
    <mergeCell ref="D18:E18"/>
    <mergeCell ref="D32:E32"/>
    <mergeCell ref="D33:E33"/>
    <mergeCell ref="D49:E49"/>
    <mergeCell ref="D38:E38"/>
    <mergeCell ref="D26:E26"/>
    <mergeCell ref="D35:E35"/>
    <mergeCell ref="D36:E36"/>
    <mergeCell ref="D37:E37"/>
  </mergeCells>
  <pageMargins left="0" right="0" top="0.25" bottom="0.25" header="0.3" footer="0.3"/>
  <pageSetup paperSize="8" scale="66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Location Plan</vt:lpstr>
      <vt:lpstr>Process &amp; Implement Plan</vt:lpstr>
      <vt:lpstr>Input Description</vt:lpstr>
      <vt:lpstr>App-Program Plan</vt:lpstr>
      <vt:lpstr>Machinery Plan</vt:lpstr>
      <vt:lpstr>Equipment Plan</vt:lpstr>
      <vt:lpstr>Labor Plan &amp; RM Plan by Age</vt:lpstr>
      <vt:lpstr>RM-Plan by Month</vt:lpstr>
      <vt:lpstr>Total RM by AP</vt:lpstr>
      <vt:lpstr>Actual PDT Vs. Forecasting</vt:lpstr>
      <vt:lpstr>Production Forcasting or Plan</vt:lpstr>
      <vt:lpstr>Material List</vt:lpstr>
      <vt:lpstr>Material Purchase Schedule</vt:lpstr>
      <vt:lpstr>Actual Vs Standard</vt:lpstr>
      <vt:lpstr>Tool 4 print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Phang Phalla</dc:creator>
  <cp:lastModifiedBy>Pea Piseth</cp:lastModifiedBy>
  <cp:lastPrinted>2014-11-19T08:05:30Z</cp:lastPrinted>
  <dcterms:created xsi:type="dcterms:W3CDTF">2013-07-17T07:26:07Z</dcterms:created>
  <dcterms:modified xsi:type="dcterms:W3CDTF">2015-04-01T04:48:41Z</dcterms:modified>
</cp:coreProperties>
</file>