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47" firstSheet="0" activeTab="0"/>
  </bookViews>
  <sheets>
    <sheet name="Location Plan" sheetId="1" state="visible" r:id="rId2"/>
    <sheet name="Production Forecasting" sheetId="2" state="visible" r:id="rId3"/>
    <sheet name="Process &amp; Implement Plan" sheetId="3" state="visible" r:id="rId4"/>
    <sheet name="Input Description" sheetId="4" state="visible" r:id="rId5"/>
    <sheet name=" App-Program Plan" sheetId="5" state="visible" r:id="rId6"/>
    <sheet name="Machinery Plan" sheetId="6" state="visible" r:id="rId7"/>
    <sheet name="Equipment Plan" sheetId="7" state="visible" r:id="rId8"/>
    <sheet name="RM-Plan by Age" sheetId="8" state="visible" r:id="rId9"/>
    <sheet name="RM-Plan by-month" sheetId="9" state="visible" r:id="rId10"/>
    <sheet name="Total RM by App" sheetId="10" state="visible" r:id="rId11"/>
    <sheet name="RM-Purchase Schedule" sheetId="11" state="visible" r:id="rId12"/>
  </sheet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U3" authorId="0">
      <text>
        <r>
          <rPr>
            <sz val="9"/>
            <color rgb="FF000000"/>
            <rFont val="Tahoma"/>
            <family val="2"/>
            <charset val="1"/>
          </rPr>
          <t xml:space="preserve">- Engine Nº 15/40 or 20/50: 144 L
- Engine Nº:
   40= 20 L
   50= 285
   68= 50 L
   90= 20 L
   140= 20 L</t>
        </r>
      </text>
    </comment>
  </commentList>
</comments>
</file>

<file path=xl/sharedStrings.xml><?xml version="1.0" encoding="utf-8"?>
<sst xmlns="http://schemas.openxmlformats.org/spreadsheetml/2006/main" count="1540" uniqueCount="448">
  <si>
    <t>Company Name: Soma Group Co., Ltd</t>
  </si>
  <si>
    <t>Subsidiary Name: Soma Farm Co., Ltd</t>
  </si>
  <si>
    <t>Division: Plantation</t>
  </si>
  <si>
    <t>Project: Jackfruit</t>
  </si>
  <si>
    <t>Production Plan -2015</t>
  </si>
  <si>
    <t>I- TREE Classification</t>
  </si>
  <si>
    <t>Production Clasification</t>
  </si>
  <si>
    <t>Production Status</t>
  </si>
  <si>
    <t>UOM</t>
  </si>
  <si>
    <t>Locat ion</t>
  </si>
  <si>
    <t>Total</t>
  </si>
  <si>
    <t>Remarks</t>
  </si>
  <si>
    <t>Oroung</t>
  </si>
  <si>
    <t>Kapet</t>
  </si>
  <si>
    <t>Kbal Sen</t>
  </si>
  <si>
    <t>Chamkar Dong</t>
  </si>
  <si>
    <t>Zone- I</t>
  </si>
  <si>
    <t>Zone- II</t>
  </si>
  <si>
    <t>Zone-III</t>
  </si>
  <si>
    <t>Zone-IV</t>
  </si>
  <si>
    <t>A</t>
  </si>
  <si>
    <t>B</t>
  </si>
  <si>
    <t>C</t>
  </si>
  <si>
    <t>Phase1: Seed Grafting</t>
  </si>
  <si>
    <t>Seed Amount</t>
  </si>
  <si>
    <t>Seed</t>
  </si>
  <si>
    <t>Tree</t>
  </si>
  <si>
    <t>កូនបណ្តុះសំរាប់ដាំជួស</t>
  </si>
  <si>
    <t>Phase2: Plant Growing &amp; Protection</t>
  </si>
  <si>
    <t>Age 1-3 Years</t>
  </si>
  <si>
    <t>Non-Fruit</t>
  </si>
  <si>
    <t>ដើមមិនទាន់អោយផល</t>
  </si>
  <si>
    <t>Age 4-5 Years</t>
  </si>
  <si>
    <t>Blossoming Tree</t>
  </si>
  <si>
    <t>ដើមទើបរៀនអោយផល</t>
  </si>
  <si>
    <t>Phase3: Harvesting</t>
  </si>
  <si>
    <t>Age 5-15 Years</t>
  </si>
  <si>
    <t>ដើមធំឲ្យផល</t>
  </si>
  <si>
    <t>Page-1</t>
  </si>
  <si>
    <t>IX- Production Forecasting -2015</t>
  </si>
  <si>
    <t>Period</t>
  </si>
  <si>
    <t>Monthly</t>
  </si>
  <si>
    <t>Weekly</t>
  </si>
  <si>
    <t>Production Classification</t>
  </si>
  <si>
    <t>Tot. Fruit</t>
  </si>
  <si>
    <t>Tot. %</t>
  </si>
  <si>
    <t>Jackfruit for Sale</t>
  </si>
  <si>
    <t>Jackfruit for Free</t>
  </si>
  <si>
    <t>Jackfruit for Seed</t>
  </si>
  <si>
    <t>Waste (Young and Ripe Fruit)</t>
  </si>
  <si>
    <t>Total Production</t>
  </si>
  <si>
    <t>Operation Monitoring Lavel:</t>
  </si>
  <si>
    <t>Date: ………/………./2014</t>
  </si>
  <si>
    <t>Prepared by:……………………………</t>
  </si>
  <si>
    <t>Check by:……………………………</t>
  </si>
  <si>
    <t>Acknowledged by:………………………………..</t>
  </si>
  <si>
    <t>Singature: ………………………………</t>
  </si>
  <si>
    <t>Signature: ………………………………………..</t>
  </si>
  <si>
    <t>Project Leader</t>
  </si>
  <si>
    <t>Deputy Farm Manager</t>
  </si>
  <si>
    <t>Inspector</t>
  </si>
  <si>
    <t>Commend………………………...…………………………………………….</t>
  </si>
  <si>
    <t>Page-15</t>
  </si>
  <si>
    <t>III-  Application Schedule</t>
  </si>
  <si>
    <t>Aplication Nº</t>
  </si>
  <si>
    <t>Application Name</t>
  </si>
  <si>
    <t>Description</t>
  </si>
  <si>
    <t>IP-1</t>
  </si>
  <si>
    <t>IP-2</t>
  </si>
  <si>
    <t>IP-3</t>
  </si>
  <si>
    <t>IP-4</t>
  </si>
  <si>
    <t>IP-5</t>
  </si>
  <si>
    <t>IP-6</t>
  </si>
  <si>
    <t>Labor</t>
  </si>
  <si>
    <t>Machinery</t>
  </si>
  <si>
    <t>Activities Shcedule-2015</t>
  </si>
  <si>
    <t>Fertilizer 15.15.15</t>
  </si>
  <si>
    <t>Fertilizer 8.24.24</t>
  </si>
  <si>
    <t>Fertilizer 16.16.8.13S</t>
  </si>
  <si>
    <t>Fertilizer Kali (Potassium)</t>
  </si>
  <si>
    <t>Green Feed</t>
  </si>
  <si>
    <t>Fertilizer Ca(Dolomite)</t>
  </si>
  <si>
    <t>Chicken manure</t>
  </si>
  <si>
    <t>Ash</t>
  </si>
  <si>
    <t>Monocrotophos</t>
  </si>
  <si>
    <t>Mevinphos</t>
  </si>
  <si>
    <t>Abamactin</t>
  </si>
  <si>
    <t>Mancozeb</t>
  </si>
  <si>
    <t>Antracol</t>
  </si>
  <si>
    <t>Zineb</t>
  </si>
  <si>
    <t>Metalaxyl</t>
  </si>
  <si>
    <t>Glypersan</t>
  </si>
  <si>
    <t>Diesel Use</t>
  </si>
  <si>
    <t>Engine Oil</t>
  </si>
  <si>
    <t>Gasoline</t>
  </si>
  <si>
    <t>Plastic Bag</t>
  </si>
  <si>
    <t>Water Consumption</t>
  </si>
  <si>
    <t>Other Tool &amp; Equipment</t>
  </si>
  <si>
    <t>Work</t>
  </si>
  <si>
    <t>Machinery Operator</t>
  </si>
  <si>
    <t>Supervisor</t>
  </si>
  <si>
    <t>Technical Worker</t>
  </si>
  <si>
    <t>Tractor</t>
  </si>
  <si>
    <t>SK</t>
  </si>
  <si>
    <t>Truck</t>
  </si>
  <si>
    <t>Pumping Machine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</si>
  <si>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</si>
  <si>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</si>
  <si>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</si>
  <si>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</si>
  <si>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</si>
  <si>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</si>
  <si>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</si>
  <si>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</si>
  <si>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</si>
  <si>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</si>
  <si>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</si>
  <si>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</si>
  <si>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AP-1</t>
  </si>
  <si>
    <t>បណ្តុះកូន</t>
  </si>
  <si>
    <t>បណ្តុះគ្រាប់ខ្នុរ និង​លាយដី ជាមួយ​ផេះអង្កាម រួច​ច្រកថង់</t>
  </si>
  <si>
    <t>x</t>
  </si>
  <si>
    <t>AP-2</t>
  </si>
  <si>
    <t>ផ្សាំមែក​ និងកាត់សំអាតមែក ថែទាំ</t>
  </si>
  <si>
    <t>ផ្សាំមែក​ និងកាត់សំអាតមែក</t>
  </si>
  <si>
    <t>AP-3</t>
  </si>
  <si>
    <t>ស្តារប្រឡាយ</t>
  </si>
  <si>
    <t>ប្រើអេស្ការ និង​កម្មករ</t>
  </si>
  <si>
    <t>AP-4</t>
  </si>
  <si>
    <t>បូមទឹក​ស្រោចដើមខ្នុរ</t>
  </si>
  <si>
    <t>បូមទឹកចូល និងចេញពីប្រឡាយមេ ទៅប្រឡាយខាងក្រៅ</t>
  </si>
  <si>
    <t>AP-5</t>
  </si>
  <si>
    <t>បាញ់ថ្នាំការពារ</t>
  </si>
  <si>
    <t>ប្រើធុង​ចំណុះ២០ល បាញ់ថ្នាំការពារត្រួយ និងផ្លែ  សំលាប់សត្វល្អិត និង​ ដាក់ថ្នាំសំលាប់ដូង</t>
  </si>
  <si>
    <t>AP-6</t>
  </si>
  <si>
    <t>បាញ់ថ្នាំសំលាប់ស្មៅ សំអាតស្មៅ</t>
  </si>
  <si>
    <t>ប្រើធុង​ចំណុះ២០ល &amp;ឡនបាញ់ថ្នាំ</t>
  </si>
  <si>
    <t>AP-7</t>
  </si>
  <si>
    <t>ដាក់ជីធម្មជាតិ លើកទី​ ១</t>
  </si>
  <si>
    <t>កាប់ដោយ​ចបកាប់ ប្រើជីកំប៉ុស្តិ រឺ លាមកមាន់​ រឺ លាមកគោ</t>
  </si>
  <si>
    <t>AP-8</t>
  </si>
  <si>
    <t>ដាក់ជីធម្មជាតិ លើកទី​ ២</t>
  </si>
  <si>
    <t>AP-9</t>
  </si>
  <si>
    <t>ដាក់ជីធម្មជាតិ លើកទី​ ៣</t>
  </si>
  <si>
    <t>AP-10</t>
  </si>
  <si>
    <t>ដាក់ជី គីមី លើកទី​ ១</t>
  </si>
  <si>
    <t>ប្រើបំប៉ន ដើម្បីឲ្យដើម ស្លឹក ផ្លែបានល្អ</t>
  </si>
  <si>
    <t>AP-11</t>
  </si>
  <si>
    <t>ដាក់ជី គីមី លើកទី​ ២</t>
  </si>
  <si>
    <t>AP-12</t>
  </si>
  <si>
    <t>ដាក់ជី គីមី​ប្រភេទ ថ្មកាល់ស្យូម</t>
  </si>
  <si>
    <t>ប្រើការពារផ្លែខ្នុរប្រេះ</t>
  </si>
  <si>
    <t>AP-13</t>
  </si>
  <si>
    <t>កាត់ក្តិប លើកទី ១</t>
  </si>
  <si>
    <t>កាត់ក្តឹបតាមបច្ចេកទេស</t>
  </si>
  <si>
    <t>AP-14</t>
  </si>
  <si>
    <t>កាត់ក្តិប លើកទី ២</t>
  </si>
  <si>
    <t>AP-15</t>
  </si>
  <si>
    <t>ប្រមូលផល</t>
  </si>
  <si>
    <t>កម្មករ បេះផ្លែខ្នុរលក់</t>
  </si>
  <si>
    <t>Input-Description</t>
  </si>
  <si>
    <t>Chemical Fertilizer</t>
  </si>
  <si>
    <t>Natural Fertilizer</t>
  </si>
  <si>
    <t>Chemical Pest &amp; Isecticide</t>
  </si>
  <si>
    <t>Chemcial Fungicide</t>
  </si>
  <si>
    <t>Checmical Herbicide</t>
  </si>
  <si>
    <t>Indirected Material</t>
  </si>
  <si>
    <t>Page-3</t>
  </si>
  <si>
    <t>II- Input Description</t>
  </si>
  <si>
    <t>No.</t>
  </si>
  <si>
    <t>Composite Description</t>
  </si>
  <si>
    <t>Useful Description for Consumption</t>
  </si>
  <si>
    <t>Replacement App</t>
  </si>
  <si>
    <t>DIRECT MATERIALS</t>
  </si>
  <si>
    <t>JACKFRUIT</t>
  </si>
  <si>
    <t>Jackfruit Seed</t>
  </si>
  <si>
    <t>Carrot, F4 &amp;F5</t>
  </si>
  <si>
    <t>FERTILIZERS</t>
  </si>
  <si>
    <t>Chemical Fertilizer:</t>
  </si>
  <si>
    <t>Kg</t>
  </si>
  <si>
    <t>N=15,P=15, K=15</t>
  </si>
  <si>
    <t>ប្រើនៅពេល​ខ្នុរកាត់តុបតែង​មែករួច ដើម្បីឲ្យដើម ស្លឹក ផ្លែបានល្អ</t>
  </si>
  <si>
    <t>Fertilizer 16.16.16</t>
  </si>
  <si>
    <t>N=8,P=24,K=24</t>
  </si>
  <si>
    <t>ប្រើពេលខ្នុរ​ចាប់​ផ្តើមផ្កា ដល់​ប្រមូលផល</t>
  </si>
  <si>
    <t>N=16,P=16,K=8</t>
  </si>
  <si>
    <t>ប្រើពេលខ្នុរស្លឹកលឿង</t>
  </si>
  <si>
    <t>Fertilizer Green  Feed</t>
  </si>
  <si>
    <t>?</t>
  </si>
  <si>
    <t>ប្រើពេលខ្នុរជិតចាស់ ធ្វើអោយខ្នុរផ្អែម</t>
  </si>
  <si>
    <t>Fertilizer Green Feed</t>
  </si>
  <si>
    <t>ប្រើដើម្បីអោយខ្នុរផែម</t>
  </si>
  <si>
    <t>Ca(Limestone)</t>
  </si>
  <si>
    <t>ប្រើការពារខ្នុរប្រេះ</t>
  </si>
  <si>
    <t>Natural Fertilizer:</t>
  </si>
  <si>
    <t>Chicken Manure</t>
  </si>
  <si>
    <t>ជំនួយដើម ផ្លែ ក្តិប និង​ស្លឹក</t>
  </si>
  <si>
    <t>Compost or Cow Manure</t>
  </si>
  <si>
    <t>ប្រើសំរាប់បណ្តុះកូនពូជ</t>
  </si>
  <si>
    <t>PEST &amp; INSECTICIDES</t>
  </si>
  <si>
    <t>L</t>
  </si>
  <si>
    <t>ថ្នាំសំលាប់សត្វល្អិតទូរទៅ</t>
  </si>
  <si>
    <t>FUNGICIDE:</t>
  </si>
  <si>
    <t>ថ្នាំសំលាប់ផ្សិត</t>
  </si>
  <si>
    <t>HERBICIDE</t>
  </si>
  <si>
    <t>Glyphosate</t>
  </si>
  <si>
    <t>Litre</t>
  </si>
  <si>
    <t>កំចាត់ ស្បូវ -​ស្មៅគ្រប់ប្រភេទ</t>
  </si>
  <si>
    <t>INDIRECT MATERIALS</t>
  </si>
  <si>
    <t>ប្រើសំរាប់បូមទឹកចូល-ចេញដាក់ចូលក្នុងប្រឡាយខ្នុរ</t>
  </si>
  <si>
    <t>Engine Oil No. 40</t>
  </si>
  <si>
    <t>ប្រើសំរាប់បូរបប្រងម៉ាស៊ីន</t>
  </si>
  <si>
    <t>Gair Oil</t>
  </si>
  <si>
    <t>Cane</t>
  </si>
  <si>
    <t>Platic Bag</t>
  </si>
  <si>
    <t>Pcs</t>
  </si>
  <si>
    <t>សំរាប់ច្រកដីបណ្តុះកូនខ្នុរ</t>
  </si>
  <si>
    <t>Other Farming Tool &amp; Equipment</t>
  </si>
  <si>
    <t>Units</t>
  </si>
  <si>
    <t>Page-2</t>
  </si>
  <si>
    <t>V- Application Breakdown</t>
  </si>
  <si>
    <t>Chicken dung</t>
  </si>
  <si>
    <t>Melataxyl</t>
  </si>
  <si>
    <t>Engine Oil No. 50</t>
  </si>
  <si>
    <t>Hydraulic Oil No. 68</t>
  </si>
  <si>
    <t>បណ្តុះគ្រាប់ខ្នុរ​រាល់ខែ</t>
  </si>
  <si>
    <t>ស្តារប្រឡាយ​៤​ដងក្នុង​១ឆ្នាំ</t>
  </si>
  <si>
    <t>បូមទឹក​នៅរដូវក្តៅ</t>
  </si>
  <si>
    <t>បាញ់ថ្នាំការពារ លើកទី១</t>
  </si>
  <si>
    <t>Age: 1-3year:1L/water=2tree,20cc=20water &amp; Age&gt;4: 1L/water=1tree, 4times/Y</t>
  </si>
  <si>
    <t>បាញ់ថ្នាំការពារ លើកទី2</t>
  </si>
  <si>
    <t>បាញ់ថ្នាំការពារ លើកទី3</t>
  </si>
  <si>
    <t>បាញ់ថ្នាំការពារ លើកទី4</t>
  </si>
  <si>
    <t>បាញ់ថ្នាំការពារ លើកទី5</t>
  </si>
  <si>
    <t>បាញ់ថ្នាំការពារ លើកទី6</t>
  </si>
  <si>
    <t>បាញ់ថ្នាំការពារ លើកទី7</t>
  </si>
  <si>
    <t>បាញ់ថ្នាំការពារ លើកទី8</t>
  </si>
  <si>
    <t>បាញ់ថ្នាំការពារ លើកទី9</t>
  </si>
  <si>
    <t>បាញ់ថ្នាំការពារ លើកទី10</t>
  </si>
  <si>
    <t>បាញ់ថ្នាំការពារ លើកទី11</t>
  </si>
  <si>
    <t>បាញ់ថ្នាំការពារ លើកទី12</t>
  </si>
  <si>
    <t>បាញ់ថ្នាំសំលាប់ស្មៅ</t>
  </si>
  <si>
    <t>បាញ់ថ្នាំសំលាប់ស្មៅ លើកទី1</t>
  </si>
  <si>
    <t>80ml@8L of water/Tree, 12Time/Year</t>
  </si>
  <si>
    <t>បាញ់ថ្នាំសំលាប់ស្មៅ លើកទី2</t>
  </si>
  <si>
    <t>បាញ់ថ្នាំសំលាប់ស្មៅ លើកទី3</t>
  </si>
  <si>
    <t>បាញ់ថ្នាំសំលាប់ស្មៅ លើកទី4</t>
  </si>
  <si>
    <t>Page-7</t>
  </si>
  <si>
    <t>បាញ់ថ្នាំសំលាប់ស្មៅ លើកទី5</t>
  </si>
  <si>
    <t>បាញ់ថ្នាំសំលាប់ស្មៅ លើកទី6</t>
  </si>
  <si>
    <t>បាញ់ថ្នាំសំលាប់ស្មៅ លើកទី7</t>
  </si>
  <si>
    <t>បាញ់ថ្នាំសំលាប់ស្មៅ លើកទី8</t>
  </si>
  <si>
    <t>បាញ់ថ្នាំសំលាប់ស្មៅ លើកទី9</t>
  </si>
  <si>
    <t>បាញ់ថ្នាំសំលាប់ស្មៅ លើកទី10</t>
  </si>
  <si>
    <t>បាញ់ថ្នាំសំលាប់ស្មៅ លើកទី11</t>
  </si>
  <si>
    <t>បាញ់ថ្នាំសំលាប់ស្មៅ លើកទី12</t>
  </si>
  <si>
    <t>ដាក់ជីធម្មជាតិ</t>
  </si>
  <si>
    <t>Age: 1-3: 20kg/Tree​&amp; ,Age: &gt;4:50kg/tree, 3times/Y</t>
  </si>
  <si>
    <t>ដាក់ជី គីមី</t>
  </si>
  <si>
    <t>Age:1-3: 0.5kg/Tree,Age &gt;4: 1kg/tree, 2time/Y</t>
  </si>
  <si>
    <t>ដាក់ជី លើកទី​ ១</t>
  </si>
  <si>
    <t>Age: &gt;4: 5kg/tree:1time</t>
  </si>
  <si>
    <t>កាត់ក្តិប</t>
  </si>
  <si>
    <t>រាល់ខែ</t>
  </si>
  <si>
    <t>ប្រើកំលាំងកម្មករ បេះផ្លែខ្នុរ</t>
  </si>
  <si>
    <t>Page-8</t>
  </si>
  <si>
    <t>VII_ Machinery &amp; Equipment List-Schedule</t>
  </si>
  <si>
    <t>Nº</t>
  </si>
  <si>
    <t>Machinery Category</t>
  </si>
  <si>
    <t>Name</t>
  </si>
  <si>
    <t>Code</t>
  </si>
  <si>
    <t>Sepecification</t>
  </si>
  <si>
    <t>Source</t>
  </si>
  <si>
    <t>Description Use</t>
  </si>
  <si>
    <t>Poeriod Use-2015</t>
  </si>
  <si>
    <t>Kor Yun</t>
  </si>
  <si>
    <t>Korea</t>
  </si>
  <si>
    <t>M123</t>
  </si>
  <si>
    <t>1 Set</t>
  </si>
  <si>
    <t>JF-PJ</t>
  </si>
  <si>
    <t>សំរាប់ដឹកជញ្ជួន</t>
  </si>
  <si>
    <t>M139</t>
  </si>
  <si>
    <t>20- HP</t>
  </si>
  <si>
    <t>M168</t>
  </si>
  <si>
    <r>
      <t xml:space="preserve">Diesel,​</t>
    </r>
    <r>
      <rPr>
        <sz val="11"/>
        <color rgb="FF000000"/>
        <rFont val="Calibri"/>
        <family val="2"/>
        <charset val="1"/>
      </rPr>
      <t xml:space="preserve">សំរាប់បូមទឹកស្រោចខ្នុរ</t>
    </r>
  </si>
  <si>
    <t>3- HP</t>
  </si>
  <si>
    <r>
      <t xml:space="preserve">Gasoline,,​</t>
    </r>
    <r>
      <rPr>
        <sz val="11"/>
        <color rgb="FF000000"/>
        <rFont val="Calibri"/>
        <family val="2"/>
        <charset val="1"/>
      </rPr>
      <t xml:space="preserve">សំរាប់បូមទឹកស្រោចខ្នុរ</t>
    </r>
  </si>
  <si>
    <t>Moter</t>
  </si>
  <si>
    <t>Service Suppy</t>
  </si>
  <si>
    <t>សំរាប់ស្តារប្រឡាយទឹក</t>
  </si>
  <si>
    <t>Schedule-Timeline</t>
  </si>
  <si>
    <t>Month</t>
  </si>
  <si>
    <t>Service Supply</t>
  </si>
  <si>
    <t>Start</t>
  </si>
  <si>
    <t>End</t>
  </si>
  <si>
    <t>Matching</t>
  </si>
  <si>
    <t>31 days</t>
  </si>
  <si>
    <t>Start from 01 to 30 Jan 2015</t>
  </si>
  <si>
    <t>28 days</t>
  </si>
  <si>
    <t>Start from 01 to 28 Feb 2015</t>
  </si>
  <si>
    <t>Start from 01 to 31 Mar 2015</t>
  </si>
  <si>
    <t>Page-10</t>
  </si>
  <si>
    <t>VIII- Farming Tools and Equipment</t>
  </si>
  <si>
    <r>
      <t xml:space="preserve">1. </t>
    </r>
    <r>
      <rPr>
        <b val="true"/>
        <sz val="11"/>
        <color rgb="FFFF0000"/>
        <rFont val="A Yummy Apology"/>
        <family val="0"/>
        <charset val="1"/>
      </rPr>
      <t xml:space="preserve">តំរូវការគ្រឿងចក្រ - Machinery List</t>
    </r>
  </si>
  <si>
    <t>ល.រ</t>
  </si>
  <si>
    <t>ឈ្មោះគ្រឿងចក្រ</t>
  </si>
  <si>
    <t>ចំនួនមានស្រាប់</t>
  </si>
  <si>
    <t>ខ្នាត</t>
  </si>
  <si>
    <t>តំរូវការ ២០១៥</t>
  </si>
  <si>
    <t>ផ្សេងៗ</t>
  </si>
  <si>
    <t>គោយន្តកូរ៉េ</t>
  </si>
  <si>
    <t>គ្រឿង</t>
  </si>
  <si>
    <t>ម៉ូទ័រធំ និង តូច</t>
  </si>
  <si>
    <t>ម៉ាស៊ីនម៉ាស៊ូន</t>
  </si>
  <si>
    <t>ម៉ាស៊ីនសាំង</t>
  </si>
  <si>
    <t>ត្រាក់ទ័រ</t>
  </si>
  <si>
    <t>២ តំរូវការប្រើប្រាស់- Tools and Equipment List</t>
  </si>
  <si>
    <t>បរិយា</t>
  </si>
  <si>
    <t>តំរូវការ​២០១៥</t>
  </si>
  <si>
    <t>កាំបិតផ្កាក់</t>
  </si>
  <si>
    <t>ផ្លែ</t>
  </si>
  <si>
    <t>៥ ផ្លែ</t>
  </si>
  <si>
    <t>ចបកាប់ចាស់ថ្មី</t>
  </si>
  <si>
    <t>២០ ផ្លែ</t>
  </si>
  <si>
    <t>ដងចប</t>
  </si>
  <si>
    <t>២៥ ដើម</t>
  </si>
  <si>
    <t>ពូថៅ</t>
  </si>
  <si>
    <t>៣ ផ្លែ</t>
  </si>
  <si>
    <t>ធុងបាញ់ថ្នាំ</t>
  </si>
  <si>
    <t>២ គ្រឿង</t>
  </si>
  <si>
    <t>ទុយោមុខកាត់2តឹក</t>
  </si>
  <si>
    <t>ទុយោមុខកាត់1.5តឹក</t>
  </si>
  <si>
    <t>កណ្តៀវ</t>
  </si>
  <si>
    <t>១០ ផ្លែ</t>
  </si>
  <si>
    <t>កន្រៃកាត់មែកឈើដងខ្លី</t>
  </si>
  <si>
    <t>១៥ គ្រឿង</t>
  </si>
  <si>
    <t>ស្រោមដៃផ្លាក់ស្ទិច</t>
  </si>
  <si>
    <t>៤០ គូ</t>
  </si>
  <si>
    <t>ស្បែកជើង កវែង</t>
  </si>
  <si>
    <t>២០ គូ</t>
  </si>
  <si>
    <t>ម៉ាស់មុខ</t>
  </si>
  <si>
    <t>២ ប្រអប់</t>
  </si>
  <si>
    <t>វ៉ែនតា</t>
  </si>
  <si>
    <t>៥ វ៉ែនតា</t>
  </si>
  <si>
    <t>ខោអាវប្លាស្ទិច</t>
  </si>
  <si>
    <t>៥ កំប្លេរ</t>
  </si>
  <si>
    <t>ធុងស្ពេត្រូចំណុះ20 ល</t>
  </si>
  <si>
    <t>១៥ ធុង</t>
  </si>
  <si>
    <t>ថង់បណ្តុះកូន</t>
  </si>
  <si>
    <t>ថង</t>
  </si>
  <si>
    <t>រណាដងធ្នូ</t>
  </si>
  <si>
    <t>កន្រៃកាត់មែកឈើដងវែង</t>
  </si>
  <si>
    <t>Page-11</t>
  </si>
  <si>
    <t>X- Raw Material Brackdown</t>
  </si>
  <si>
    <t>Rate/Tree</t>
  </si>
  <si>
    <t>Sequen of Use</t>
  </si>
  <si>
    <t>Total Trees</t>
  </si>
  <si>
    <t>Location</t>
  </si>
  <si>
    <t>Total Material Use</t>
  </si>
  <si>
    <t>Ch.kar Dong</t>
  </si>
  <si>
    <t>Zone I</t>
  </si>
  <si>
    <t>Zone II</t>
  </si>
  <si>
    <t>Zone III</t>
  </si>
  <si>
    <t>Zone IV</t>
  </si>
  <si>
    <t>Phase1: Seedling</t>
  </si>
  <si>
    <t>Age:&lt; 1 Year</t>
  </si>
  <si>
    <t>1 Year</t>
  </si>
  <si>
    <t>Plastic sack</t>
  </si>
  <si>
    <t>Phase2: Planting, Growing &amp; Protection</t>
  </si>
  <si>
    <t>Age: 1-3 Years</t>
  </si>
  <si>
    <t>Age: 4-5 Years</t>
  </si>
  <si>
    <t>Tree Amount (1-3Y &amp; 4-5Y)</t>
  </si>
  <si>
    <t>Glyphosan</t>
  </si>
  <si>
    <t>Age: 5-15 Years</t>
  </si>
  <si>
    <t>Verification Site</t>
  </si>
  <si>
    <t>Tree Amount</t>
  </si>
  <si>
    <t>Page-12</t>
  </si>
  <si>
    <t>Page-13</t>
  </si>
  <si>
    <t>XI- Raw Material Breakdown by Month</t>
  </si>
  <si>
    <t>Items</t>
  </si>
  <si>
    <t>Production inputs</t>
  </si>
  <si>
    <t>Overheads</t>
  </si>
  <si>
    <t>Electricity</t>
  </si>
  <si>
    <t>Diesel</t>
  </si>
  <si>
    <t>Engine oil</t>
  </si>
  <si>
    <t>Hydraulic Oil</t>
  </si>
  <si>
    <t>Labors/Person</t>
  </si>
  <si>
    <t>Page-14</t>
  </si>
  <si>
    <t>IV- Application Raw Material</t>
  </si>
  <si>
    <t>Decription</t>
  </si>
  <si>
    <t>JACKFRUIT SEED</t>
  </si>
  <si>
    <t>Caroth, F4 &amp; F5</t>
  </si>
  <si>
    <t>Age: &gt;4: 1kg/tree:1time</t>
  </si>
  <si>
    <r>
      <t xml:space="preserve">Age: &gt;4: 3</t>
    </r>
    <r>
      <rPr>
        <sz val="8"/>
        <color rgb="FF000000"/>
        <rFont val="Calibri"/>
        <family val="2"/>
        <charset val="1"/>
      </rPr>
      <t xml:space="preserve">គ្រាប់</t>
    </r>
    <r>
      <rPr>
        <sz val="8"/>
        <color rgb="FF000000"/>
        <rFont val="Times New Roman"/>
        <family val="1"/>
        <charset val="1"/>
      </rPr>
      <t xml:space="preserve">/tree</t>
    </r>
  </si>
  <si>
    <t>0.3kg/seed</t>
  </si>
  <si>
    <t>Age: &gt;4year:1L/water=1tree,50g=20water,4/year</t>
  </si>
  <si>
    <t>Age: &gt;4year:1L/water=5tree,60g=1water,1/year</t>
  </si>
  <si>
    <t>1year=15boxs=15*20=300L, 12times/Year</t>
  </si>
  <si>
    <t>1200L/Year</t>
  </si>
  <si>
    <t>30L/Year</t>
  </si>
  <si>
    <t>20L/Year</t>
  </si>
  <si>
    <t>50L/Year</t>
  </si>
  <si>
    <t>Plastic Bag for Seeding</t>
  </si>
  <si>
    <t>400tree for seed</t>
  </si>
  <si>
    <t>Week/ months</t>
  </si>
  <si>
    <t>Week-1</t>
  </si>
  <si>
    <t>Week-2</t>
  </si>
  <si>
    <t>Week-3</t>
  </si>
  <si>
    <t>Week-4</t>
  </si>
  <si>
    <t>Week-5</t>
  </si>
  <si>
    <t>Page-4</t>
  </si>
  <si>
    <t>Page-5</t>
  </si>
  <si>
    <t>VI- Material Purchase Schedule</t>
  </si>
  <si>
    <t>Measure</t>
  </si>
  <si>
    <t>Total Use</t>
  </si>
  <si>
    <t>Stock BL</t>
  </si>
  <si>
    <t>Pruchase Plan-2015</t>
  </si>
  <si>
    <t>Pruchase Schedule</t>
  </si>
  <si>
    <t>Apply to Plan</t>
  </si>
  <si>
    <t>Recerv (3%)</t>
  </si>
  <si>
    <t>Total Purchase</t>
  </si>
  <si>
    <t>Stage 1</t>
  </si>
  <si>
    <t>Stage 2</t>
  </si>
  <si>
    <t>Stage 3</t>
  </si>
  <si>
    <t>Jackfruit</t>
  </si>
  <si>
    <t>Fertilizer 15.15.15 or 16.16.16</t>
  </si>
  <si>
    <t>Farming Toll &amp; Equipment</t>
  </si>
  <si>
    <t>Plastic bag for seeding</t>
  </si>
  <si>
    <t>Purchase Due Date Plan</t>
  </si>
  <si>
    <t>Months</t>
  </si>
  <si>
    <t>Due Date</t>
  </si>
  <si>
    <t>Remarks:</t>
  </si>
  <si>
    <t>1- Every Purchase Request Should be Raised in the total amount and</t>
  </si>
  <si>
    <t>attached with this purchase schedule</t>
  </si>
  <si>
    <t>2- Every Purchase Should be Complete by Schedule required</t>
  </si>
  <si>
    <t>3- All purchase must be confirm  delivery schedule within schedule</t>
  </si>
  <si>
    <t>required</t>
  </si>
  <si>
    <t>Proposed Team</t>
  </si>
  <si>
    <t>Support Team</t>
  </si>
  <si>
    <t>Mr. Srun Sruy</t>
  </si>
  <si>
    <t>Mr. Ly Sokthy</t>
  </si>
  <si>
    <t>Mr. Ngo Kevin</t>
  </si>
  <si>
    <t>Mr. Kheng Piseth</t>
  </si>
  <si>
    <t>Signature: …………………………</t>
  </si>
  <si>
    <t>Signature: ………………………………</t>
  </si>
  <si>
    <t>Operation Manager</t>
  </si>
  <si>
    <t>Purchasing Manager</t>
  </si>
  <si>
    <t>Page-9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</si>
</sst>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#,##0.0"/>
    <numFmt numFmtId="166" formatCode="#,##0"/>
    <numFmt numFmtId="167" formatCode="_-* #,##0.00_-;\-* #,##0.00_-;_-* \-??_-;_-@_-"/>
    <numFmt numFmtId="168" formatCode="_-* #,##0_-;\-* #,##0_-;_-* \-??_-;_-@_-"/>
    <numFmt numFmtId="169" formatCode="_(* #,##0.0_);_(* \(#,##0.0\);_(* \-??_);_(@_)"/>
    <numFmt numFmtId="170" formatCode="_(* #,##0.00_);_(* \(#,##0.00\);_(* \-??_);_(@_)"/>
    <numFmt numFmtId="171" formatCode="MMM\-YY"/>
    <numFmt numFmtId="172" formatCode="0%"/>
    <numFmt numFmtId="173" formatCode="0.00"/>
    <numFmt numFmtId="174" formatCode="_-* #,##0.0_-;\-* #,##0.0_-;_-* \-??_-;_-@_-"/>
    <numFmt numFmtId="175" formatCode="0"/>
    <numFmt numFmtId="176" formatCode="_-* #,##0.0000_-;\-* #,##0.0000_-;_-* \-??_-;_-@_-"/>
    <numFmt numFmtId="177" formatCode="_-* #,##0.000_-;\-* #,##0.000_-;_-* \-??_-;_-@_-"/>
    <numFmt numFmtId="178" formatCode="_(* #,##0_);_(* \(#,##0\);_(* \-??_);_(@_)"/>
    <numFmt numFmtId="179" formatCode="#,###&quot; days&quot;"/>
    <numFmt numFmtId="180" formatCode="D\-MMM\-YY"/>
    <numFmt numFmtId="181" formatCode="D\-MMM"/>
  </numFmts>
  <fonts count="6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Narrow"/>
      <family val="2"/>
      <charset val="1"/>
    </font>
    <font>
      <b val="true"/>
      <sz val="16"/>
      <color rgb="FFFF0000"/>
      <name val="Arial Narrow"/>
      <family val="2"/>
      <charset val="1"/>
    </font>
    <font>
      <b val="true"/>
      <sz val="12"/>
      <color rgb="FFFF0000"/>
      <name val="Copperplate Gothic Light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 Narrow"/>
      <family val="2"/>
      <charset val="1"/>
    </font>
    <font>
      <b val="true"/>
      <u val="single"/>
      <sz val="10"/>
      <color rgb="FFFF0000"/>
      <name val="Arial Narrow"/>
      <family val="2"/>
      <charset val="1"/>
    </font>
    <font>
      <sz val="10"/>
      <color rgb="FFFF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b val="true"/>
      <sz val="14"/>
      <color rgb="FFFF0000"/>
      <name val="Copperplate Gothic Bold"/>
      <family val="2"/>
      <charset val="1"/>
    </font>
    <font>
      <b val="true"/>
      <sz val="14"/>
      <color rgb="FF000000"/>
      <name val="Copperplate Gothic Bold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55A11"/>
      <name val="Copperplate Gothic Bold"/>
      <family val="2"/>
    </font>
    <font>
      <sz val="10"/>
      <name val="Arial"/>
      <family val="2"/>
    </font>
    <font>
      <sz val="11"/>
      <color rgb="FF000000"/>
      <name val="Arial Narrow"/>
      <family val="2"/>
      <charset val="1"/>
    </font>
    <font>
      <b val="true"/>
      <sz val="11"/>
      <color rgb="FFFF0000"/>
      <name val="Arial Narrow"/>
      <family val="2"/>
      <charset val="1"/>
    </font>
    <font>
      <sz val="10"/>
      <name val="Arial Narrow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FF0000"/>
      <name val="Copperplate Gothic Light"/>
      <family val="2"/>
      <charset val="1"/>
    </font>
    <font>
      <b val="true"/>
      <u val="single"/>
      <sz val="10"/>
      <color rgb="FFFF0000"/>
      <name val="Copperplate Gothic Light"/>
      <family val="2"/>
      <charset val="1"/>
    </font>
    <font>
      <sz val="8"/>
      <color rgb="FF000000"/>
      <name val="ABC-FANCY-04"/>
      <family val="0"/>
      <charset val="1"/>
    </font>
    <font>
      <sz val="11"/>
      <color rgb="FF000000"/>
      <name val="ABC-FANCY-04"/>
      <family val="0"/>
      <charset val="1"/>
    </font>
    <font>
      <sz val="8"/>
      <color rgb="FF000000"/>
      <name val="ABC-FANCY-01"/>
      <family val="0"/>
      <charset val="1"/>
    </font>
    <font>
      <sz val="11"/>
      <color rgb="FF000000"/>
      <name val="ABC-FANCY-01"/>
      <family val="0"/>
      <charset val="1"/>
    </font>
    <font>
      <sz val="8"/>
      <color rgb="FF000000"/>
      <name val="ABC-FANCY-07"/>
      <family val="0"/>
      <charset val="1"/>
    </font>
    <font>
      <sz val="11"/>
      <color rgb="FF000000"/>
      <name val="ABC-FANCY-07"/>
      <family val="0"/>
      <charset val="1"/>
    </font>
    <font>
      <sz val="11"/>
      <color rgb="FF000000"/>
      <name val="Khmer OS Content"/>
      <family val="0"/>
      <charset val="1"/>
    </font>
    <font>
      <sz val="8"/>
      <color rgb="FF000000"/>
      <name val="Arial Narrow"/>
      <family val="2"/>
      <charset val="1"/>
    </font>
    <font>
      <sz val="8"/>
      <color rgb="FF000000"/>
      <name val="A Yummy Apology"/>
      <family val="0"/>
      <charset val="1"/>
    </font>
    <font>
      <sz val="10"/>
      <color rgb="FF000000"/>
      <name val="A Yummy Apology"/>
      <family val="0"/>
      <charset val="1"/>
    </font>
    <font>
      <sz val="11"/>
      <color rgb="FF000000"/>
      <name val="LimonS6"/>
      <family val="0"/>
      <charset val="1"/>
    </font>
    <font>
      <sz val="11"/>
      <color rgb="FF000000"/>
      <name val="AAToukmeas Kham"/>
      <family val="0"/>
      <charset val="1"/>
    </font>
    <font>
      <sz val="8"/>
      <name val="Arial Narrow"/>
      <family val="2"/>
      <charset val="1"/>
    </font>
    <font>
      <sz val="8"/>
      <color rgb="FF000000"/>
      <name val=".Mondulkiri U h"/>
      <family val="0"/>
      <charset val="1"/>
    </font>
    <font>
      <sz val="7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sz val="7"/>
      <color rgb="FF000000"/>
      <name val="Calibri"/>
      <family val="2"/>
      <charset val="1"/>
    </font>
    <font>
      <sz val="7"/>
      <color rgb="FF000000"/>
      <name val="ApsaraMedium"/>
      <family val="0"/>
      <charset val="1"/>
    </font>
    <font>
      <sz val="8"/>
      <color rgb="FF000000"/>
      <name val="Times New Roman"/>
      <family val="1"/>
      <charset val="1"/>
    </font>
    <font>
      <sz val="8"/>
      <color rgb="FFFF0000"/>
      <name val="Arial Narrow"/>
      <family val="2"/>
      <charset val="1"/>
    </font>
    <font>
      <sz val="5"/>
      <color rgb="FFFF0000"/>
      <name val="Arial Narrow"/>
      <family val="2"/>
      <charset val="1"/>
    </font>
    <font>
      <sz val="6"/>
      <color rgb="FFFF0000"/>
      <name val="Arial Narrow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 Yummy Apology"/>
      <family val="0"/>
      <charset val="1"/>
    </font>
    <font>
      <b val="true"/>
      <sz val="11"/>
      <color rgb="FF000000"/>
      <name val="A Yummy Apology"/>
      <family val="0"/>
      <charset val="1"/>
    </font>
    <font>
      <sz val="11"/>
      <color rgb="FF000000"/>
      <name val="A Yummy Apology"/>
      <family val="0"/>
      <charset val="1"/>
    </font>
    <font>
      <b val="true"/>
      <sz val="11"/>
      <color rgb="FFFF0000"/>
      <name val="AAToukmeas Kham"/>
      <family val="0"/>
      <charset val="1"/>
    </font>
    <font>
      <b val="true"/>
      <sz val="9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b val="true"/>
      <u val="single"/>
      <sz val="9"/>
      <color rgb="FFFF0000"/>
      <name val="Arial Narrow"/>
      <family val="2"/>
      <charset val="1"/>
    </font>
    <font>
      <b val="true"/>
      <sz val="9"/>
      <color rgb="FFFF0000"/>
      <name val="Arial Narrow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8"/>
      <color rgb="FFFF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b val="true"/>
      <u val="single"/>
      <sz val="10"/>
      <color rgb="FF000000"/>
      <name val="Arial Narrow"/>
      <family val="2"/>
      <charset val="1"/>
    </font>
    <font>
      <sz val="10"/>
      <color rgb="FFFFFFFF"/>
      <name val="Arial Narrow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8497B0"/>
        <bgColor rgb="FF8B8B8B"/>
      </patternFill>
    </fill>
    <fill>
      <patternFill patternType="solid">
        <fgColor rgb="FFDBDBDB"/>
        <bgColor rgb="FFE7E6E6"/>
      </patternFill>
    </fill>
    <fill>
      <patternFill patternType="solid">
        <fgColor rgb="FFFFE699"/>
        <bgColor rgb="FFFFD966"/>
      </patternFill>
    </fill>
    <fill>
      <patternFill patternType="solid">
        <fgColor rgb="FFE2F0D9"/>
        <bgColor rgb="FFE7E6E6"/>
      </patternFill>
    </fill>
    <fill>
      <patternFill patternType="solid">
        <fgColor rgb="FFFFFFFF"/>
        <bgColor rgb="FFE2F0D9"/>
      </patternFill>
    </fill>
    <fill>
      <patternFill patternType="solid">
        <fgColor rgb="FFB4C7E7"/>
        <bgColor rgb="FFBDD7EE"/>
      </patternFill>
    </fill>
    <fill>
      <patternFill patternType="solid">
        <fgColor rgb="FFE7E6E6"/>
        <bgColor rgb="FFE2F0D9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A9D18E"/>
      </patternFill>
    </fill>
    <fill>
      <patternFill patternType="solid">
        <fgColor rgb="FFFFD966"/>
        <bgColor rgb="FFFFE699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D0CECE"/>
      </patternFill>
    </fill>
  </fills>
  <borders count="1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medium"/>
      <diagonal/>
    </border>
    <border diagonalUp="false" diagonalDown="false">
      <left/>
      <right/>
      <top style="thin">
        <color rgb="FFFFFFFF"/>
      </top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>
        <color rgb="FFFFFFFF"/>
      </right>
      <top style="thin"/>
      <bottom style="medium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medium"/>
      <diagonal/>
    </border>
    <border diagonalUp="false" diagonalDown="false">
      <left style="thin"/>
      <right/>
      <top style="medium"/>
      <bottom style="thin">
        <color rgb="FFFFFFFF"/>
      </bottom>
      <diagonal/>
    </border>
    <border diagonalUp="false" diagonalDown="false">
      <left style="thin"/>
      <right style="thin"/>
      <top style="medium"/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/>
      <top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>
        <color rgb="FFFFFFFF"/>
      </bottom>
      <diagonal/>
    </border>
    <border diagonalUp="false" diagonalDown="false">
      <left style="thin">
        <color rgb="FFFFFFFF"/>
      </left>
      <right/>
      <top style="thin"/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  <border diagonalUp="false" diagonalDown="false">
      <left style="thin">
        <color rgb="FFFFFFFF"/>
      </left>
      <right/>
      <top style="thin">
        <color rgb="FFFFFFFF"/>
      </top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medium"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medium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/>
      <top style="medium"/>
      <bottom style="thin">
        <color rgb="FFFFFFFF"/>
      </bottom>
      <diagonal/>
    </border>
    <border diagonalUp="false" diagonalDown="false">
      <left style="medium"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medium"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>
        <color rgb="FFFFFFFF"/>
      </right>
      <top style="medium"/>
      <bottom/>
      <diagonal/>
    </border>
    <border diagonalUp="false" diagonalDown="false">
      <left style="thin">
        <color rgb="FFFFFFFF"/>
      </left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 style="thin">
        <color rgb="FFC5E0B4"/>
      </bottom>
      <diagonal/>
    </border>
    <border diagonalUp="false" diagonalDown="false">
      <left style="thin"/>
      <right/>
      <top/>
      <bottom style="thin">
        <color rgb="FFC5E0B4"/>
      </bottom>
      <diagonal/>
    </border>
    <border diagonalUp="false" diagonalDown="false">
      <left style="thin"/>
      <right style="thin"/>
      <top style="thin">
        <color rgb="FFC5E0B4"/>
      </top>
      <bottom/>
      <diagonal/>
    </border>
    <border diagonalUp="false" diagonalDown="false">
      <left style="thin"/>
      <right/>
      <top style="thin">
        <color rgb="FFC5E0B4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medium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/>
      <diagonal/>
    </border>
    <border diagonalUp="false" diagonalDown="false">
      <left style="medium"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/>
      <top style="thin"/>
      <bottom style="thin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 style="thin"/>
      <right style="thin"/>
      <top style="thin">
        <color rgb="FFFFFFFF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FFFFFF"/>
      </left>
      <right style="medium"/>
      <top style="thin"/>
      <bottom style="thin">
        <color rgb="FFFFFFFF"/>
      </bottom>
      <diagonal/>
    </border>
    <border diagonalUp="false" diagonalDown="false">
      <left style="thin">
        <color rgb="FFFFFFFF"/>
      </left>
      <right style="medium"/>
      <top style="thin">
        <color rgb="FFFFFFFF"/>
      </top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9" fillId="7" borderId="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9" fillId="7" borderId="47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9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9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6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6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7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7" borderId="7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8" fillId="7" borderId="7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33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4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3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2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7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0" borderId="7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2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43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0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5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6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3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2" fillId="3" borderId="4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2" fillId="3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1" borderId="6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11" borderId="6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11" borderId="7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1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1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1" borderId="4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7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11" borderId="7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6" fillId="4" borderId="7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6" fillId="4" borderId="7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4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6" fillId="4" borderId="7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6" fillId="4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7" fillId="4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5" fillId="4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4" borderId="4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4" borderId="7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6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6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6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6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4" borderId="8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0" borderId="8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6" fillId="1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6" fillId="12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5" fillId="1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12" borderId="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12" borderId="7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1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6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6" fillId="12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5" fillId="1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12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12" borderId="7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7" fillId="12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7" fillId="12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6" fillId="12" borderId="4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6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6" fillId="4" borderId="44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6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56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5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5" fillId="1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5" fillId="1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5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5" fillId="13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14" borderId="4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5" fillId="1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5" fillId="13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5" fillId="13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7" fillId="13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8" fillId="1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6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6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6" fillId="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6" fillId="4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6" fillId="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56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6" fillId="7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6" fillId="0" borderId="6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56" fillId="0" borderId="7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6" fillId="0" borderId="7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6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6" fillId="7" borderId="7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6" fillId="0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6" fillId="4" borderId="7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6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5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3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4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1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1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9" borderId="6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0" fillId="9" borderId="4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0" fillId="9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9" borderId="74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1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3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3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9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33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3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1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16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2" fillId="16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3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9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9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9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8" fontId="4" fillId="3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11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64" fillId="0" borderId="4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4" fillId="0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4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6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4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7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8" fontId="4" fillId="0" borderId="7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0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0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7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7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6" borderId="10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0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3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4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0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3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Comma 2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E7E6E6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B4C7E7"/>
      <rgbColor rgb="FFFF99CC"/>
      <rgbColor rgb="FFA9D18E"/>
      <rgbColor rgb="FFFFD966"/>
      <rgbColor rgb="FF3366FF"/>
      <rgbColor rgb="FF33CCCC"/>
      <rgbColor rgb="FF92D050"/>
      <rgbColor rgb="FFFFCC00"/>
      <rgbColor rgb="FFFF9900"/>
      <rgbColor rgb="FFC55A11"/>
      <rgbColor rgb="FF666699"/>
      <rgbColor rgb="FF8497B0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100">
                <a:solidFill>
                  <a:srgbClr val="c55a11"/>
                </a:solidFill>
                <a:latin typeface="Copperplate Gothic Bold"/>
              </a:rPr>
              <a:t>Jackfruit- Production Forecast-2015</a:t>
            </a:r>
          </a:p>
        </c:rich>
      </c:tx>
      <c:layout/>
    </c:title>
    <c:view3D>
      <c:rotX val="22"/>
      <c:rotY val="13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categories</c:f>
              <c:strCache>
                <c:ptCount val="12"/>
                <c:pt idx="0">
                  <c:v>42017</c:v>
                </c:pt>
                <c:pt idx="1">
                  <c:v>42048</c:v>
                </c:pt>
                <c:pt idx="2">
                  <c:v>42076</c:v>
                </c:pt>
                <c:pt idx="3">
                  <c:v>42107</c:v>
                </c:pt>
                <c:pt idx="4">
                  <c:v>42137</c:v>
                </c:pt>
                <c:pt idx="5">
                  <c:v>42168</c:v>
                </c:pt>
                <c:pt idx="6">
                  <c:v>42198</c:v>
                </c:pt>
                <c:pt idx="7">
                  <c:v>42229</c:v>
                </c:pt>
                <c:pt idx="8">
                  <c:v>42260</c:v>
                </c:pt>
                <c:pt idx="9">
                  <c:v>42290</c:v>
                </c:pt>
                <c:pt idx="10">
                  <c:v>42321</c:v>
                </c:pt>
                <c:pt idx="11">
                  <c:v>42351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gapWidth val="150"/>
        <c:shape val="box"/>
        <c:axId val="3352153"/>
        <c:axId val="96009239"/>
        <c:axId val="0"/>
      </c:bar3DChart>
      <c:catAx>
        <c:axId val="33521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6009239"/>
        <c:crosses val="autoZero"/>
        <c:auto val="1"/>
        <c:lblAlgn val="ctr"/>
        <c:lblOffset val="100"/>
      </c:catAx>
      <c:valAx>
        <c:axId val="96009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352153"/>
        <c:crossesAt val="0"/>
      </c:valAx>
      <c:spPr>
        <a:noFill/>
        <a:ln w="6480">
          <a:solidFill>
            <a:srgbClr val="8b8b8b"/>
          </a:solidFill>
          <a:round/>
        </a:ln>
      </c:spPr>
    </c:plotArea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100">
                <a:solidFill>
                  <a:srgbClr val="c55a11"/>
                </a:solidFill>
                <a:latin typeface="Copperplate Gothic Bold"/>
              </a:rPr>
              <a:t>Jackfruit- Production Forecast-2015</a:t>
            </a:r>
          </a:p>
        </c:rich>
      </c:tx>
      <c:layout/>
    </c:title>
    <c:view3D>
      <c:rotX val="22"/>
      <c:rotY val="13"/>
      <c:rAngAx val="1"/>
      <c:perspective val="30"/>
    </c:view3D>
    <c:floor>
      <c:spPr>
        <a:noFill/>
        <a:ln w="6480">
          <a:solidFill>
            <a:srgbClr val="8b8b8b"/>
          </a:solidFill>
          <a:round/>
        </a:ln>
      </c:spPr>
    </c:floor>
    <c:backWall>
      <c:spPr>
        <a:noFill/>
        <a:ln w="6480">
          <a:solidFill>
            <a:srgbClr val="8b8b8b"/>
          </a:solidFill>
          <a:round/>
        </a:ln>
      </c:spPr>
    </c:backWall>
    <c:plotArea>
      <c:layout/>
      <c:bar3D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cat>
            <c:strRef>
              <c:f>'Production Forecasting'!$B$17:$M$17</c:f>
              <c:strCache>
                <c:ptCount val="12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</c:strCache>
            </c:strRef>
          </c:cat>
          <c:val>
            <c:numRef>
              <c:f>'Production Forecasting'!$B$18:$M$18</c:f>
              <c:numCache>
                <c:formatCode>General</c:formatCode>
                <c:ptCount val="12"/>
                <c:pt idx="0">
                  <c:v>638</c:v>
                </c:pt>
                <c:pt idx="1">
                  <c:v>204</c:v>
                </c:pt>
                <c:pt idx="2">
                  <c:v>49</c:v>
                </c:pt>
                <c:pt idx="3">
                  <c:v>16</c:v>
                </c:pt>
                <c:pt idx="4">
                  <c:v>30</c:v>
                </c:pt>
                <c:pt idx="5">
                  <c:v>48</c:v>
                </c:pt>
                <c:pt idx="6">
                  <c:v>67</c:v>
                </c:pt>
                <c:pt idx="7">
                  <c:v>332</c:v>
                </c:pt>
                <c:pt idx="8">
                  <c:v>278</c:v>
                </c:pt>
                <c:pt idx="9">
                  <c:v>159</c:v>
                </c:pt>
                <c:pt idx="10">
                  <c:v>500</c:v>
                </c:pt>
                <c:pt idx="11">
                  <c:v>600</c:v>
                </c:pt>
              </c:numCache>
            </c:numRef>
          </c:val>
        </c:ser>
        <c:gapWidth val="150"/>
        <c:shape val="box"/>
        <c:axId val="21134803"/>
        <c:axId val="61906638"/>
        <c:axId val="0"/>
      </c:bar3DChart>
      <c:catAx>
        <c:axId val="211348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61906638"/>
        <c:crosses val="autoZero"/>
        <c:auto val="1"/>
        <c:lblAlgn val="ctr"/>
        <c:lblOffset val="100"/>
      </c:catAx>
      <c:valAx>
        <c:axId val="6190663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1134803"/>
        <c:crossesAt val="0"/>
      </c:valAx>
      <c:spPr>
        <a:noFill/>
        <a:ln w="6480">
          <a:solidFill>
            <a:srgbClr val="8b8b8b"/>
          </a:solidFill>
          <a:round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1</xdr:row>
      <xdr:rowOff>94320</xdr:rowOff>
    </xdr:from>
    <xdr:to>
      <xdr:col>13</xdr:col>
      <xdr:colOff>186480</xdr:colOff>
      <xdr:row>15</xdr:row>
      <xdr:rowOff>87120</xdr:rowOff>
    </xdr:to>
    <xdr:graphicFrame>
      <xdr:nvGraphicFramePr>
        <xdr:cNvPr id="0" name="Chart 1"/>
        <xdr:cNvGraphicFramePr/>
      </xdr:nvGraphicFramePr>
      <xdr:xfrm>
        <a:off x="189000" y="351360"/>
        <a:ext cx="11503440" cy="265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189000</xdr:colOff>
      <xdr:row>1</xdr:row>
      <xdr:rowOff>94320</xdr:rowOff>
    </xdr:from>
    <xdr:to>
      <xdr:col>13</xdr:col>
      <xdr:colOff>186480</xdr:colOff>
      <xdr:row>15</xdr:row>
      <xdr:rowOff>87120</xdr:rowOff>
    </xdr:to>
    <xdr:graphicFrame>
      <xdr:nvGraphicFramePr>
        <xdr:cNvPr id="1" name="Chart 2"/>
        <xdr:cNvGraphicFramePr/>
      </xdr:nvGraphicFramePr>
      <xdr:xfrm>
        <a:off x="189000" y="351360"/>
        <a:ext cx="11503440" cy="265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2.75"/>
  <cols>
    <col collapsed="false" hidden="false" max="1" min="1" style="1" width="2.1417004048583"/>
    <col collapsed="false" hidden="false" max="2" min="2" style="1" width="22.7085020242915"/>
    <col collapsed="false" hidden="false" max="3" min="3" style="1" width="18.4251012145749"/>
    <col collapsed="false" hidden="false" max="4" min="4" style="1" width="6.71255060728745"/>
    <col collapsed="false" hidden="false" max="9" min="5" style="1" width="7.57085020242915"/>
    <col collapsed="false" hidden="false" max="10" min="10" style="1" width="9.4251012145749"/>
    <col collapsed="false" hidden="false" max="11" min="11" style="1" width="12.2834008097166"/>
    <col collapsed="false" hidden="false" max="12" min="12" style="1" width="10.1417004048583"/>
    <col collapsed="false" hidden="false" max="13" min="13" style="1" width="35.7125506072874"/>
    <col collapsed="false" hidden="false" max="1025" min="14" style="1" width="9.1417004048583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" t="s">
        <v>2</v>
      </c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1" t="s">
        <v>3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25" hidden="false" customHeight="false" outlineLevel="0" collapsed="false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0.25" hidden="false" customHeight="true" outlineLevel="0" collapsed="false">
      <c r="A7" s="3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4" t="s">
        <v>6</v>
      </c>
      <c r="B9" s="4"/>
      <c r="C9" s="5" t="s">
        <v>7</v>
      </c>
      <c r="D9" s="5" t="s">
        <v>8</v>
      </c>
      <c r="E9" s="6" t="s">
        <v>9</v>
      </c>
      <c r="F9" s="6"/>
      <c r="G9" s="6"/>
      <c r="H9" s="6"/>
      <c r="I9" s="6"/>
      <c r="J9" s="6"/>
      <c r="K9" s="6"/>
      <c r="L9" s="5" t="s">
        <v>10</v>
      </c>
      <c r="M9" s="7" t="s">
        <v>11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0.25" hidden="false" customHeight="true" outlineLevel="0" collapsed="false">
      <c r="A10" s="4"/>
      <c r="B10" s="4"/>
      <c r="C10" s="5"/>
      <c r="D10" s="5"/>
      <c r="E10" s="8" t="s">
        <v>12</v>
      </c>
      <c r="F10" s="8"/>
      <c r="G10" s="8"/>
      <c r="H10" s="8" t="s">
        <v>13</v>
      </c>
      <c r="I10" s="8"/>
      <c r="J10" s="8" t="s">
        <v>14</v>
      </c>
      <c r="K10" s="8" t="s">
        <v>15</v>
      </c>
      <c r="L10" s="5"/>
      <c r="M10" s="7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20.25" hidden="false" customHeight="true" outlineLevel="0" collapsed="false">
      <c r="A11" s="4"/>
      <c r="B11" s="4"/>
      <c r="C11" s="5"/>
      <c r="D11" s="5"/>
      <c r="E11" s="9" t="s">
        <v>16</v>
      </c>
      <c r="F11" s="9"/>
      <c r="G11" s="9"/>
      <c r="H11" s="9" t="s">
        <v>17</v>
      </c>
      <c r="I11" s="9"/>
      <c r="J11" s="9" t="s">
        <v>18</v>
      </c>
      <c r="K11" s="9" t="s">
        <v>19</v>
      </c>
      <c r="L11" s="5"/>
      <c r="M11" s="7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0.25" hidden="false" customHeight="true" outlineLevel="0" collapsed="false">
      <c r="A12" s="4"/>
      <c r="B12" s="4"/>
      <c r="C12" s="5"/>
      <c r="D12" s="5"/>
      <c r="E12" s="10" t="s">
        <v>20</v>
      </c>
      <c r="F12" s="10" t="s">
        <v>21</v>
      </c>
      <c r="G12" s="10" t="s">
        <v>22</v>
      </c>
      <c r="H12" s="10" t="s">
        <v>20</v>
      </c>
      <c r="I12" s="10" t="s">
        <v>21</v>
      </c>
      <c r="J12" s="10" t="s">
        <v>20</v>
      </c>
      <c r="K12" s="10" t="s">
        <v>20</v>
      </c>
      <c r="L12" s="5"/>
      <c r="M12" s="7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25" hidden="false" customHeight="true" outlineLevel="0" collapsed="false">
      <c r="A13" s="11" t="s">
        <v>23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20.25" hidden="false" customHeight="true" outlineLevel="0" collapsed="false">
      <c r="A14" s="14" t="s">
        <v>24</v>
      </c>
      <c r="B14" s="14"/>
      <c r="C14" s="15" t="s">
        <v>25</v>
      </c>
      <c r="D14" s="15" t="s">
        <v>26</v>
      </c>
      <c r="E14" s="16" t="n">
        <v>54</v>
      </c>
      <c r="F14" s="16" t="n">
        <v>86</v>
      </c>
      <c r="G14" s="16" t="n">
        <v>57</v>
      </c>
      <c r="H14" s="16" t="n">
        <v>35</v>
      </c>
      <c r="I14" s="16" t="n">
        <v>55</v>
      </c>
      <c r="J14" s="16" t="n">
        <v>90</v>
      </c>
      <c r="K14" s="16" t="n">
        <v>23</v>
      </c>
      <c r="L14" s="16" t="n">
        <f aca="false">SUM(E14:K14)</f>
        <v>400</v>
      </c>
      <c r="M14" s="17" t="s">
        <v>27</v>
      </c>
      <c r="N14" s="18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0.25" hidden="false" customHeight="true" outlineLevel="0" collapsed="false">
      <c r="A15" s="19" t="s">
        <v>28</v>
      </c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2" t="n">
        <f aca="false">SUM(E15:J15)</f>
        <v>0</v>
      </c>
      <c r="M15" s="23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25" hidden="false" customHeight="true" outlineLevel="0" collapsed="false">
      <c r="A16" s="14" t="s">
        <v>29</v>
      </c>
      <c r="B16" s="14"/>
      <c r="C16" s="24" t="s">
        <v>30</v>
      </c>
      <c r="D16" s="15" t="s">
        <v>26</v>
      </c>
      <c r="E16" s="16"/>
      <c r="F16" s="16"/>
      <c r="G16" s="16" t="n">
        <v>54</v>
      </c>
      <c r="H16" s="16"/>
      <c r="I16" s="16"/>
      <c r="J16" s="16" t="n">
        <v>900</v>
      </c>
      <c r="K16" s="16" t="n">
        <v>238</v>
      </c>
      <c r="L16" s="16" t="n">
        <f aca="false">SUM(E16:K16)</f>
        <v>1192</v>
      </c>
      <c r="M16" s="17" t="s">
        <v>31</v>
      </c>
      <c r="N16" s="25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0.25" hidden="false" customHeight="true" outlineLevel="0" collapsed="false">
      <c r="A17" s="14" t="s">
        <v>32</v>
      </c>
      <c r="B17" s="14"/>
      <c r="C17" s="24" t="s">
        <v>30</v>
      </c>
      <c r="D17" s="15" t="s">
        <v>26</v>
      </c>
      <c r="E17" s="16"/>
      <c r="F17" s="16"/>
      <c r="G17" s="16"/>
      <c r="H17" s="16"/>
      <c r="I17" s="16"/>
      <c r="J17" s="16"/>
      <c r="K17" s="16"/>
      <c r="L17" s="16" t="n">
        <f aca="false">SUM(E17:J17)</f>
        <v>0</v>
      </c>
      <c r="M17" s="17"/>
      <c r="N17" s="25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0.25" hidden="false" customHeight="true" outlineLevel="0" collapsed="false">
      <c r="A18" s="14"/>
      <c r="B18" s="14"/>
      <c r="C18" s="24" t="s">
        <v>33</v>
      </c>
      <c r="D18" s="15" t="s">
        <v>26</v>
      </c>
      <c r="E18" s="16" t="n">
        <v>526</v>
      </c>
      <c r="F18" s="16" t="n">
        <v>673</v>
      </c>
      <c r="G18" s="16" t="n">
        <v>262</v>
      </c>
      <c r="H18" s="16" t="n">
        <v>43</v>
      </c>
      <c r="I18" s="16" t="n">
        <v>145</v>
      </c>
      <c r="J18" s="16"/>
      <c r="K18" s="16"/>
      <c r="L18" s="16" t="n">
        <f aca="false">SUM(E18:J18)</f>
        <v>1649</v>
      </c>
      <c r="M18" s="17" t="s">
        <v>34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20.25" hidden="false" customHeight="true" outlineLevel="0" collapsed="false">
      <c r="A19" s="26" t="s">
        <v>35</v>
      </c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2" t="n">
        <f aca="false">SUM(E19:J19)</f>
        <v>0</v>
      </c>
      <c r="M19" s="23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20.25" hidden="false" customHeight="true" outlineLevel="0" collapsed="false">
      <c r="A20" s="14" t="s">
        <v>36</v>
      </c>
      <c r="B20" s="14"/>
      <c r="C20" s="24" t="s">
        <v>30</v>
      </c>
      <c r="D20" s="15" t="s">
        <v>26</v>
      </c>
      <c r="E20" s="16"/>
      <c r="F20" s="16"/>
      <c r="G20" s="16"/>
      <c r="H20" s="16"/>
      <c r="I20" s="16"/>
      <c r="J20" s="16"/>
      <c r="K20" s="16"/>
      <c r="L20" s="16" t="n">
        <f aca="false">SUM(E20:J20)</f>
        <v>0</v>
      </c>
      <c r="M20" s="17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0.25" hidden="false" customHeight="true" outlineLevel="0" collapsed="false">
      <c r="A21" s="14"/>
      <c r="B21" s="14"/>
      <c r="C21" s="24" t="s">
        <v>33</v>
      </c>
      <c r="D21" s="15" t="s">
        <v>26</v>
      </c>
      <c r="E21" s="16" t="n">
        <v>18</v>
      </c>
      <c r="F21" s="16" t="n">
        <v>188</v>
      </c>
      <c r="G21" s="16" t="n">
        <v>251</v>
      </c>
      <c r="H21" s="16" t="n">
        <v>307</v>
      </c>
      <c r="I21" s="16" t="n">
        <v>405</v>
      </c>
      <c r="J21" s="16"/>
      <c r="K21" s="16"/>
      <c r="L21" s="16" t="n">
        <f aca="false">SUM(E21:J21)</f>
        <v>1169</v>
      </c>
      <c r="M21" s="17" t="s">
        <v>37</v>
      </c>
      <c r="N21" s="25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32" customFormat="true" ht="20.25" hidden="false" customHeight="true" outlineLevel="0" collapsed="false">
      <c r="A22" s="28" t="s">
        <v>10</v>
      </c>
      <c r="B22" s="28"/>
      <c r="C22" s="28"/>
      <c r="D22" s="29" t="s">
        <v>26</v>
      </c>
      <c r="E22" s="30" t="n">
        <f aca="false">SUM(E16:E21)</f>
        <v>544</v>
      </c>
      <c r="F22" s="30" t="n">
        <f aca="false">SUM(F16:F21)</f>
        <v>861</v>
      </c>
      <c r="G22" s="30" t="n">
        <f aca="false">SUM(G16:G21)</f>
        <v>567</v>
      </c>
      <c r="H22" s="30" t="n">
        <f aca="false">SUM(H16:H21)</f>
        <v>350</v>
      </c>
      <c r="I22" s="30" t="n">
        <f aca="false">SUM(I16:I21)</f>
        <v>550</v>
      </c>
      <c r="J22" s="30" t="n">
        <f aca="false">SUM(J16:J21)</f>
        <v>900</v>
      </c>
      <c r="K22" s="30" t="n">
        <f aca="false">SUM(K16:K21)</f>
        <v>238</v>
      </c>
      <c r="L22" s="30" t="n">
        <f aca="false">SUM(E22:K22)</f>
        <v>4010</v>
      </c>
      <c r="M22" s="31"/>
    </row>
    <row r="23" customFormat="false" ht="12.75" hidden="false" customHeight="false" outlineLevel="0" collapsed="false">
      <c r="M23" s="0"/>
    </row>
    <row r="24" customFormat="false" ht="12.75" hidden="false" customHeight="false" outlineLevel="0" collapsed="false">
      <c r="M24" s="0"/>
    </row>
    <row r="25" customFormat="false" ht="12.75" hidden="false" customHeight="false" outlineLevel="0" collapsed="false">
      <c r="M25" s="0"/>
    </row>
    <row r="26" customFormat="false" ht="12.75" hidden="false" customHeight="false" outlineLevel="0" collapsed="false">
      <c r="M26" s="0"/>
    </row>
    <row r="27" customFormat="false" ht="12.75" hidden="false" customHeight="false" outlineLevel="0" collapsed="false">
      <c r="M27" s="0"/>
    </row>
    <row r="28" customFormat="false" ht="12.75" hidden="false" customHeight="false" outlineLevel="0" collapsed="false">
      <c r="M28" s="0"/>
    </row>
    <row r="29" customFormat="false" ht="12.75" hidden="false" customHeight="false" outlineLevel="0" collapsed="false">
      <c r="M29" s="0"/>
    </row>
    <row r="30" customFormat="false" ht="12.75" hidden="false" customHeight="false" outlineLevel="0" collapsed="false">
      <c r="M30" s="0"/>
    </row>
    <row r="31" customFormat="false" ht="12.75" hidden="false" customHeight="false" outlineLevel="0" collapsed="false">
      <c r="M31" s="0"/>
    </row>
    <row r="32" customFormat="false" ht="12.75" hidden="false" customHeight="false" outlineLevel="0" collapsed="false">
      <c r="M32" s="0"/>
    </row>
    <row r="33" customFormat="false" ht="12.75" hidden="false" customHeight="false" outlineLevel="0" collapsed="false">
      <c r="M33" s="0"/>
    </row>
    <row r="34" customFormat="false" ht="12.75" hidden="false" customHeight="false" outlineLevel="0" collapsed="false">
      <c r="M34" s="0"/>
    </row>
    <row r="35" customFormat="false" ht="12.75" hidden="false" customHeight="false" outlineLevel="0" collapsed="false">
      <c r="M35" s="0"/>
    </row>
    <row r="36" customFormat="false" ht="12.75" hidden="false" customHeight="false" outlineLevel="0" collapsed="false">
      <c r="M36" s="0"/>
    </row>
    <row r="37" customFormat="false" ht="12.75" hidden="false" customHeight="false" outlineLevel="0" collapsed="false">
      <c r="M37" s="0"/>
    </row>
    <row r="38" customFormat="false" ht="12.75" hidden="false" customHeight="false" outlineLevel="0" collapsed="false">
      <c r="M38" s="0"/>
    </row>
    <row r="39" customFormat="false" ht="12.75" hidden="false" customHeight="false" outlineLevel="0" collapsed="false">
      <c r="M39" s="0"/>
    </row>
    <row r="40" customFormat="false" ht="12.75" hidden="false" customHeight="false" outlineLevel="0" collapsed="false">
      <c r="M40" s="33" t="s">
        <v>38</v>
      </c>
    </row>
  </sheetData>
  <mergeCells count="16">
    <mergeCell ref="A5:M5"/>
    <mergeCell ref="A9:B12"/>
    <mergeCell ref="C9:C12"/>
    <mergeCell ref="D9:D12"/>
    <mergeCell ref="E9:K9"/>
    <mergeCell ref="L9:L12"/>
    <mergeCell ref="M9:M12"/>
    <mergeCell ref="E10:G10"/>
    <mergeCell ref="H10:I10"/>
    <mergeCell ref="E11:G11"/>
    <mergeCell ref="H11:I11"/>
    <mergeCell ref="A14:B14"/>
    <mergeCell ref="A16:B16"/>
    <mergeCell ref="A17:B18"/>
    <mergeCell ref="A20:B21"/>
    <mergeCell ref="A22:C22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1:106"/>
  <sheetViews>
    <sheetView windowProtection="true"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pane xSplit="0" ySplit="3" topLeftCell="A4" activePane="bottomLeft" state="frozen"/>
      <selection pane="topLeft" activeCell="E1" activeCellId="0" sqref="E1"/>
      <selection pane="bottomLeft" activeCell="N19" activeCellId="0" sqref="N19"/>
    </sheetView>
  </sheetViews>
  <sheetFormatPr defaultRowHeight="15"/>
  <cols>
    <col collapsed="false" hidden="false" max="1" min="1" style="137" width="5.42914979757085"/>
    <col collapsed="false" hidden="false" max="2" min="2" style="137" width="22.2793522267206"/>
    <col collapsed="false" hidden="false" max="3" min="3" style="138" width="5.85425101214575"/>
    <col collapsed="false" hidden="false" max="4" min="4" style="439" width="19.8542510121458"/>
    <col collapsed="false" hidden="false" max="5" min="5" style="439" width="23.4251012145749"/>
    <col collapsed="false" hidden="false" max="6" min="6" style="34" width="4.42914979757085"/>
    <col collapsed="false" hidden="false" max="7" min="7" style="34" width="3.1417004048583"/>
    <col collapsed="false" hidden="false" max="9" min="8" style="34" width="4.1417004048583"/>
    <col collapsed="false" hidden="false" max="10" min="10" style="34" width="5.71255060728745"/>
    <col collapsed="false" hidden="false" max="11" min="11" style="34" width="4.42914979757085"/>
    <col collapsed="false" hidden="false" max="14" min="12" style="34" width="6.1417004048583"/>
    <col collapsed="false" hidden="false" max="15" min="15" style="34" width="5.1417004048583"/>
    <col collapsed="false" hidden="false" max="16" min="16" style="34" width="5.71255060728745"/>
    <col collapsed="false" hidden="false" max="19" min="17" style="34" width="4.85425101214575"/>
    <col collapsed="false" hidden="false" max="20" min="20" style="34" width="5.1417004048583"/>
    <col collapsed="false" hidden="false" max="21" min="21" style="34" width="9.57085020242915"/>
    <col collapsed="false" hidden="false" max="1025" min="22" style="34" width="9.1417004048583"/>
  </cols>
  <sheetData>
    <row r="1" customFormat="false" ht="15" hidden="false" customHeight="false" outlineLevel="0" collapsed="false">
      <c r="A1" s="440" t="s">
        <v>388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.75" hidden="false" customHeight="true" outlineLevel="0" collapsed="false">
      <c r="A2" s="278"/>
      <c r="B2" s="278"/>
      <c r="C2" s="279"/>
      <c r="D2" s="280"/>
      <c r="E2" s="280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47" customFormat="true" ht="16.5" hidden="false" customHeight="true" outlineLevel="0" collapsed="false">
      <c r="A3" s="441" t="s">
        <v>169</v>
      </c>
      <c r="B3" s="442" t="s">
        <v>66</v>
      </c>
      <c r="C3" s="442" t="s">
        <v>8</v>
      </c>
      <c r="D3" s="443" t="s">
        <v>389</v>
      </c>
      <c r="E3" s="443"/>
      <c r="F3" s="444" t="s">
        <v>118</v>
      </c>
      <c r="G3" s="444" t="s">
        <v>122</v>
      </c>
      <c r="H3" s="444" t="s">
        <v>125</v>
      </c>
      <c r="I3" s="444" t="s">
        <v>128</v>
      </c>
      <c r="J3" s="444" t="s">
        <v>131</v>
      </c>
      <c r="K3" s="444" t="s">
        <v>134</v>
      </c>
      <c r="L3" s="444" t="s">
        <v>137</v>
      </c>
      <c r="M3" s="444" t="s">
        <v>140</v>
      </c>
      <c r="N3" s="444" t="s">
        <v>142</v>
      </c>
      <c r="O3" s="444" t="s">
        <v>144</v>
      </c>
      <c r="P3" s="444" t="s">
        <v>147</v>
      </c>
      <c r="Q3" s="444" t="s">
        <v>149</v>
      </c>
      <c r="R3" s="444" t="s">
        <v>152</v>
      </c>
      <c r="S3" s="444" t="s">
        <v>155</v>
      </c>
      <c r="T3" s="444" t="s">
        <v>157</v>
      </c>
      <c r="U3" s="445" t="s">
        <v>10</v>
      </c>
      <c r="V3" s="446"/>
    </row>
    <row r="4" customFormat="false" ht="13.5" hidden="false" customHeight="true" outlineLevel="0" collapsed="false">
      <c r="A4" s="448" t="s">
        <v>390</v>
      </c>
      <c r="B4" s="449"/>
      <c r="C4" s="450"/>
      <c r="D4" s="451"/>
      <c r="E4" s="451"/>
      <c r="F4" s="452"/>
      <c r="G4" s="452"/>
      <c r="H4" s="452"/>
      <c r="I4" s="452"/>
      <c r="J4" s="453"/>
      <c r="K4" s="452"/>
      <c r="L4" s="452"/>
      <c r="M4" s="452"/>
      <c r="N4" s="452"/>
      <c r="O4" s="452"/>
      <c r="P4" s="452"/>
      <c r="Q4" s="452"/>
      <c r="R4" s="452"/>
      <c r="S4" s="454"/>
      <c r="T4" s="454"/>
      <c r="U4" s="455" t="n">
        <f aca="false">SUM(F4:T4)</f>
        <v>0</v>
      </c>
      <c r="V4" s="15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true" outlineLevel="0" collapsed="false">
      <c r="A5" s="163" t="n">
        <v>1</v>
      </c>
      <c r="B5" s="164" t="s">
        <v>25</v>
      </c>
      <c r="C5" s="163" t="s">
        <v>25</v>
      </c>
      <c r="D5" s="456" t="s">
        <v>391</v>
      </c>
      <c r="E5" s="456"/>
      <c r="F5" s="457"/>
      <c r="G5" s="457"/>
      <c r="H5" s="457"/>
      <c r="I5" s="457"/>
      <c r="J5" s="458"/>
      <c r="K5" s="457"/>
      <c r="L5" s="457"/>
      <c r="M5" s="457"/>
      <c r="N5" s="457"/>
      <c r="O5" s="457"/>
      <c r="P5" s="457"/>
      <c r="Q5" s="457"/>
      <c r="R5" s="457"/>
      <c r="S5" s="459"/>
      <c r="T5" s="459"/>
      <c r="U5" s="460" t="n">
        <f aca="false">SUM(F5:T5)</f>
        <v>0</v>
      </c>
      <c r="V5" s="15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false" customHeight="true" outlineLevel="0" collapsed="false">
      <c r="A6" s="165" t="s">
        <v>177</v>
      </c>
      <c r="B6" s="166"/>
      <c r="C6" s="461"/>
      <c r="D6" s="462"/>
      <c r="E6" s="462"/>
      <c r="F6" s="457"/>
      <c r="G6" s="457"/>
      <c r="H6" s="457"/>
      <c r="I6" s="457"/>
      <c r="J6" s="458"/>
      <c r="K6" s="457"/>
      <c r="L6" s="457"/>
      <c r="M6" s="457"/>
      <c r="N6" s="457"/>
      <c r="O6" s="457"/>
      <c r="P6" s="457"/>
      <c r="Q6" s="457"/>
      <c r="R6" s="457"/>
      <c r="S6" s="459"/>
      <c r="T6" s="459"/>
      <c r="U6" s="460" t="n">
        <f aca="false">SUM(F6:T6)</f>
        <v>0</v>
      </c>
      <c r="V6" s="15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161" t="s">
        <v>178</v>
      </c>
      <c r="B7" s="162"/>
      <c r="C7" s="463"/>
      <c r="D7" s="464"/>
      <c r="E7" s="464"/>
      <c r="F7" s="457"/>
      <c r="G7" s="457"/>
      <c r="H7" s="457"/>
      <c r="I7" s="457"/>
      <c r="J7" s="458"/>
      <c r="K7" s="457"/>
      <c r="L7" s="457"/>
      <c r="M7" s="457"/>
      <c r="N7" s="457"/>
      <c r="O7" s="457"/>
      <c r="P7" s="457"/>
      <c r="Q7" s="457"/>
      <c r="R7" s="457"/>
      <c r="S7" s="459"/>
      <c r="T7" s="459"/>
      <c r="U7" s="460" t="n">
        <f aca="false">SUM(F7:T7)</f>
        <v>0</v>
      </c>
      <c r="V7" s="15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101" t="n">
        <v>1</v>
      </c>
      <c r="B8" s="167" t="s">
        <v>76</v>
      </c>
      <c r="C8" s="101" t="s">
        <v>179</v>
      </c>
      <c r="D8" s="100" t="s">
        <v>259</v>
      </c>
      <c r="E8" s="100"/>
      <c r="F8" s="457"/>
      <c r="G8" s="457"/>
      <c r="H8" s="457"/>
      <c r="I8" s="457"/>
      <c r="J8" s="458"/>
      <c r="K8" s="457"/>
      <c r="L8" s="457"/>
      <c r="M8" s="457"/>
      <c r="N8" s="457"/>
      <c r="O8" s="457" t="n">
        <f aca="false">2841*0.5*1+1169*1*1</f>
        <v>2589.5</v>
      </c>
      <c r="P8" s="457" t="n">
        <f aca="false">2841*0.5*1+1169*1*1</f>
        <v>2589.5</v>
      </c>
      <c r="Q8" s="457"/>
      <c r="R8" s="457"/>
      <c r="S8" s="459"/>
      <c r="T8" s="459"/>
      <c r="U8" s="460" t="n">
        <f aca="false">SUM(F8:T8)</f>
        <v>5179</v>
      </c>
      <c r="V8" s="15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false" customHeight="true" outlineLevel="0" collapsed="false">
      <c r="A9" s="101" t="n">
        <v>2</v>
      </c>
      <c r="B9" s="167" t="s">
        <v>77</v>
      </c>
      <c r="C9" s="101" t="s">
        <v>179</v>
      </c>
      <c r="D9" s="465" t="s">
        <v>392</v>
      </c>
      <c r="E9" s="465"/>
      <c r="F9" s="457"/>
      <c r="G9" s="457"/>
      <c r="H9" s="457"/>
      <c r="I9" s="457"/>
      <c r="J9" s="458"/>
      <c r="K9" s="457"/>
      <c r="L9" s="457"/>
      <c r="M9" s="457"/>
      <c r="N9" s="457"/>
      <c r="O9" s="457" t="n">
        <f aca="false">1169*1</f>
        <v>1169</v>
      </c>
      <c r="P9" s="457"/>
      <c r="Q9" s="457"/>
      <c r="R9" s="457"/>
      <c r="S9" s="459"/>
      <c r="T9" s="459"/>
      <c r="U9" s="460" t="n">
        <f aca="false">SUM(F9:T9)</f>
        <v>1169</v>
      </c>
      <c r="V9" s="15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false" customHeight="true" outlineLevel="0" collapsed="false">
      <c r="A10" s="101" t="n">
        <v>3</v>
      </c>
      <c r="B10" s="167" t="s">
        <v>78</v>
      </c>
      <c r="C10" s="101" t="s">
        <v>179</v>
      </c>
      <c r="D10" s="465" t="s">
        <v>392</v>
      </c>
      <c r="E10" s="465"/>
      <c r="F10" s="457"/>
      <c r="G10" s="457"/>
      <c r="H10" s="457"/>
      <c r="I10" s="457"/>
      <c r="J10" s="458"/>
      <c r="K10" s="457"/>
      <c r="L10" s="457"/>
      <c r="M10" s="457"/>
      <c r="N10" s="457"/>
      <c r="O10" s="457" t="n">
        <f aca="false">1169*1</f>
        <v>1169</v>
      </c>
      <c r="P10" s="457"/>
      <c r="Q10" s="457"/>
      <c r="R10" s="457"/>
      <c r="S10" s="459"/>
      <c r="T10" s="459"/>
      <c r="U10" s="460" t="n">
        <f aca="false">SUM(F10:T10)</f>
        <v>1169</v>
      </c>
      <c r="V10" s="15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5" hidden="false" customHeight="true" outlineLevel="0" collapsed="false">
      <c r="A11" s="101" t="n">
        <v>4</v>
      </c>
      <c r="B11" s="167" t="s">
        <v>79</v>
      </c>
      <c r="C11" s="101" t="s">
        <v>179</v>
      </c>
      <c r="D11" s="465" t="s">
        <v>392</v>
      </c>
      <c r="E11" s="465"/>
      <c r="F11" s="457"/>
      <c r="G11" s="457"/>
      <c r="H11" s="457"/>
      <c r="I11" s="457"/>
      <c r="J11" s="458"/>
      <c r="K11" s="457"/>
      <c r="L11" s="457"/>
      <c r="M11" s="457"/>
      <c r="N11" s="457"/>
      <c r="O11" s="457" t="n">
        <f aca="false">1169*1</f>
        <v>1169</v>
      </c>
      <c r="P11" s="457"/>
      <c r="Q11" s="457"/>
      <c r="R11" s="457"/>
      <c r="S11" s="459"/>
      <c r="T11" s="459"/>
      <c r="U11" s="460" t="n">
        <f aca="false">SUM(F11:T11)</f>
        <v>1169</v>
      </c>
      <c r="V11" s="15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5" hidden="false" customHeight="true" outlineLevel="0" collapsed="false">
      <c r="A12" s="101" t="n">
        <v>5</v>
      </c>
      <c r="B12" s="167" t="s">
        <v>81</v>
      </c>
      <c r="C12" s="101" t="s">
        <v>179</v>
      </c>
      <c r="D12" s="465" t="s">
        <v>261</v>
      </c>
      <c r="E12" s="465"/>
      <c r="F12" s="457"/>
      <c r="G12" s="457"/>
      <c r="H12" s="457"/>
      <c r="I12" s="457"/>
      <c r="J12" s="458"/>
      <c r="K12" s="457"/>
      <c r="L12" s="457"/>
      <c r="M12" s="457"/>
      <c r="N12" s="457"/>
      <c r="O12" s="457" t="n">
        <f aca="false">1169*5</f>
        <v>5845</v>
      </c>
      <c r="P12" s="457"/>
      <c r="Q12" s="457"/>
      <c r="R12" s="457"/>
      <c r="S12" s="459"/>
      <c r="T12" s="459"/>
      <c r="U12" s="460" t="n">
        <f aca="false">SUM(F12:T12)</f>
        <v>5845</v>
      </c>
      <c r="V12" s="15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true" outlineLevel="0" collapsed="false">
      <c r="A13" s="101" t="n">
        <v>6</v>
      </c>
      <c r="B13" s="167" t="s">
        <v>190</v>
      </c>
      <c r="C13" s="101" t="s">
        <v>179</v>
      </c>
      <c r="D13" s="465" t="s">
        <v>393</v>
      </c>
      <c r="E13" s="465"/>
      <c r="F13" s="457"/>
      <c r="G13" s="457"/>
      <c r="H13" s="457"/>
      <c r="I13" s="457"/>
      <c r="J13" s="458"/>
      <c r="K13" s="457"/>
      <c r="L13" s="457"/>
      <c r="M13" s="457"/>
      <c r="N13" s="457"/>
      <c r="O13" s="457"/>
      <c r="P13" s="457"/>
      <c r="Q13" s="457"/>
      <c r="R13" s="457"/>
      <c r="S13" s="459"/>
      <c r="T13" s="459"/>
      <c r="U13" s="460"/>
      <c r="V13" s="15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true" outlineLevel="0" collapsed="false">
      <c r="A14" s="466" t="s">
        <v>194</v>
      </c>
      <c r="B14" s="181"/>
      <c r="C14" s="467"/>
      <c r="D14" s="468"/>
      <c r="E14" s="468"/>
      <c r="F14" s="457"/>
      <c r="G14" s="457"/>
      <c r="H14" s="457"/>
      <c r="I14" s="457"/>
      <c r="J14" s="458"/>
      <c r="K14" s="457"/>
      <c r="L14" s="457"/>
      <c r="M14" s="457"/>
      <c r="N14" s="457"/>
      <c r="O14" s="457"/>
      <c r="P14" s="457"/>
      <c r="Q14" s="457"/>
      <c r="R14" s="457"/>
      <c r="S14" s="459"/>
      <c r="T14" s="459"/>
      <c r="U14" s="460" t="n">
        <f aca="false">SUM(F14:T14)</f>
        <v>0</v>
      </c>
      <c r="V14" s="15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01" t="n">
        <v>1</v>
      </c>
      <c r="B15" s="167" t="s">
        <v>195</v>
      </c>
      <c r="C15" s="101" t="s">
        <v>179</v>
      </c>
      <c r="D15" s="456" t="s">
        <v>257</v>
      </c>
      <c r="E15" s="456"/>
      <c r="F15" s="457"/>
      <c r="G15" s="457"/>
      <c r="H15" s="457"/>
      <c r="I15" s="457"/>
      <c r="J15" s="458"/>
      <c r="K15" s="457"/>
      <c r="L15" s="457" t="n">
        <f aca="false">2841*20*1+1169*50*1</f>
        <v>115270</v>
      </c>
      <c r="M15" s="457" t="n">
        <f aca="false">2841*20*1+1169*50*1</f>
        <v>115270</v>
      </c>
      <c r="N15" s="457" t="n">
        <f aca="false">2841*20*1+1169*50*1</f>
        <v>115270</v>
      </c>
      <c r="O15" s="457"/>
      <c r="P15" s="457"/>
      <c r="Q15" s="457"/>
      <c r="R15" s="457"/>
      <c r="S15" s="459"/>
      <c r="T15" s="459"/>
      <c r="U15" s="460" t="n">
        <f aca="false">SUM(F15:T15)</f>
        <v>345810</v>
      </c>
      <c r="V15" s="15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true" outlineLevel="0" collapsed="false">
      <c r="A16" s="101" t="n">
        <v>2</v>
      </c>
      <c r="B16" s="167" t="s">
        <v>83</v>
      </c>
      <c r="C16" s="101" t="s">
        <v>179</v>
      </c>
      <c r="D16" s="456" t="s">
        <v>394</v>
      </c>
      <c r="E16" s="456"/>
      <c r="F16" s="457" t="n">
        <f aca="false">400*0.3</f>
        <v>120</v>
      </c>
      <c r="G16" s="457"/>
      <c r="H16" s="457"/>
      <c r="I16" s="457"/>
      <c r="J16" s="458"/>
      <c r="K16" s="457"/>
      <c r="L16" s="457"/>
      <c r="M16" s="457"/>
      <c r="N16" s="457"/>
      <c r="O16" s="457"/>
      <c r="P16" s="457"/>
      <c r="Q16" s="457"/>
      <c r="R16" s="457"/>
      <c r="S16" s="459"/>
      <c r="T16" s="459"/>
      <c r="U16" s="460"/>
      <c r="V16" s="15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469" t="s">
        <v>199</v>
      </c>
      <c r="B17" s="470"/>
      <c r="C17" s="471"/>
      <c r="D17" s="472"/>
      <c r="E17" s="472"/>
      <c r="F17" s="457"/>
      <c r="G17" s="457"/>
      <c r="H17" s="457"/>
      <c r="I17" s="457"/>
      <c r="J17" s="458"/>
      <c r="K17" s="457"/>
      <c r="L17" s="457"/>
      <c r="M17" s="457"/>
      <c r="N17" s="457"/>
      <c r="O17" s="457"/>
      <c r="P17" s="457"/>
      <c r="Q17" s="457"/>
      <c r="R17" s="457"/>
      <c r="S17" s="459"/>
      <c r="T17" s="459"/>
      <c r="U17" s="460" t="n">
        <f aca="false">SUM(F17:T17)</f>
        <v>0</v>
      </c>
      <c r="V17" s="15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01" t="n">
        <v>1</v>
      </c>
      <c r="B18" s="167" t="s">
        <v>84</v>
      </c>
      <c r="C18" s="101" t="s">
        <v>200</v>
      </c>
      <c r="D18" s="456" t="s">
        <v>229</v>
      </c>
      <c r="E18" s="456"/>
      <c r="F18" s="457"/>
      <c r="G18" s="457"/>
      <c r="H18" s="457"/>
      <c r="I18" s="457"/>
      <c r="J18" s="458" t="n">
        <f aca="false">2841*0.0005*4+1169*0.001*4</f>
        <v>10.358</v>
      </c>
      <c r="K18" s="457"/>
      <c r="L18" s="457"/>
      <c r="M18" s="457"/>
      <c r="N18" s="457"/>
      <c r="O18" s="457"/>
      <c r="P18" s="457"/>
      <c r="Q18" s="457"/>
      <c r="R18" s="457"/>
      <c r="S18" s="459"/>
      <c r="T18" s="459"/>
      <c r="U18" s="460" t="n">
        <f aca="false">SUM(F18:T18)</f>
        <v>10.358</v>
      </c>
      <c r="V18" s="15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false" outlineLevel="0" collapsed="false">
      <c r="A19" s="101" t="n">
        <v>2</v>
      </c>
      <c r="B19" s="167" t="s">
        <v>85</v>
      </c>
      <c r="C19" s="101" t="s">
        <v>200</v>
      </c>
      <c r="D19" s="456" t="s">
        <v>229</v>
      </c>
      <c r="E19" s="456"/>
      <c r="F19" s="457"/>
      <c r="G19" s="457"/>
      <c r="H19" s="457"/>
      <c r="I19" s="457"/>
      <c r="J19" s="458" t="n">
        <f aca="false">2841*0.0005*4+1169*0.001*4</f>
        <v>10.358</v>
      </c>
      <c r="K19" s="457"/>
      <c r="L19" s="457"/>
      <c r="M19" s="457"/>
      <c r="N19" s="457"/>
      <c r="O19" s="457"/>
      <c r="P19" s="457"/>
      <c r="Q19" s="457"/>
      <c r="R19" s="457"/>
      <c r="S19" s="459"/>
      <c r="T19" s="459"/>
      <c r="U19" s="460" t="n">
        <f aca="false">SUM(F19:T19)</f>
        <v>10.358</v>
      </c>
      <c r="V19" s="15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false" outlineLevel="0" collapsed="false">
      <c r="A20" s="101" t="n">
        <v>3</v>
      </c>
      <c r="B20" s="167" t="s">
        <v>86</v>
      </c>
      <c r="C20" s="101" t="s">
        <v>200</v>
      </c>
      <c r="D20" s="456" t="s">
        <v>229</v>
      </c>
      <c r="E20" s="456"/>
      <c r="F20" s="457"/>
      <c r="G20" s="457"/>
      <c r="H20" s="457"/>
      <c r="I20" s="457"/>
      <c r="J20" s="458" t="n">
        <f aca="false">2841*0.0005*4+1169*0.001*4</f>
        <v>10.358</v>
      </c>
      <c r="K20" s="457"/>
      <c r="L20" s="457"/>
      <c r="M20" s="457"/>
      <c r="N20" s="457"/>
      <c r="O20" s="457"/>
      <c r="P20" s="457"/>
      <c r="Q20" s="457"/>
      <c r="R20" s="457"/>
      <c r="S20" s="459"/>
      <c r="T20" s="459"/>
      <c r="U20" s="460" t="n">
        <f aca="false">SUM(F20:T20)</f>
        <v>10.358</v>
      </c>
      <c r="V20" s="15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true" outlineLevel="0" collapsed="false">
      <c r="A21" s="180" t="s">
        <v>202</v>
      </c>
      <c r="B21" s="181"/>
      <c r="C21" s="467"/>
      <c r="D21" s="473"/>
      <c r="E21" s="473"/>
      <c r="F21" s="457"/>
      <c r="G21" s="457"/>
      <c r="H21" s="457"/>
      <c r="I21" s="457"/>
      <c r="J21" s="458"/>
      <c r="K21" s="457"/>
      <c r="L21" s="457"/>
      <c r="M21" s="457"/>
      <c r="N21" s="457"/>
      <c r="O21" s="457"/>
      <c r="P21" s="457"/>
      <c r="Q21" s="457"/>
      <c r="R21" s="457"/>
      <c r="S21" s="459"/>
      <c r="T21" s="459"/>
      <c r="U21" s="460" t="n">
        <f aca="false">SUM(F21:T21)</f>
        <v>0</v>
      </c>
      <c r="V21" s="15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true" outlineLevel="0" collapsed="false">
      <c r="A22" s="101" t="n">
        <v>1</v>
      </c>
      <c r="B22" s="167" t="s">
        <v>87</v>
      </c>
      <c r="C22" s="101" t="s">
        <v>179</v>
      </c>
      <c r="D22" s="456" t="s">
        <v>395</v>
      </c>
      <c r="E22" s="456"/>
      <c r="F22" s="457"/>
      <c r="G22" s="457"/>
      <c r="H22" s="457"/>
      <c r="I22" s="457"/>
      <c r="J22" s="458" t="n">
        <f aca="false">1169*0.0025*4</f>
        <v>11.69</v>
      </c>
      <c r="K22" s="457"/>
      <c r="L22" s="457"/>
      <c r="M22" s="457"/>
      <c r="N22" s="457"/>
      <c r="O22" s="457"/>
      <c r="P22" s="457"/>
      <c r="Q22" s="457"/>
      <c r="R22" s="457"/>
      <c r="S22" s="459"/>
      <c r="T22" s="459"/>
      <c r="U22" s="460" t="n">
        <f aca="false">SUM(F22:T22)</f>
        <v>11.69</v>
      </c>
      <c r="V22" s="15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true" outlineLevel="0" collapsed="false">
      <c r="A23" s="101" t="n">
        <v>2</v>
      </c>
      <c r="B23" s="167" t="s">
        <v>88</v>
      </c>
      <c r="C23" s="101" t="s">
        <v>179</v>
      </c>
      <c r="D23" s="456" t="s">
        <v>395</v>
      </c>
      <c r="E23" s="456"/>
      <c r="F23" s="457"/>
      <c r="G23" s="457"/>
      <c r="H23" s="457"/>
      <c r="I23" s="457"/>
      <c r="J23" s="458" t="n">
        <f aca="false">1169*0.0025*4</f>
        <v>11.69</v>
      </c>
      <c r="K23" s="457"/>
      <c r="L23" s="457"/>
      <c r="M23" s="457"/>
      <c r="N23" s="457"/>
      <c r="O23" s="457"/>
      <c r="P23" s="457"/>
      <c r="Q23" s="457"/>
      <c r="R23" s="457"/>
      <c r="S23" s="459"/>
      <c r="T23" s="459"/>
      <c r="U23" s="460" t="n">
        <f aca="false">SUM(F23:T23)</f>
        <v>11.69</v>
      </c>
      <c r="V23" s="15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true" outlineLevel="0" collapsed="false">
      <c r="A24" s="101" t="n">
        <v>3</v>
      </c>
      <c r="B24" s="167" t="s">
        <v>89</v>
      </c>
      <c r="C24" s="101" t="s">
        <v>179</v>
      </c>
      <c r="D24" s="456" t="s">
        <v>395</v>
      </c>
      <c r="E24" s="456"/>
      <c r="F24" s="457"/>
      <c r="G24" s="457"/>
      <c r="H24" s="457"/>
      <c r="I24" s="457"/>
      <c r="J24" s="458" t="n">
        <f aca="false">1169*0.0025*4</f>
        <v>11.69</v>
      </c>
      <c r="K24" s="457"/>
      <c r="L24" s="457"/>
      <c r="M24" s="457"/>
      <c r="N24" s="457"/>
      <c r="O24" s="457"/>
      <c r="P24" s="457"/>
      <c r="Q24" s="457"/>
      <c r="R24" s="457"/>
      <c r="S24" s="459"/>
      <c r="T24" s="459"/>
      <c r="U24" s="460" t="n">
        <f aca="false">SUM(F24:T24)</f>
        <v>11.69</v>
      </c>
      <c r="V24" s="15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true" outlineLevel="0" collapsed="false">
      <c r="A25" s="101" t="n">
        <v>4</v>
      </c>
      <c r="B25" s="167" t="s">
        <v>90</v>
      </c>
      <c r="C25" s="101" t="s">
        <v>179</v>
      </c>
      <c r="D25" s="456" t="s">
        <v>396</v>
      </c>
      <c r="E25" s="456"/>
      <c r="F25" s="457"/>
      <c r="G25" s="457"/>
      <c r="H25" s="457"/>
      <c r="I25" s="457"/>
      <c r="J25" s="458" t="n">
        <f aca="false">1169*0.012*1</f>
        <v>14.028</v>
      </c>
      <c r="K25" s="457"/>
      <c r="L25" s="457"/>
      <c r="M25" s="457"/>
      <c r="N25" s="457"/>
      <c r="O25" s="457"/>
      <c r="P25" s="457"/>
      <c r="Q25" s="457"/>
      <c r="R25" s="457"/>
      <c r="S25" s="459"/>
      <c r="T25" s="459"/>
      <c r="U25" s="460" t="n">
        <f aca="false">SUM(F25:T25)</f>
        <v>14.028</v>
      </c>
      <c r="V25" s="15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true" outlineLevel="0" collapsed="false">
      <c r="A26" s="180" t="s">
        <v>204</v>
      </c>
      <c r="B26" s="181"/>
      <c r="C26" s="467"/>
      <c r="D26" s="473"/>
      <c r="E26" s="473"/>
      <c r="F26" s="457"/>
      <c r="G26" s="457"/>
      <c r="H26" s="457"/>
      <c r="I26" s="457"/>
      <c r="J26" s="458"/>
      <c r="K26" s="457"/>
      <c r="L26" s="457"/>
      <c r="M26" s="457"/>
      <c r="N26" s="457"/>
      <c r="O26" s="457"/>
      <c r="P26" s="457"/>
      <c r="Q26" s="457"/>
      <c r="R26" s="457"/>
      <c r="S26" s="459"/>
      <c r="T26" s="459"/>
      <c r="U26" s="460" t="n">
        <f aca="false">SUM(F26:T26)</f>
        <v>0</v>
      </c>
      <c r="V26" s="15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101" t="n">
        <v>1</v>
      </c>
      <c r="B27" s="167" t="s">
        <v>372</v>
      </c>
      <c r="C27" s="101" t="s">
        <v>200</v>
      </c>
      <c r="D27" s="465" t="s">
        <v>397</v>
      </c>
      <c r="E27" s="465"/>
      <c r="F27" s="457"/>
      <c r="G27" s="457"/>
      <c r="H27" s="457"/>
      <c r="I27" s="457"/>
      <c r="J27" s="458"/>
      <c r="K27" s="457" t="n">
        <f aca="false">15*20</f>
        <v>300</v>
      </c>
      <c r="L27" s="457"/>
      <c r="M27" s="457"/>
      <c r="N27" s="457"/>
      <c r="O27" s="457"/>
      <c r="P27" s="457"/>
      <c r="Q27" s="457"/>
      <c r="R27" s="457"/>
      <c r="S27" s="459"/>
      <c r="T27" s="459"/>
      <c r="U27" s="460" t="n">
        <f aca="false">SUM(F27:T27)</f>
        <v>300</v>
      </c>
      <c r="V27" s="15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true" outlineLevel="0" collapsed="false">
      <c r="A28" s="474" t="s">
        <v>208</v>
      </c>
      <c r="B28" s="475"/>
      <c r="C28" s="476"/>
      <c r="D28" s="477"/>
      <c r="E28" s="477"/>
      <c r="F28" s="457"/>
      <c r="G28" s="457"/>
      <c r="H28" s="457"/>
      <c r="I28" s="457"/>
      <c r="J28" s="458"/>
      <c r="K28" s="457"/>
      <c r="L28" s="457"/>
      <c r="M28" s="457"/>
      <c r="N28" s="457"/>
      <c r="O28" s="457"/>
      <c r="P28" s="457"/>
      <c r="Q28" s="457"/>
      <c r="R28" s="457"/>
      <c r="S28" s="459"/>
      <c r="T28" s="459"/>
      <c r="U28" s="460" t="n">
        <f aca="false">SUM(F28:T28)</f>
        <v>0</v>
      </c>
      <c r="V28" s="15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true" outlineLevel="0" collapsed="false">
      <c r="A29" s="101" t="n">
        <v>1</v>
      </c>
      <c r="B29" s="167" t="s">
        <v>92</v>
      </c>
      <c r="C29" s="101" t="s">
        <v>206</v>
      </c>
      <c r="D29" s="456" t="s">
        <v>398</v>
      </c>
      <c r="E29" s="456"/>
      <c r="F29" s="457"/>
      <c r="G29" s="457"/>
      <c r="H29" s="478" t="n">
        <v>160</v>
      </c>
      <c r="I29" s="478" t="n">
        <v>100</v>
      </c>
      <c r="J29" s="478" t="n">
        <v>480</v>
      </c>
      <c r="K29" s="478" t="n">
        <v>160</v>
      </c>
      <c r="L29" s="478" t="n">
        <v>40</v>
      </c>
      <c r="M29" s="478" t="n">
        <v>40</v>
      </c>
      <c r="N29" s="478" t="n">
        <v>40</v>
      </c>
      <c r="O29" s="478" t="n">
        <v>40</v>
      </c>
      <c r="P29" s="478" t="n">
        <v>40</v>
      </c>
      <c r="Q29" s="479"/>
      <c r="R29" s="480"/>
      <c r="S29" s="481"/>
      <c r="T29" s="481" t="n">
        <v>100</v>
      </c>
      <c r="U29" s="460" t="n">
        <f aca="false">SUM(F29:T29)</f>
        <v>1200</v>
      </c>
      <c r="V29" s="15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true" outlineLevel="0" collapsed="false">
      <c r="A30" s="101" t="n">
        <v>2</v>
      </c>
      <c r="B30" s="482" t="s">
        <v>223</v>
      </c>
      <c r="C30" s="101" t="s">
        <v>206</v>
      </c>
      <c r="D30" s="456" t="s">
        <v>399</v>
      </c>
      <c r="E30" s="456"/>
      <c r="F30" s="457"/>
      <c r="G30" s="457"/>
      <c r="H30" s="478" t="n">
        <v>15</v>
      </c>
      <c r="I30" s="478"/>
      <c r="J30" s="478"/>
      <c r="K30" s="478" t="n">
        <v>15</v>
      </c>
      <c r="L30" s="478"/>
      <c r="M30" s="478"/>
      <c r="N30" s="478"/>
      <c r="O30" s="478"/>
      <c r="P30" s="478"/>
      <c r="Q30" s="479"/>
      <c r="R30" s="480"/>
      <c r="S30" s="481"/>
      <c r="T30" s="481"/>
      <c r="U30" s="460" t="n">
        <f aca="false">SUM(F30:T30)</f>
        <v>30</v>
      </c>
      <c r="V30" s="15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true" outlineLevel="0" collapsed="false">
      <c r="A31" s="101" t="n">
        <v>3</v>
      </c>
      <c r="B31" s="482" t="s">
        <v>224</v>
      </c>
      <c r="C31" s="101" t="s">
        <v>206</v>
      </c>
      <c r="D31" s="456" t="s">
        <v>400</v>
      </c>
      <c r="E31" s="456"/>
      <c r="F31" s="457"/>
      <c r="G31" s="457"/>
      <c r="H31" s="478" t="n">
        <v>20</v>
      </c>
      <c r="I31" s="478"/>
      <c r="J31" s="478"/>
      <c r="K31" s="478"/>
      <c r="L31" s="478"/>
      <c r="M31" s="478"/>
      <c r="N31" s="478"/>
      <c r="O31" s="478"/>
      <c r="P31" s="478"/>
      <c r="Q31" s="479"/>
      <c r="R31" s="480"/>
      <c r="S31" s="481"/>
      <c r="T31" s="481"/>
      <c r="U31" s="460" t="n">
        <f aca="false">SUM(F31:T31)</f>
        <v>20</v>
      </c>
      <c r="V31" s="15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101" t="n">
        <v>3</v>
      </c>
      <c r="B32" s="167" t="s">
        <v>94</v>
      </c>
      <c r="C32" s="101" t="s">
        <v>206</v>
      </c>
      <c r="D32" s="456" t="s">
        <v>401</v>
      </c>
      <c r="E32" s="456"/>
      <c r="F32" s="457"/>
      <c r="G32" s="457"/>
      <c r="H32" s="480"/>
      <c r="I32" s="480"/>
      <c r="J32" s="478" t="n">
        <v>30</v>
      </c>
      <c r="K32" s="483" t="n">
        <v>20</v>
      </c>
      <c r="L32" s="480"/>
      <c r="M32" s="480"/>
      <c r="N32" s="480"/>
      <c r="O32" s="480"/>
      <c r="P32" s="480"/>
      <c r="Q32" s="480"/>
      <c r="R32" s="480"/>
      <c r="S32" s="481"/>
      <c r="T32" s="481"/>
      <c r="U32" s="460" t="n">
        <f aca="false">SUM(F32:T32)</f>
        <v>50</v>
      </c>
      <c r="V32" s="15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true" outlineLevel="0" collapsed="false">
      <c r="A33" s="101" t="n">
        <v>4</v>
      </c>
      <c r="B33" s="484" t="s">
        <v>402</v>
      </c>
      <c r="C33" s="485" t="s">
        <v>215</v>
      </c>
      <c r="D33" s="486" t="s">
        <v>403</v>
      </c>
      <c r="E33" s="486"/>
      <c r="F33" s="487" t="n">
        <v>400</v>
      </c>
      <c r="G33" s="487"/>
      <c r="H33" s="487"/>
      <c r="I33" s="487"/>
      <c r="J33" s="488"/>
      <c r="K33" s="487"/>
      <c r="L33" s="487"/>
      <c r="M33" s="487"/>
      <c r="N33" s="487"/>
      <c r="O33" s="487"/>
      <c r="P33" s="487"/>
      <c r="Q33" s="487"/>
      <c r="R33" s="487"/>
      <c r="S33" s="489"/>
      <c r="T33" s="489"/>
      <c r="U33" s="490" t="n">
        <f aca="false">SUM(F33:T33)</f>
        <v>400</v>
      </c>
      <c r="V33" s="15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75" hidden="false" customHeight="false" outlineLevel="0" collapsed="false">
      <c r="A34" s="277" t="s">
        <v>290</v>
      </c>
      <c r="B34" s="278"/>
      <c r="C34" s="279"/>
      <c r="D34" s="280"/>
      <c r="E34" s="280"/>
      <c r="F34" s="281"/>
      <c r="G34" s="281"/>
      <c r="H34" s="281"/>
      <c r="I34" s="281"/>
      <c r="J34" s="281"/>
      <c r="K34" s="281"/>
      <c r="L34" s="281"/>
      <c r="M34" s="281"/>
      <c r="N34" s="281"/>
      <c r="O34" s="281"/>
      <c r="P34" s="281"/>
      <c r="Q34" s="281"/>
      <c r="R34" s="281"/>
      <c r="S34" s="281"/>
      <c r="T34" s="281"/>
      <c r="U34" s="491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282" t="s">
        <v>291</v>
      </c>
      <c r="B35" s="283" t="s">
        <v>404</v>
      </c>
      <c r="C35" s="283" t="s">
        <v>40</v>
      </c>
      <c r="D35" s="284" t="s">
        <v>293</v>
      </c>
      <c r="E35" s="284" t="s">
        <v>294</v>
      </c>
      <c r="F35" s="492" t="s">
        <v>295</v>
      </c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492"/>
      <c r="R35" s="492"/>
      <c r="S35" s="492"/>
      <c r="T35" s="492"/>
      <c r="U35" s="493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00" customFormat="true" ht="10.5" hidden="false" customHeight="true" outlineLevel="0" collapsed="false">
      <c r="A36" s="494" t="s">
        <v>106</v>
      </c>
      <c r="B36" s="495" t="s">
        <v>405</v>
      </c>
      <c r="C36" s="496" t="n">
        <v>30</v>
      </c>
      <c r="D36" s="497" t="n">
        <v>42005</v>
      </c>
      <c r="E36" s="497" t="n">
        <v>42034</v>
      </c>
      <c r="F36" s="481" t="s">
        <v>121</v>
      </c>
      <c r="G36" s="481" t="s">
        <v>121</v>
      </c>
      <c r="H36" s="481"/>
      <c r="I36" s="481" t="s">
        <v>121</v>
      </c>
      <c r="J36" s="481" t="s">
        <v>121</v>
      </c>
      <c r="K36" s="481"/>
      <c r="L36" s="481"/>
      <c r="M36" s="481"/>
      <c r="N36" s="481" t="s">
        <v>121</v>
      </c>
      <c r="O36" s="481" t="s">
        <v>121</v>
      </c>
      <c r="P36" s="481"/>
      <c r="Q36" s="481"/>
      <c r="R36" s="481"/>
      <c r="S36" s="481"/>
      <c r="T36" s="498" t="s">
        <v>121</v>
      </c>
      <c r="U36" s="499"/>
    </row>
    <row r="37" customFormat="false" ht="10.5" hidden="false" customHeight="true" outlineLevel="0" collapsed="false">
      <c r="A37" s="494"/>
      <c r="B37" s="495" t="s">
        <v>406</v>
      </c>
      <c r="C37" s="496"/>
      <c r="D37" s="495"/>
      <c r="E37" s="495"/>
      <c r="F37" s="481" t="s">
        <v>121</v>
      </c>
      <c r="G37" s="481"/>
      <c r="H37" s="481" t="s">
        <v>121</v>
      </c>
      <c r="I37" s="481"/>
      <c r="J37" s="481"/>
      <c r="K37" s="481"/>
      <c r="L37" s="481" t="s">
        <v>121</v>
      </c>
      <c r="M37" s="481"/>
      <c r="N37" s="481"/>
      <c r="O37" s="481" t="s">
        <v>121</v>
      </c>
      <c r="P37" s="481"/>
      <c r="Q37" s="481" t="s">
        <v>121</v>
      </c>
      <c r="R37" s="481"/>
      <c r="S37" s="481"/>
      <c r="T37" s="498" t="s">
        <v>121</v>
      </c>
      <c r="U37" s="499"/>
    </row>
    <row r="38" customFormat="false" ht="10.5" hidden="false" customHeight="true" outlineLevel="0" collapsed="false">
      <c r="A38" s="494"/>
      <c r="B38" s="495" t="s">
        <v>407</v>
      </c>
      <c r="C38" s="496" t="n">
        <v>7</v>
      </c>
      <c r="D38" s="495" t="n">
        <v>15</v>
      </c>
      <c r="E38" s="495" t="n">
        <v>21</v>
      </c>
      <c r="F38" s="481" t="s">
        <v>121</v>
      </c>
      <c r="G38" s="481"/>
      <c r="H38" s="481" t="s">
        <v>121</v>
      </c>
      <c r="I38" s="481" t="s">
        <v>121</v>
      </c>
      <c r="J38" s="481" t="s">
        <v>121</v>
      </c>
      <c r="K38" s="481" t="s">
        <v>121</v>
      </c>
      <c r="L38" s="481"/>
      <c r="M38" s="481" t="s">
        <v>121</v>
      </c>
      <c r="N38" s="481"/>
      <c r="O38" s="481" t="s">
        <v>121</v>
      </c>
      <c r="P38" s="481"/>
      <c r="Q38" s="481"/>
      <c r="R38" s="481"/>
      <c r="S38" s="481"/>
      <c r="T38" s="498" t="s">
        <v>121</v>
      </c>
      <c r="U38" s="499"/>
    </row>
    <row r="39" customFormat="false" ht="10.5" hidden="false" customHeight="true" outlineLevel="0" collapsed="false">
      <c r="A39" s="494"/>
      <c r="B39" s="495" t="s">
        <v>408</v>
      </c>
      <c r="C39" s="496"/>
      <c r="D39" s="495"/>
      <c r="E39" s="495"/>
      <c r="F39" s="481" t="s">
        <v>121</v>
      </c>
      <c r="G39" s="481"/>
      <c r="H39" s="481"/>
      <c r="I39" s="481"/>
      <c r="J39" s="481"/>
      <c r="K39" s="481"/>
      <c r="L39" s="481" t="s">
        <v>121</v>
      </c>
      <c r="M39" s="481"/>
      <c r="N39" s="481"/>
      <c r="O39" s="481" t="s">
        <v>121</v>
      </c>
      <c r="P39" s="481"/>
      <c r="Q39" s="481"/>
      <c r="R39" s="481"/>
      <c r="S39" s="481"/>
      <c r="T39" s="498" t="s">
        <v>121</v>
      </c>
      <c r="U39" s="499"/>
    </row>
    <row r="40" customFormat="false" ht="10.5" hidden="false" customHeight="true" outlineLevel="0" collapsed="false">
      <c r="A40" s="494"/>
      <c r="B40" s="495" t="s">
        <v>409</v>
      </c>
      <c r="C40" s="496"/>
      <c r="D40" s="495"/>
      <c r="E40" s="497"/>
      <c r="F40" s="481" t="s">
        <v>121</v>
      </c>
      <c r="G40" s="481"/>
      <c r="H40" s="481"/>
      <c r="I40" s="481" t="s">
        <v>121</v>
      </c>
      <c r="J40" s="481" t="s">
        <v>121</v>
      </c>
      <c r="K40" s="481"/>
      <c r="L40" s="481"/>
      <c r="M40" s="481" t="s">
        <v>121</v>
      </c>
      <c r="N40" s="481"/>
      <c r="O40" s="481" t="s">
        <v>121</v>
      </c>
      <c r="P40" s="481"/>
      <c r="Q40" s="481"/>
      <c r="R40" s="481"/>
      <c r="S40" s="481"/>
      <c r="T40" s="498" t="s">
        <v>121</v>
      </c>
      <c r="U40" s="499"/>
    </row>
    <row r="41" customFormat="false" ht="10.5" hidden="false" customHeight="true" outlineLevel="0" collapsed="false">
      <c r="A41" s="494" t="s">
        <v>107</v>
      </c>
      <c r="B41" s="495" t="s">
        <v>405</v>
      </c>
      <c r="C41" s="496" t="n">
        <v>28</v>
      </c>
      <c r="D41" s="497" t="n">
        <v>42036</v>
      </c>
      <c r="E41" s="497" t="n">
        <v>42063</v>
      </c>
      <c r="F41" s="481" t="s">
        <v>121</v>
      </c>
      <c r="G41" s="481" t="s">
        <v>121</v>
      </c>
      <c r="H41" s="481"/>
      <c r="I41" s="481" t="s">
        <v>121</v>
      </c>
      <c r="J41" s="481" t="s">
        <v>121</v>
      </c>
      <c r="K41" s="481"/>
      <c r="L41" s="481"/>
      <c r="M41" s="481"/>
      <c r="N41" s="481" t="s">
        <v>121</v>
      </c>
      <c r="O41" s="481" t="s">
        <v>121</v>
      </c>
      <c r="P41" s="481"/>
      <c r="Q41" s="481"/>
      <c r="R41" s="481"/>
      <c r="S41" s="481"/>
      <c r="T41" s="498" t="s">
        <v>121</v>
      </c>
      <c r="U41" s="499"/>
    </row>
    <row r="42" customFormat="false" ht="10.5" hidden="false" customHeight="true" outlineLevel="0" collapsed="false">
      <c r="A42" s="494"/>
      <c r="B42" s="495" t="s">
        <v>406</v>
      </c>
      <c r="C42" s="496"/>
      <c r="D42" s="495"/>
      <c r="E42" s="495"/>
      <c r="F42" s="481" t="s">
        <v>121</v>
      </c>
      <c r="G42" s="481"/>
      <c r="H42" s="481" t="s">
        <v>121</v>
      </c>
      <c r="I42" s="481"/>
      <c r="J42" s="481"/>
      <c r="K42" s="481"/>
      <c r="L42" s="481" t="s">
        <v>121</v>
      </c>
      <c r="M42" s="481"/>
      <c r="N42" s="481"/>
      <c r="O42" s="481" t="s">
        <v>121</v>
      </c>
      <c r="P42" s="481"/>
      <c r="Q42" s="481" t="s">
        <v>121</v>
      </c>
      <c r="R42" s="481"/>
      <c r="S42" s="481"/>
      <c r="T42" s="498" t="s">
        <v>121</v>
      </c>
      <c r="U42" s="499"/>
    </row>
    <row r="43" customFormat="false" ht="10.5" hidden="false" customHeight="true" outlineLevel="0" collapsed="false">
      <c r="A43" s="494"/>
      <c r="B43" s="495" t="s">
        <v>407</v>
      </c>
      <c r="C43" s="496" t="n">
        <v>7</v>
      </c>
      <c r="D43" s="495" t="n">
        <v>15</v>
      </c>
      <c r="E43" s="495" t="n">
        <v>21</v>
      </c>
      <c r="F43" s="481" t="s">
        <v>121</v>
      </c>
      <c r="G43" s="481"/>
      <c r="H43" s="481" t="s">
        <v>121</v>
      </c>
      <c r="I43" s="481" t="s">
        <v>121</v>
      </c>
      <c r="J43" s="481" t="s">
        <v>121</v>
      </c>
      <c r="K43" s="481" t="s">
        <v>121</v>
      </c>
      <c r="L43" s="481"/>
      <c r="M43" s="481" t="s">
        <v>121</v>
      </c>
      <c r="N43" s="481"/>
      <c r="O43" s="481" t="s">
        <v>121</v>
      </c>
      <c r="P43" s="481"/>
      <c r="Q43" s="481"/>
      <c r="R43" s="481"/>
      <c r="S43" s="481"/>
      <c r="T43" s="498" t="s">
        <v>121</v>
      </c>
      <c r="U43" s="499"/>
    </row>
    <row r="44" customFormat="false" ht="10.5" hidden="false" customHeight="true" outlineLevel="0" collapsed="false">
      <c r="A44" s="494"/>
      <c r="B44" s="495" t="s">
        <v>408</v>
      </c>
      <c r="C44" s="496"/>
      <c r="D44" s="495"/>
      <c r="E44" s="495"/>
      <c r="F44" s="481" t="s">
        <v>121</v>
      </c>
      <c r="G44" s="481"/>
      <c r="H44" s="481"/>
      <c r="I44" s="481"/>
      <c r="J44" s="481"/>
      <c r="K44" s="481"/>
      <c r="L44" s="481" t="s">
        <v>121</v>
      </c>
      <c r="M44" s="481"/>
      <c r="N44" s="481"/>
      <c r="O44" s="481" t="s">
        <v>121</v>
      </c>
      <c r="P44" s="481"/>
      <c r="Q44" s="481"/>
      <c r="R44" s="481"/>
      <c r="S44" s="481"/>
      <c r="T44" s="498" t="s">
        <v>121</v>
      </c>
      <c r="U44" s="499"/>
    </row>
    <row r="45" customFormat="false" ht="10.5" hidden="false" customHeight="true" outlineLevel="0" collapsed="false">
      <c r="A45" s="494"/>
      <c r="B45" s="495" t="s">
        <v>409</v>
      </c>
      <c r="C45" s="496"/>
      <c r="D45" s="495"/>
      <c r="E45" s="497"/>
      <c r="F45" s="481" t="s">
        <v>121</v>
      </c>
      <c r="G45" s="481"/>
      <c r="H45" s="481"/>
      <c r="I45" s="481" t="s">
        <v>121</v>
      </c>
      <c r="J45" s="481" t="s">
        <v>121</v>
      </c>
      <c r="K45" s="481"/>
      <c r="L45" s="481"/>
      <c r="M45" s="481" t="s">
        <v>121</v>
      </c>
      <c r="N45" s="481"/>
      <c r="O45" s="481" t="s">
        <v>121</v>
      </c>
      <c r="P45" s="481"/>
      <c r="Q45" s="481"/>
      <c r="R45" s="481"/>
      <c r="S45" s="481"/>
      <c r="T45" s="498" t="s">
        <v>121</v>
      </c>
      <c r="U45" s="499"/>
    </row>
    <row r="46" customFormat="false" ht="10.5" hidden="false" customHeight="true" outlineLevel="0" collapsed="false">
      <c r="A46" s="494" t="s">
        <v>108</v>
      </c>
      <c r="B46" s="495" t="s">
        <v>405</v>
      </c>
      <c r="C46" s="496"/>
      <c r="D46" s="495"/>
      <c r="E46" s="495"/>
      <c r="F46" s="481"/>
      <c r="G46" s="481" t="s">
        <v>121</v>
      </c>
      <c r="H46" s="481"/>
      <c r="I46" s="481" t="s">
        <v>121</v>
      </c>
      <c r="J46" s="481" t="s">
        <v>121</v>
      </c>
      <c r="K46" s="481"/>
      <c r="L46" s="481"/>
      <c r="M46" s="481"/>
      <c r="N46" s="481" t="s">
        <v>121</v>
      </c>
      <c r="O46" s="481"/>
      <c r="P46" s="481"/>
      <c r="Q46" s="481"/>
      <c r="R46" s="481"/>
      <c r="S46" s="481"/>
      <c r="T46" s="498" t="s">
        <v>121</v>
      </c>
      <c r="U46" s="499"/>
    </row>
    <row r="47" customFormat="false" ht="10.5" hidden="false" customHeight="true" outlineLevel="0" collapsed="false">
      <c r="A47" s="494"/>
      <c r="B47" s="495" t="s">
        <v>406</v>
      </c>
      <c r="C47" s="496"/>
      <c r="D47" s="495"/>
      <c r="E47" s="495"/>
      <c r="F47" s="481"/>
      <c r="G47" s="481"/>
      <c r="H47" s="481" t="s">
        <v>121</v>
      </c>
      <c r="I47" s="481"/>
      <c r="J47" s="481"/>
      <c r="K47" s="481"/>
      <c r="L47" s="481" t="s">
        <v>121</v>
      </c>
      <c r="M47" s="481"/>
      <c r="N47" s="481"/>
      <c r="O47" s="481"/>
      <c r="P47" s="481"/>
      <c r="Q47" s="481" t="s">
        <v>121</v>
      </c>
      <c r="R47" s="481"/>
      <c r="S47" s="481"/>
      <c r="T47" s="498" t="s">
        <v>121</v>
      </c>
      <c r="U47" s="499"/>
    </row>
    <row r="48" customFormat="false" ht="10.5" hidden="false" customHeight="true" outlineLevel="0" collapsed="false">
      <c r="A48" s="494"/>
      <c r="B48" s="495" t="s">
        <v>407</v>
      </c>
      <c r="C48" s="496" t="n">
        <v>7</v>
      </c>
      <c r="D48" s="495" t="n">
        <v>15</v>
      </c>
      <c r="E48" s="495" t="n">
        <v>21</v>
      </c>
      <c r="F48" s="481"/>
      <c r="G48" s="481"/>
      <c r="H48" s="481" t="s">
        <v>121</v>
      </c>
      <c r="I48" s="481" t="s">
        <v>121</v>
      </c>
      <c r="J48" s="481" t="s">
        <v>121</v>
      </c>
      <c r="K48" s="481" t="s">
        <v>121</v>
      </c>
      <c r="L48" s="481"/>
      <c r="M48" s="481" t="s">
        <v>121</v>
      </c>
      <c r="N48" s="481"/>
      <c r="O48" s="481"/>
      <c r="P48" s="481"/>
      <c r="Q48" s="481"/>
      <c r="R48" s="481"/>
      <c r="S48" s="481"/>
      <c r="T48" s="498" t="s">
        <v>121</v>
      </c>
      <c r="U48" s="499"/>
    </row>
    <row r="49" customFormat="false" ht="10.5" hidden="false" customHeight="true" outlineLevel="0" collapsed="false">
      <c r="A49" s="494"/>
      <c r="B49" s="495" t="s">
        <v>408</v>
      </c>
      <c r="C49" s="496"/>
      <c r="D49" s="495"/>
      <c r="E49" s="495"/>
      <c r="F49" s="481"/>
      <c r="G49" s="481"/>
      <c r="H49" s="481"/>
      <c r="I49" s="481"/>
      <c r="J49" s="481"/>
      <c r="K49" s="481"/>
      <c r="L49" s="481" t="s">
        <v>121</v>
      </c>
      <c r="M49" s="481"/>
      <c r="N49" s="481"/>
      <c r="O49" s="481"/>
      <c r="P49" s="481"/>
      <c r="Q49" s="481"/>
      <c r="R49" s="481"/>
      <c r="S49" s="481"/>
      <c r="T49" s="498" t="s">
        <v>121</v>
      </c>
      <c r="U49" s="499"/>
    </row>
    <row r="50" customFormat="false" ht="10.5" hidden="false" customHeight="true" outlineLevel="0" collapsed="false">
      <c r="A50" s="494"/>
      <c r="B50" s="495" t="s">
        <v>409</v>
      </c>
      <c r="C50" s="496"/>
      <c r="D50" s="495"/>
      <c r="E50" s="495"/>
      <c r="F50" s="481"/>
      <c r="G50" s="481"/>
      <c r="H50" s="481"/>
      <c r="I50" s="481" t="s">
        <v>121</v>
      </c>
      <c r="J50" s="481" t="s">
        <v>121</v>
      </c>
      <c r="K50" s="481"/>
      <c r="L50" s="481"/>
      <c r="M50" s="481" t="s">
        <v>121</v>
      </c>
      <c r="N50" s="481"/>
      <c r="O50" s="481"/>
      <c r="P50" s="481"/>
      <c r="Q50" s="481"/>
      <c r="R50" s="481"/>
      <c r="S50" s="481"/>
      <c r="T50" s="498" t="s">
        <v>121</v>
      </c>
      <c r="U50" s="501" t="s">
        <v>410</v>
      </c>
    </row>
    <row r="51" customFormat="false" ht="10.5" hidden="false" customHeight="true" outlineLevel="0" collapsed="false">
      <c r="A51" s="494" t="s">
        <v>109</v>
      </c>
      <c r="B51" s="495" t="s">
        <v>405</v>
      </c>
      <c r="C51" s="496"/>
      <c r="D51" s="495"/>
      <c r="E51" s="495"/>
      <c r="F51" s="481"/>
      <c r="G51" s="481" t="s">
        <v>121</v>
      </c>
      <c r="H51" s="481"/>
      <c r="I51" s="481" t="s">
        <v>121</v>
      </c>
      <c r="J51" s="481" t="s">
        <v>121</v>
      </c>
      <c r="K51" s="481"/>
      <c r="L51" s="481"/>
      <c r="M51" s="481"/>
      <c r="N51" s="481" t="s">
        <v>121</v>
      </c>
      <c r="O51" s="481"/>
      <c r="P51" s="481"/>
      <c r="Q51" s="481"/>
      <c r="R51" s="481"/>
      <c r="S51" s="481"/>
      <c r="T51" s="498" t="s">
        <v>121</v>
      </c>
      <c r="U51" s="499"/>
    </row>
    <row r="52" customFormat="false" ht="10.5" hidden="false" customHeight="true" outlineLevel="0" collapsed="false">
      <c r="A52" s="494"/>
      <c r="B52" s="495" t="s">
        <v>406</v>
      </c>
      <c r="C52" s="496"/>
      <c r="D52" s="495"/>
      <c r="E52" s="495"/>
      <c r="F52" s="481"/>
      <c r="G52" s="481"/>
      <c r="H52" s="481"/>
      <c r="I52" s="481"/>
      <c r="J52" s="481"/>
      <c r="K52" s="481"/>
      <c r="L52" s="481" t="s">
        <v>121</v>
      </c>
      <c r="M52" s="481"/>
      <c r="N52" s="481"/>
      <c r="O52" s="481"/>
      <c r="P52" s="481"/>
      <c r="Q52" s="481"/>
      <c r="R52" s="481"/>
      <c r="S52" s="481"/>
      <c r="T52" s="498" t="s">
        <v>121</v>
      </c>
      <c r="U52" s="499"/>
    </row>
    <row r="53" customFormat="false" ht="10.5" hidden="false" customHeight="true" outlineLevel="0" collapsed="false">
      <c r="A53" s="494"/>
      <c r="B53" s="495" t="s">
        <v>407</v>
      </c>
      <c r="C53" s="496" t="n">
        <v>7</v>
      </c>
      <c r="D53" s="495" t="n">
        <v>15</v>
      </c>
      <c r="E53" s="495" t="n">
        <v>21</v>
      </c>
      <c r="F53" s="481"/>
      <c r="G53" s="481"/>
      <c r="H53" s="481"/>
      <c r="I53" s="481" t="s">
        <v>121</v>
      </c>
      <c r="J53" s="481" t="s">
        <v>121</v>
      </c>
      <c r="K53" s="481" t="s">
        <v>121</v>
      </c>
      <c r="L53" s="481"/>
      <c r="M53" s="481" t="s">
        <v>121</v>
      </c>
      <c r="N53" s="481"/>
      <c r="O53" s="481"/>
      <c r="P53" s="481"/>
      <c r="Q53" s="481"/>
      <c r="R53" s="481"/>
      <c r="S53" s="481"/>
      <c r="T53" s="498" t="s">
        <v>121</v>
      </c>
      <c r="U53" s="499"/>
    </row>
    <row r="54" customFormat="false" ht="10.5" hidden="false" customHeight="true" outlineLevel="0" collapsed="false">
      <c r="A54" s="494"/>
      <c r="B54" s="495" t="s">
        <v>408</v>
      </c>
      <c r="C54" s="496"/>
      <c r="D54" s="495"/>
      <c r="E54" s="495"/>
      <c r="F54" s="481"/>
      <c r="G54" s="481"/>
      <c r="H54" s="481"/>
      <c r="I54" s="481"/>
      <c r="J54" s="481"/>
      <c r="K54" s="481"/>
      <c r="L54" s="481" t="s">
        <v>121</v>
      </c>
      <c r="M54" s="481"/>
      <c r="N54" s="481"/>
      <c r="O54" s="481"/>
      <c r="P54" s="481"/>
      <c r="Q54" s="481"/>
      <c r="R54" s="481"/>
      <c r="S54" s="481"/>
      <c r="T54" s="498" t="s">
        <v>121</v>
      </c>
      <c r="U54" s="499"/>
    </row>
    <row r="55" customFormat="false" ht="10.5" hidden="false" customHeight="true" outlineLevel="0" collapsed="false">
      <c r="A55" s="494"/>
      <c r="B55" s="495" t="s">
        <v>409</v>
      </c>
      <c r="C55" s="496"/>
      <c r="D55" s="495"/>
      <c r="E55" s="495"/>
      <c r="F55" s="481"/>
      <c r="G55" s="481"/>
      <c r="H55" s="481"/>
      <c r="I55" s="481" t="s">
        <v>121</v>
      </c>
      <c r="J55" s="481" t="s">
        <v>121</v>
      </c>
      <c r="K55" s="481"/>
      <c r="L55" s="481"/>
      <c r="M55" s="481" t="s">
        <v>121</v>
      </c>
      <c r="N55" s="481"/>
      <c r="O55" s="481"/>
      <c r="P55" s="481"/>
      <c r="Q55" s="481"/>
      <c r="R55" s="481"/>
      <c r="S55" s="481"/>
      <c r="T55" s="498" t="s">
        <v>121</v>
      </c>
      <c r="U55" s="499"/>
    </row>
    <row r="56" customFormat="false" ht="10.5" hidden="false" customHeight="true" outlineLevel="0" collapsed="false">
      <c r="A56" s="494" t="s">
        <v>110</v>
      </c>
      <c r="B56" s="495" t="s">
        <v>405</v>
      </c>
      <c r="C56" s="496"/>
      <c r="D56" s="495"/>
      <c r="E56" s="495"/>
      <c r="F56" s="481"/>
      <c r="G56" s="481" t="s">
        <v>121</v>
      </c>
      <c r="H56" s="481"/>
      <c r="I56" s="481" t="s">
        <v>121</v>
      </c>
      <c r="J56" s="481" t="s">
        <v>121</v>
      </c>
      <c r="K56" s="481"/>
      <c r="L56" s="481"/>
      <c r="M56" s="481"/>
      <c r="N56" s="481" t="s">
        <v>121</v>
      </c>
      <c r="O56" s="481"/>
      <c r="P56" s="481" t="s">
        <v>121</v>
      </c>
      <c r="Q56" s="481"/>
      <c r="R56" s="481"/>
      <c r="S56" s="481"/>
      <c r="T56" s="498" t="s">
        <v>121</v>
      </c>
      <c r="U56" s="499"/>
    </row>
    <row r="57" customFormat="false" ht="10.5" hidden="false" customHeight="true" outlineLevel="0" collapsed="false">
      <c r="A57" s="494"/>
      <c r="B57" s="495" t="s">
        <v>406</v>
      </c>
      <c r="C57" s="496"/>
      <c r="D57" s="502"/>
      <c r="E57" s="502"/>
      <c r="F57" s="481"/>
      <c r="G57" s="481"/>
      <c r="H57" s="481"/>
      <c r="I57" s="481"/>
      <c r="J57" s="481"/>
      <c r="K57" s="481"/>
      <c r="L57" s="481" t="s">
        <v>121</v>
      </c>
      <c r="M57" s="481"/>
      <c r="N57" s="481"/>
      <c r="O57" s="481"/>
      <c r="P57" s="481" t="s">
        <v>121</v>
      </c>
      <c r="Q57" s="481"/>
      <c r="R57" s="481"/>
      <c r="S57" s="481"/>
      <c r="T57" s="498" t="s">
        <v>121</v>
      </c>
      <c r="U57" s="499"/>
    </row>
    <row r="58" customFormat="false" ht="10.5" hidden="false" customHeight="true" outlineLevel="0" collapsed="false">
      <c r="A58" s="494"/>
      <c r="B58" s="495" t="s">
        <v>407</v>
      </c>
      <c r="C58" s="496" t="n">
        <v>7</v>
      </c>
      <c r="D58" s="495" t="n">
        <v>15</v>
      </c>
      <c r="E58" s="495" t="n">
        <v>21</v>
      </c>
      <c r="F58" s="481"/>
      <c r="G58" s="481"/>
      <c r="H58" s="481"/>
      <c r="I58" s="481" t="s">
        <v>121</v>
      </c>
      <c r="J58" s="481" t="s">
        <v>121</v>
      </c>
      <c r="K58" s="481" t="s">
        <v>121</v>
      </c>
      <c r="L58" s="481"/>
      <c r="M58" s="481" t="s">
        <v>121</v>
      </c>
      <c r="N58" s="481"/>
      <c r="O58" s="481"/>
      <c r="P58" s="481" t="s">
        <v>121</v>
      </c>
      <c r="Q58" s="481"/>
      <c r="R58" s="481"/>
      <c r="S58" s="481"/>
      <c r="T58" s="498" t="s">
        <v>121</v>
      </c>
      <c r="U58" s="499"/>
    </row>
    <row r="59" customFormat="false" ht="10.5" hidden="false" customHeight="true" outlineLevel="0" collapsed="false">
      <c r="A59" s="494"/>
      <c r="B59" s="495" t="s">
        <v>408</v>
      </c>
      <c r="C59" s="496"/>
      <c r="D59" s="495"/>
      <c r="E59" s="495"/>
      <c r="F59" s="481"/>
      <c r="G59" s="481"/>
      <c r="H59" s="481"/>
      <c r="I59" s="481"/>
      <c r="J59" s="481"/>
      <c r="K59" s="481"/>
      <c r="L59" s="481" t="s">
        <v>121</v>
      </c>
      <c r="M59" s="481"/>
      <c r="N59" s="481"/>
      <c r="O59" s="481"/>
      <c r="P59" s="481" t="s">
        <v>121</v>
      </c>
      <c r="Q59" s="481"/>
      <c r="R59" s="481"/>
      <c r="S59" s="481"/>
      <c r="T59" s="498" t="s">
        <v>121</v>
      </c>
      <c r="U59" s="499"/>
    </row>
    <row r="60" customFormat="false" ht="10.5" hidden="false" customHeight="true" outlineLevel="0" collapsed="false">
      <c r="A60" s="494"/>
      <c r="B60" s="495" t="s">
        <v>409</v>
      </c>
      <c r="C60" s="496"/>
      <c r="D60" s="495"/>
      <c r="E60" s="495"/>
      <c r="F60" s="481"/>
      <c r="G60" s="481"/>
      <c r="H60" s="481"/>
      <c r="I60" s="481" t="s">
        <v>121</v>
      </c>
      <c r="J60" s="481" t="s">
        <v>121</v>
      </c>
      <c r="K60" s="481"/>
      <c r="L60" s="481"/>
      <c r="M60" s="481" t="s">
        <v>121</v>
      </c>
      <c r="N60" s="481"/>
      <c r="O60" s="481"/>
      <c r="P60" s="481" t="s">
        <v>121</v>
      </c>
      <c r="Q60" s="481"/>
      <c r="R60" s="481"/>
      <c r="S60" s="481"/>
      <c r="T60" s="498" t="s">
        <v>121</v>
      </c>
      <c r="U60" s="499"/>
    </row>
    <row r="61" customFormat="false" ht="10.5" hidden="false" customHeight="true" outlineLevel="0" collapsed="false">
      <c r="A61" s="494" t="s">
        <v>111</v>
      </c>
      <c r="B61" s="495" t="s">
        <v>405</v>
      </c>
      <c r="C61" s="496"/>
      <c r="D61" s="495"/>
      <c r="E61" s="495"/>
      <c r="F61" s="481"/>
      <c r="G61" s="481" t="s">
        <v>121</v>
      </c>
      <c r="H61" s="481"/>
      <c r="I61" s="481" t="s">
        <v>121</v>
      </c>
      <c r="J61" s="481" t="s">
        <v>121</v>
      </c>
      <c r="K61" s="481"/>
      <c r="L61" s="481"/>
      <c r="M61" s="481"/>
      <c r="N61" s="481" t="s">
        <v>121</v>
      </c>
      <c r="O61" s="481"/>
      <c r="P61" s="481" t="s">
        <v>121</v>
      </c>
      <c r="Q61" s="481"/>
      <c r="R61" s="481"/>
      <c r="S61" s="481"/>
      <c r="T61" s="498" t="s">
        <v>121</v>
      </c>
      <c r="U61" s="499"/>
    </row>
    <row r="62" customFormat="false" ht="10.5" hidden="false" customHeight="true" outlineLevel="0" collapsed="false">
      <c r="A62" s="494"/>
      <c r="B62" s="495" t="s">
        <v>406</v>
      </c>
      <c r="C62" s="496"/>
      <c r="D62" s="495"/>
      <c r="E62" s="495"/>
      <c r="F62" s="481"/>
      <c r="G62" s="481"/>
      <c r="H62" s="481"/>
      <c r="I62" s="481"/>
      <c r="J62" s="481"/>
      <c r="K62" s="481"/>
      <c r="L62" s="481" t="s">
        <v>121</v>
      </c>
      <c r="M62" s="481"/>
      <c r="N62" s="481"/>
      <c r="O62" s="481"/>
      <c r="P62" s="481" t="s">
        <v>121</v>
      </c>
      <c r="Q62" s="481"/>
      <c r="R62" s="481"/>
      <c r="S62" s="481"/>
      <c r="T62" s="498" t="s">
        <v>121</v>
      </c>
      <c r="U62" s="499"/>
    </row>
    <row r="63" customFormat="false" ht="10.5" hidden="false" customHeight="true" outlineLevel="0" collapsed="false">
      <c r="A63" s="494"/>
      <c r="B63" s="495" t="s">
        <v>407</v>
      </c>
      <c r="C63" s="496" t="n">
        <v>7</v>
      </c>
      <c r="D63" s="495" t="n">
        <v>15</v>
      </c>
      <c r="E63" s="495" t="n">
        <v>21</v>
      </c>
      <c r="F63" s="481"/>
      <c r="G63" s="481"/>
      <c r="H63" s="481"/>
      <c r="I63" s="481" t="s">
        <v>121</v>
      </c>
      <c r="J63" s="481" t="s">
        <v>121</v>
      </c>
      <c r="K63" s="481" t="s">
        <v>121</v>
      </c>
      <c r="L63" s="481"/>
      <c r="M63" s="481" t="s">
        <v>121</v>
      </c>
      <c r="N63" s="481"/>
      <c r="O63" s="481"/>
      <c r="P63" s="481" t="s">
        <v>121</v>
      </c>
      <c r="Q63" s="481"/>
      <c r="R63" s="481"/>
      <c r="S63" s="481"/>
      <c r="T63" s="498" t="s">
        <v>121</v>
      </c>
      <c r="U63" s="499"/>
    </row>
    <row r="64" customFormat="false" ht="10.5" hidden="false" customHeight="true" outlineLevel="0" collapsed="false">
      <c r="A64" s="494"/>
      <c r="B64" s="495" t="s">
        <v>408</v>
      </c>
      <c r="C64" s="496"/>
      <c r="D64" s="495"/>
      <c r="E64" s="495"/>
      <c r="F64" s="481"/>
      <c r="G64" s="481"/>
      <c r="H64" s="481"/>
      <c r="I64" s="481"/>
      <c r="J64" s="481"/>
      <c r="K64" s="481"/>
      <c r="L64" s="481" t="s">
        <v>121</v>
      </c>
      <c r="M64" s="481"/>
      <c r="N64" s="481"/>
      <c r="O64" s="481"/>
      <c r="P64" s="481" t="s">
        <v>121</v>
      </c>
      <c r="Q64" s="481"/>
      <c r="R64" s="481"/>
      <c r="S64" s="481"/>
      <c r="T64" s="498" t="s">
        <v>121</v>
      </c>
      <c r="U64" s="499"/>
    </row>
    <row r="65" customFormat="false" ht="10.5" hidden="false" customHeight="true" outlineLevel="0" collapsed="false">
      <c r="A65" s="494"/>
      <c r="B65" s="495" t="s">
        <v>409</v>
      </c>
      <c r="C65" s="496"/>
      <c r="D65" s="495"/>
      <c r="E65" s="495"/>
      <c r="F65" s="481"/>
      <c r="G65" s="481"/>
      <c r="H65" s="481"/>
      <c r="I65" s="481" t="s">
        <v>121</v>
      </c>
      <c r="J65" s="481" t="s">
        <v>121</v>
      </c>
      <c r="K65" s="481"/>
      <c r="L65" s="481"/>
      <c r="M65" s="481" t="s">
        <v>121</v>
      </c>
      <c r="N65" s="481"/>
      <c r="O65" s="481"/>
      <c r="P65" s="481" t="s">
        <v>121</v>
      </c>
      <c r="Q65" s="481"/>
      <c r="R65" s="481"/>
      <c r="S65" s="481"/>
      <c r="T65" s="498" t="s">
        <v>121</v>
      </c>
      <c r="U65" s="499"/>
    </row>
    <row r="66" customFormat="false" ht="10.5" hidden="false" customHeight="true" outlineLevel="0" collapsed="false">
      <c r="A66" s="494" t="s">
        <v>112</v>
      </c>
      <c r="B66" s="495" t="s">
        <v>405</v>
      </c>
      <c r="C66" s="496" t="n">
        <v>30</v>
      </c>
      <c r="D66" s="497" t="n">
        <v>42186</v>
      </c>
      <c r="E66" s="497" t="n">
        <v>42215</v>
      </c>
      <c r="F66" s="481" t="s">
        <v>121</v>
      </c>
      <c r="G66" s="481" t="s">
        <v>121</v>
      </c>
      <c r="H66" s="481"/>
      <c r="I66" s="481"/>
      <c r="J66" s="481"/>
      <c r="K66" s="481"/>
      <c r="L66" s="481"/>
      <c r="M66" s="481"/>
      <c r="N66" s="481" t="s">
        <v>121</v>
      </c>
      <c r="O66" s="481"/>
      <c r="P66" s="481"/>
      <c r="Q66" s="481"/>
      <c r="R66" s="481"/>
      <c r="S66" s="481"/>
      <c r="T66" s="498" t="s">
        <v>121</v>
      </c>
      <c r="U66" s="499"/>
    </row>
    <row r="67" customFormat="false" ht="10.5" hidden="false" customHeight="true" outlineLevel="0" collapsed="false">
      <c r="A67" s="494"/>
      <c r="B67" s="495" t="s">
        <v>406</v>
      </c>
      <c r="C67" s="496"/>
      <c r="D67" s="495"/>
      <c r="E67" s="495"/>
      <c r="F67" s="481" t="s">
        <v>121</v>
      </c>
      <c r="G67" s="481"/>
      <c r="H67" s="481" t="s">
        <v>121</v>
      </c>
      <c r="I67" s="481"/>
      <c r="J67" s="481"/>
      <c r="K67" s="481"/>
      <c r="L67" s="481" t="s">
        <v>121</v>
      </c>
      <c r="M67" s="481"/>
      <c r="N67" s="481"/>
      <c r="O67" s="481"/>
      <c r="P67" s="481"/>
      <c r="Q67" s="481" t="s">
        <v>121</v>
      </c>
      <c r="R67" s="481"/>
      <c r="S67" s="481"/>
      <c r="T67" s="498" t="s">
        <v>121</v>
      </c>
      <c r="U67" s="499"/>
    </row>
    <row r="68" customFormat="false" ht="10.5" hidden="false" customHeight="true" outlineLevel="0" collapsed="false">
      <c r="A68" s="494"/>
      <c r="B68" s="495" t="s">
        <v>407</v>
      </c>
      <c r="C68" s="496" t="n">
        <v>7</v>
      </c>
      <c r="D68" s="495" t="n">
        <v>15</v>
      </c>
      <c r="E68" s="495" t="n">
        <v>21</v>
      </c>
      <c r="F68" s="481" t="s">
        <v>121</v>
      </c>
      <c r="G68" s="481"/>
      <c r="H68" s="481" t="s">
        <v>121</v>
      </c>
      <c r="I68" s="481"/>
      <c r="J68" s="481"/>
      <c r="K68" s="481" t="s">
        <v>121</v>
      </c>
      <c r="L68" s="481"/>
      <c r="M68" s="481" t="s">
        <v>121</v>
      </c>
      <c r="N68" s="481"/>
      <c r="O68" s="481"/>
      <c r="P68" s="481"/>
      <c r="Q68" s="481"/>
      <c r="R68" s="481"/>
      <c r="S68" s="481"/>
      <c r="T68" s="498" t="s">
        <v>121</v>
      </c>
      <c r="U68" s="499"/>
    </row>
    <row r="69" customFormat="false" ht="10.5" hidden="false" customHeight="true" outlineLevel="0" collapsed="false">
      <c r="A69" s="494"/>
      <c r="B69" s="495" t="s">
        <v>408</v>
      </c>
      <c r="C69" s="496"/>
      <c r="D69" s="495"/>
      <c r="E69" s="495"/>
      <c r="F69" s="481" t="s">
        <v>121</v>
      </c>
      <c r="G69" s="481"/>
      <c r="H69" s="481"/>
      <c r="I69" s="481"/>
      <c r="J69" s="481"/>
      <c r="K69" s="481"/>
      <c r="L69" s="481" t="s">
        <v>121</v>
      </c>
      <c r="M69" s="481"/>
      <c r="N69" s="481"/>
      <c r="O69" s="481"/>
      <c r="P69" s="481"/>
      <c r="Q69" s="481"/>
      <c r="R69" s="481"/>
      <c r="S69" s="481"/>
      <c r="T69" s="498" t="s">
        <v>121</v>
      </c>
      <c r="U69" s="499"/>
    </row>
    <row r="70" customFormat="false" ht="10.5" hidden="false" customHeight="true" outlineLevel="0" collapsed="false">
      <c r="A70" s="494"/>
      <c r="B70" s="495" t="s">
        <v>409</v>
      </c>
      <c r="C70" s="496"/>
      <c r="D70" s="495"/>
      <c r="E70" s="497"/>
      <c r="F70" s="481" t="s">
        <v>121</v>
      </c>
      <c r="G70" s="481"/>
      <c r="H70" s="481"/>
      <c r="I70" s="481"/>
      <c r="J70" s="481"/>
      <c r="K70" s="481"/>
      <c r="L70" s="481"/>
      <c r="M70" s="481" t="s">
        <v>121</v>
      </c>
      <c r="N70" s="481"/>
      <c r="O70" s="481"/>
      <c r="P70" s="481"/>
      <c r="Q70" s="481"/>
      <c r="R70" s="481"/>
      <c r="S70" s="481"/>
      <c r="T70" s="498" t="s">
        <v>121</v>
      </c>
      <c r="U70" s="499"/>
    </row>
    <row r="71" customFormat="false" ht="10.5" hidden="false" customHeight="true" outlineLevel="0" collapsed="false">
      <c r="A71" s="494" t="s">
        <v>113</v>
      </c>
      <c r="B71" s="495" t="s">
        <v>405</v>
      </c>
      <c r="C71" s="496"/>
      <c r="D71" s="495"/>
      <c r="E71" s="495"/>
      <c r="F71" s="481"/>
      <c r="G71" s="481" t="s">
        <v>121</v>
      </c>
      <c r="H71" s="481"/>
      <c r="I71" s="481"/>
      <c r="J71" s="481"/>
      <c r="K71" s="481"/>
      <c r="L71" s="481"/>
      <c r="M71" s="481"/>
      <c r="N71" s="481" t="s">
        <v>121</v>
      </c>
      <c r="O71" s="481"/>
      <c r="P71" s="481"/>
      <c r="Q71" s="481"/>
      <c r="R71" s="481"/>
      <c r="S71" s="481"/>
      <c r="T71" s="498" t="s">
        <v>121</v>
      </c>
      <c r="U71" s="499"/>
    </row>
    <row r="72" customFormat="false" ht="10.5" hidden="false" customHeight="true" outlineLevel="0" collapsed="false">
      <c r="A72" s="494"/>
      <c r="B72" s="495" t="s">
        <v>406</v>
      </c>
      <c r="C72" s="496"/>
      <c r="D72" s="495"/>
      <c r="E72" s="495"/>
      <c r="F72" s="481"/>
      <c r="G72" s="481"/>
      <c r="H72" s="481"/>
      <c r="I72" s="481"/>
      <c r="J72" s="481"/>
      <c r="K72" s="481"/>
      <c r="L72" s="481" t="s">
        <v>121</v>
      </c>
      <c r="M72" s="481"/>
      <c r="N72" s="481"/>
      <c r="O72" s="481"/>
      <c r="P72" s="481"/>
      <c r="Q72" s="481" t="s">
        <v>121</v>
      </c>
      <c r="R72" s="481"/>
      <c r="S72" s="481"/>
      <c r="T72" s="498" t="s">
        <v>121</v>
      </c>
      <c r="U72" s="499"/>
    </row>
    <row r="73" customFormat="false" ht="10.5" hidden="false" customHeight="true" outlineLevel="0" collapsed="false">
      <c r="A73" s="494"/>
      <c r="B73" s="495" t="s">
        <v>407</v>
      </c>
      <c r="C73" s="496" t="n">
        <v>7</v>
      </c>
      <c r="D73" s="495" t="n">
        <v>15</v>
      </c>
      <c r="E73" s="495" t="n">
        <v>21</v>
      </c>
      <c r="F73" s="481"/>
      <c r="G73" s="481"/>
      <c r="H73" s="481"/>
      <c r="I73" s="481"/>
      <c r="J73" s="481"/>
      <c r="K73" s="481" t="s">
        <v>121</v>
      </c>
      <c r="L73" s="481"/>
      <c r="M73" s="481" t="s">
        <v>121</v>
      </c>
      <c r="N73" s="481"/>
      <c r="O73" s="481"/>
      <c r="P73" s="481"/>
      <c r="Q73" s="481"/>
      <c r="R73" s="481"/>
      <c r="S73" s="481"/>
      <c r="T73" s="498" t="s">
        <v>121</v>
      </c>
      <c r="U73" s="499"/>
    </row>
    <row r="74" customFormat="false" ht="10.5" hidden="false" customHeight="true" outlineLevel="0" collapsed="false">
      <c r="A74" s="494"/>
      <c r="B74" s="495" t="s">
        <v>408</v>
      </c>
      <c r="C74" s="496"/>
      <c r="D74" s="495"/>
      <c r="E74" s="495"/>
      <c r="F74" s="481"/>
      <c r="G74" s="481"/>
      <c r="H74" s="481"/>
      <c r="I74" s="481"/>
      <c r="J74" s="481"/>
      <c r="K74" s="481"/>
      <c r="L74" s="481" t="s">
        <v>121</v>
      </c>
      <c r="M74" s="481"/>
      <c r="N74" s="481"/>
      <c r="O74" s="481"/>
      <c r="P74" s="481"/>
      <c r="Q74" s="481"/>
      <c r="R74" s="481"/>
      <c r="S74" s="481"/>
      <c r="T74" s="498" t="s">
        <v>121</v>
      </c>
      <c r="U74" s="499"/>
    </row>
    <row r="75" customFormat="false" ht="10.5" hidden="false" customHeight="true" outlineLevel="0" collapsed="false">
      <c r="A75" s="494"/>
      <c r="B75" s="495" t="s">
        <v>409</v>
      </c>
      <c r="C75" s="496"/>
      <c r="D75" s="495"/>
      <c r="E75" s="495"/>
      <c r="F75" s="481"/>
      <c r="G75" s="481"/>
      <c r="H75" s="481"/>
      <c r="I75" s="481"/>
      <c r="J75" s="481"/>
      <c r="K75" s="481"/>
      <c r="L75" s="481"/>
      <c r="M75" s="481" t="s">
        <v>121</v>
      </c>
      <c r="N75" s="481"/>
      <c r="O75" s="481"/>
      <c r="P75" s="481"/>
      <c r="Q75" s="481"/>
      <c r="R75" s="481"/>
      <c r="S75" s="481"/>
      <c r="T75" s="498" t="s">
        <v>121</v>
      </c>
      <c r="U75" s="499"/>
    </row>
    <row r="76" customFormat="false" ht="10.5" hidden="false" customHeight="true" outlineLevel="0" collapsed="false">
      <c r="A76" s="494" t="s">
        <v>114</v>
      </c>
      <c r="B76" s="495" t="s">
        <v>405</v>
      </c>
      <c r="C76" s="496"/>
      <c r="D76" s="495"/>
      <c r="E76" s="495"/>
      <c r="F76" s="481"/>
      <c r="G76" s="481" t="s">
        <v>121</v>
      </c>
      <c r="H76" s="481"/>
      <c r="I76" s="481"/>
      <c r="J76" s="481"/>
      <c r="K76" s="481"/>
      <c r="L76" s="481"/>
      <c r="M76" s="481"/>
      <c r="N76" s="481" t="s">
        <v>121</v>
      </c>
      <c r="O76" s="481"/>
      <c r="P76" s="481"/>
      <c r="Q76" s="481"/>
      <c r="R76" s="481"/>
      <c r="S76" s="481"/>
      <c r="T76" s="498" t="s">
        <v>121</v>
      </c>
      <c r="U76" s="499"/>
    </row>
    <row r="77" customFormat="false" ht="10.5" hidden="false" customHeight="true" outlineLevel="0" collapsed="false">
      <c r="A77" s="494"/>
      <c r="B77" s="495" t="s">
        <v>406</v>
      </c>
      <c r="C77" s="496"/>
      <c r="D77" s="495"/>
      <c r="E77" s="495"/>
      <c r="F77" s="481"/>
      <c r="G77" s="481"/>
      <c r="H77" s="481"/>
      <c r="I77" s="481"/>
      <c r="J77" s="481"/>
      <c r="K77" s="481"/>
      <c r="L77" s="481" t="s">
        <v>121</v>
      </c>
      <c r="M77" s="481"/>
      <c r="N77" s="481"/>
      <c r="O77" s="481"/>
      <c r="P77" s="481"/>
      <c r="Q77" s="481" t="s">
        <v>121</v>
      </c>
      <c r="R77" s="481"/>
      <c r="S77" s="481"/>
      <c r="T77" s="498" t="s">
        <v>121</v>
      </c>
      <c r="U77" s="499"/>
    </row>
    <row r="78" customFormat="false" ht="10.5" hidden="false" customHeight="true" outlineLevel="0" collapsed="false">
      <c r="A78" s="494"/>
      <c r="B78" s="495" t="s">
        <v>407</v>
      </c>
      <c r="C78" s="496" t="n">
        <v>7</v>
      </c>
      <c r="D78" s="495" t="n">
        <v>15</v>
      </c>
      <c r="E78" s="495" t="n">
        <v>21</v>
      </c>
      <c r="F78" s="481"/>
      <c r="G78" s="481"/>
      <c r="H78" s="481"/>
      <c r="I78" s="481"/>
      <c r="J78" s="481"/>
      <c r="K78" s="481" t="s">
        <v>121</v>
      </c>
      <c r="L78" s="481"/>
      <c r="M78" s="481" t="s">
        <v>121</v>
      </c>
      <c r="N78" s="481"/>
      <c r="O78" s="481"/>
      <c r="P78" s="481"/>
      <c r="Q78" s="481"/>
      <c r="R78" s="481"/>
      <c r="S78" s="481"/>
      <c r="T78" s="498" t="s">
        <v>121</v>
      </c>
      <c r="U78" s="499"/>
    </row>
    <row r="79" customFormat="false" ht="10.5" hidden="false" customHeight="true" outlineLevel="0" collapsed="false">
      <c r="A79" s="494"/>
      <c r="B79" s="495" t="s">
        <v>408</v>
      </c>
      <c r="C79" s="496"/>
      <c r="D79" s="495"/>
      <c r="E79" s="495"/>
      <c r="F79" s="481"/>
      <c r="G79" s="481"/>
      <c r="H79" s="481"/>
      <c r="I79" s="481"/>
      <c r="J79" s="481"/>
      <c r="K79" s="481"/>
      <c r="L79" s="481" t="s">
        <v>121</v>
      </c>
      <c r="M79" s="481"/>
      <c r="N79" s="481"/>
      <c r="O79" s="481"/>
      <c r="P79" s="481"/>
      <c r="Q79" s="481"/>
      <c r="R79" s="481"/>
      <c r="S79" s="481"/>
      <c r="T79" s="498" t="s">
        <v>121</v>
      </c>
      <c r="U79" s="499"/>
    </row>
    <row r="80" customFormat="false" ht="10.5" hidden="false" customHeight="true" outlineLevel="0" collapsed="false">
      <c r="A80" s="494"/>
      <c r="B80" s="495" t="s">
        <v>409</v>
      </c>
      <c r="C80" s="496"/>
      <c r="D80" s="495"/>
      <c r="E80" s="495"/>
      <c r="F80" s="481"/>
      <c r="G80" s="481"/>
      <c r="H80" s="481"/>
      <c r="I80" s="481"/>
      <c r="J80" s="481"/>
      <c r="K80" s="481"/>
      <c r="L80" s="481"/>
      <c r="M80" s="481" t="s">
        <v>121</v>
      </c>
      <c r="N80" s="481"/>
      <c r="O80" s="481"/>
      <c r="P80" s="481"/>
      <c r="Q80" s="481"/>
      <c r="R80" s="481"/>
      <c r="S80" s="481"/>
      <c r="T80" s="498" t="s">
        <v>121</v>
      </c>
      <c r="U80" s="499"/>
    </row>
    <row r="81" customFormat="false" ht="10.5" hidden="false" customHeight="true" outlineLevel="0" collapsed="false">
      <c r="A81" s="494" t="s">
        <v>115</v>
      </c>
      <c r="B81" s="495" t="s">
        <v>405</v>
      </c>
      <c r="C81" s="496"/>
      <c r="D81" s="495"/>
      <c r="E81" s="495"/>
      <c r="F81" s="481"/>
      <c r="G81" s="481" t="s">
        <v>121</v>
      </c>
      <c r="H81" s="481"/>
      <c r="I81" s="481"/>
      <c r="J81" s="481"/>
      <c r="K81" s="481"/>
      <c r="L81" s="481"/>
      <c r="M81" s="481"/>
      <c r="N81" s="481" t="s">
        <v>121</v>
      </c>
      <c r="O81" s="481"/>
      <c r="P81" s="481"/>
      <c r="Q81" s="481"/>
      <c r="R81" s="481"/>
      <c r="S81" s="481"/>
      <c r="T81" s="498" t="s">
        <v>121</v>
      </c>
      <c r="U81" s="499"/>
    </row>
    <row r="82" customFormat="false" ht="10.5" hidden="false" customHeight="true" outlineLevel="0" collapsed="false">
      <c r="A82" s="494"/>
      <c r="B82" s="495" t="s">
        <v>406</v>
      </c>
      <c r="C82" s="496"/>
      <c r="D82" s="495"/>
      <c r="E82" s="495"/>
      <c r="F82" s="481"/>
      <c r="G82" s="481"/>
      <c r="H82" s="481" t="s">
        <v>121</v>
      </c>
      <c r="I82" s="481"/>
      <c r="J82" s="481"/>
      <c r="K82" s="481"/>
      <c r="L82" s="481" t="s">
        <v>121</v>
      </c>
      <c r="M82" s="481"/>
      <c r="N82" s="481"/>
      <c r="O82" s="481"/>
      <c r="P82" s="481"/>
      <c r="Q82" s="481"/>
      <c r="R82" s="481"/>
      <c r="S82" s="481"/>
      <c r="T82" s="498" t="s">
        <v>121</v>
      </c>
      <c r="U82" s="499"/>
    </row>
    <row r="83" customFormat="false" ht="10.5" hidden="false" customHeight="true" outlineLevel="0" collapsed="false">
      <c r="A83" s="494"/>
      <c r="B83" s="495" t="s">
        <v>407</v>
      </c>
      <c r="C83" s="496" t="n">
        <v>7</v>
      </c>
      <c r="D83" s="495" t="n">
        <v>15</v>
      </c>
      <c r="E83" s="495" t="n">
        <v>21</v>
      </c>
      <c r="F83" s="481"/>
      <c r="G83" s="481"/>
      <c r="H83" s="481" t="s">
        <v>121</v>
      </c>
      <c r="I83" s="481"/>
      <c r="J83" s="481"/>
      <c r="K83" s="481" t="s">
        <v>121</v>
      </c>
      <c r="L83" s="481"/>
      <c r="M83" s="481" t="s">
        <v>121</v>
      </c>
      <c r="N83" s="481"/>
      <c r="O83" s="481"/>
      <c r="P83" s="481"/>
      <c r="Q83" s="481"/>
      <c r="R83" s="481"/>
      <c r="S83" s="481" t="s">
        <v>121</v>
      </c>
      <c r="T83" s="498" t="s">
        <v>121</v>
      </c>
      <c r="U83" s="499"/>
    </row>
    <row r="84" customFormat="false" ht="10.5" hidden="false" customHeight="true" outlineLevel="0" collapsed="false">
      <c r="A84" s="494"/>
      <c r="B84" s="495" t="s">
        <v>408</v>
      </c>
      <c r="C84" s="496"/>
      <c r="D84" s="495"/>
      <c r="E84" s="495"/>
      <c r="F84" s="481"/>
      <c r="G84" s="481"/>
      <c r="H84" s="481"/>
      <c r="I84" s="481"/>
      <c r="J84" s="481"/>
      <c r="K84" s="481"/>
      <c r="L84" s="481" t="s">
        <v>121</v>
      </c>
      <c r="M84" s="481"/>
      <c r="N84" s="481"/>
      <c r="O84" s="481"/>
      <c r="P84" s="481"/>
      <c r="Q84" s="481"/>
      <c r="R84" s="481"/>
      <c r="S84" s="481" t="s">
        <v>121</v>
      </c>
      <c r="T84" s="498" t="s">
        <v>121</v>
      </c>
      <c r="U84" s="499"/>
    </row>
    <row r="85" customFormat="false" ht="10.5" hidden="false" customHeight="true" outlineLevel="0" collapsed="false">
      <c r="A85" s="494"/>
      <c r="B85" s="495" t="s">
        <v>409</v>
      </c>
      <c r="C85" s="496"/>
      <c r="D85" s="495"/>
      <c r="E85" s="495"/>
      <c r="F85" s="481"/>
      <c r="G85" s="481"/>
      <c r="H85" s="481"/>
      <c r="I85" s="481"/>
      <c r="J85" s="481"/>
      <c r="K85" s="481"/>
      <c r="L85" s="481"/>
      <c r="M85" s="481" t="s">
        <v>121</v>
      </c>
      <c r="N85" s="481"/>
      <c r="O85" s="481"/>
      <c r="P85" s="481"/>
      <c r="Q85" s="481"/>
      <c r="R85" s="481"/>
      <c r="S85" s="481"/>
      <c r="T85" s="498" t="s">
        <v>121</v>
      </c>
      <c r="U85" s="499"/>
    </row>
    <row r="86" customFormat="false" ht="10.5" hidden="false" customHeight="true" outlineLevel="0" collapsed="false">
      <c r="A86" s="494" t="s">
        <v>116</v>
      </c>
      <c r="B86" s="495" t="s">
        <v>405</v>
      </c>
      <c r="C86" s="496"/>
      <c r="D86" s="495"/>
      <c r="E86" s="495"/>
      <c r="F86" s="481"/>
      <c r="G86" s="481" t="s">
        <v>121</v>
      </c>
      <c r="H86" s="481"/>
      <c r="I86" s="481"/>
      <c r="J86" s="481"/>
      <c r="K86" s="481"/>
      <c r="L86" s="481"/>
      <c r="M86" s="481"/>
      <c r="N86" s="481" t="s">
        <v>121</v>
      </c>
      <c r="O86" s="481"/>
      <c r="P86" s="481"/>
      <c r="Q86" s="481"/>
      <c r="R86" s="481"/>
      <c r="S86" s="481"/>
      <c r="T86" s="498" t="s">
        <v>121</v>
      </c>
      <c r="U86" s="499"/>
    </row>
    <row r="87" customFormat="false" ht="10.5" hidden="false" customHeight="true" outlineLevel="0" collapsed="false">
      <c r="A87" s="494"/>
      <c r="B87" s="495" t="s">
        <v>406</v>
      </c>
      <c r="C87" s="496"/>
      <c r="D87" s="495"/>
      <c r="E87" s="495"/>
      <c r="F87" s="481"/>
      <c r="G87" s="481"/>
      <c r="H87" s="481"/>
      <c r="I87" s="481"/>
      <c r="J87" s="481"/>
      <c r="K87" s="481"/>
      <c r="L87" s="481" t="s">
        <v>121</v>
      </c>
      <c r="M87" s="481"/>
      <c r="N87" s="481"/>
      <c r="O87" s="481"/>
      <c r="P87" s="481"/>
      <c r="Q87" s="481"/>
      <c r="R87" s="481"/>
      <c r="S87" s="481"/>
      <c r="T87" s="498" t="s">
        <v>121</v>
      </c>
      <c r="U87" s="499"/>
    </row>
    <row r="88" customFormat="false" ht="10.5" hidden="false" customHeight="true" outlineLevel="0" collapsed="false">
      <c r="A88" s="494"/>
      <c r="B88" s="495" t="s">
        <v>407</v>
      </c>
      <c r="C88" s="496" t="n">
        <v>7</v>
      </c>
      <c r="D88" s="495" t="n">
        <v>15</v>
      </c>
      <c r="E88" s="495" t="n">
        <v>21</v>
      </c>
      <c r="F88" s="481"/>
      <c r="G88" s="481"/>
      <c r="H88" s="481"/>
      <c r="I88" s="481"/>
      <c r="J88" s="481"/>
      <c r="K88" s="481" t="s">
        <v>121</v>
      </c>
      <c r="L88" s="481"/>
      <c r="M88" s="481" t="s">
        <v>121</v>
      </c>
      <c r="N88" s="481"/>
      <c r="O88" s="481"/>
      <c r="P88" s="481"/>
      <c r="Q88" s="481"/>
      <c r="R88" s="481"/>
      <c r="S88" s="481" t="s">
        <v>121</v>
      </c>
      <c r="T88" s="498" t="s">
        <v>121</v>
      </c>
      <c r="U88" s="499"/>
    </row>
    <row r="89" customFormat="false" ht="10.5" hidden="false" customHeight="true" outlineLevel="0" collapsed="false">
      <c r="A89" s="494"/>
      <c r="B89" s="495" t="s">
        <v>408</v>
      </c>
      <c r="C89" s="496"/>
      <c r="D89" s="495"/>
      <c r="E89" s="495"/>
      <c r="F89" s="481"/>
      <c r="G89" s="481"/>
      <c r="H89" s="481"/>
      <c r="I89" s="481"/>
      <c r="J89" s="481"/>
      <c r="K89" s="481"/>
      <c r="L89" s="481" t="s">
        <v>121</v>
      </c>
      <c r="M89" s="481"/>
      <c r="N89" s="481"/>
      <c r="O89" s="481"/>
      <c r="P89" s="481"/>
      <c r="Q89" s="481"/>
      <c r="R89" s="481"/>
      <c r="S89" s="481" t="s">
        <v>121</v>
      </c>
      <c r="T89" s="498" t="s">
        <v>121</v>
      </c>
      <c r="U89" s="499"/>
    </row>
    <row r="90" customFormat="false" ht="10.5" hidden="false" customHeight="true" outlineLevel="0" collapsed="false">
      <c r="A90" s="494"/>
      <c r="B90" s="495" t="s">
        <v>409</v>
      </c>
      <c r="C90" s="496"/>
      <c r="D90" s="495"/>
      <c r="E90" s="495"/>
      <c r="F90" s="481"/>
      <c r="G90" s="481"/>
      <c r="H90" s="481"/>
      <c r="I90" s="481"/>
      <c r="J90" s="481"/>
      <c r="K90" s="481"/>
      <c r="L90" s="481"/>
      <c r="M90" s="481" t="s">
        <v>121</v>
      </c>
      <c r="N90" s="481"/>
      <c r="O90" s="481"/>
      <c r="P90" s="481"/>
      <c r="Q90" s="481"/>
      <c r="R90" s="481"/>
      <c r="S90" s="481"/>
      <c r="T90" s="498" t="s">
        <v>121</v>
      </c>
      <c r="U90" s="499"/>
    </row>
    <row r="91" customFormat="false" ht="10.5" hidden="false" customHeight="true" outlineLevel="0" collapsed="false">
      <c r="A91" s="494" t="s">
        <v>117</v>
      </c>
      <c r="B91" s="495" t="s">
        <v>405</v>
      </c>
      <c r="C91" s="496"/>
      <c r="D91" s="495"/>
      <c r="E91" s="495"/>
      <c r="F91" s="481"/>
      <c r="G91" s="481" t="s">
        <v>121</v>
      </c>
      <c r="H91" s="481"/>
      <c r="I91" s="481" t="s">
        <v>121</v>
      </c>
      <c r="J91" s="481" t="s">
        <v>121</v>
      </c>
      <c r="K91" s="481"/>
      <c r="L91" s="481"/>
      <c r="M91" s="481"/>
      <c r="N91" s="481" t="s">
        <v>121</v>
      </c>
      <c r="O91" s="481"/>
      <c r="P91" s="481"/>
      <c r="Q91" s="481"/>
      <c r="R91" s="481"/>
      <c r="S91" s="481"/>
      <c r="T91" s="498" t="s">
        <v>121</v>
      </c>
      <c r="U91" s="499"/>
    </row>
    <row r="92" customFormat="false" ht="10.5" hidden="false" customHeight="true" outlineLevel="0" collapsed="false">
      <c r="A92" s="494"/>
      <c r="B92" s="495" t="s">
        <v>406</v>
      </c>
      <c r="C92" s="496"/>
      <c r="D92" s="495"/>
      <c r="E92" s="495"/>
      <c r="F92" s="481"/>
      <c r="G92" s="481"/>
      <c r="H92" s="481"/>
      <c r="I92" s="481"/>
      <c r="J92" s="481"/>
      <c r="K92" s="481"/>
      <c r="L92" s="481" t="s">
        <v>121</v>
      </c>
      <c r="M92" s="481"/>
      <c r="N92" s="481"/>
      <c r="O92" s="481"/>
      <c r="P92" s="481"/>
      <c r="Q92" s="481"/>
      <c r="R92" s="481"/>
      <c r="S92" s="481"/>
      <c r="T92" s="498" t="s">
        <v>121</v>
      </c>
      <c r="U92" s="499"/>
    </row>
    <row r="93" customFormat="false" ht="10.5" hidden="false" customHeight="true" outlineLevel="0" collapsed="false">
      <c r="A93" s="494"/>
      <c r="B93" s="495" t="s">
        <v>407</v>
      </c>
      <c r="C93" s="496" t="n">
        <v>7</v>
      </c>
      <c r="D93" s="495" t="n">
        <v>15</v>
      </c>
      <c r="E93" s="495" t="n">
        <v>21</v>
      </c>
      <c r="F93" s="481"/>
      <c r="G93" s="481"/>
      <c r="H93" s="481"/>
      <c r="I93" s="481" t="s">
        <v>121</v>
      </c>
      <c r="J93" s="481" t="s">
        <v>121</v>
      </c>
      <c r="K93" s="481" t="s">
        <v>121</v>
      </c>
      <c r="L93" s="481"/>
      <c r="M93" s="481" t="s">
        <v>121</v>
      </c>
      <c r="N93" s="481"/>
      <c r="O93" s="481"/>
      <c r="P93" s="481"/>
      <c r="Q93" s="481"/>
      <c r="R93" s="481"/>
      <c r="S93" s="481" t="s">
        <v>121</v>
      </c>
      <c r="T93" s="498" t="s">
        <v>121</v>
      </c>
      <c r="U93" s="499"/>
    </row>
    <row r="94" customFormat="false" ht="10.5" hidden="false" customHeight="true" outlineLevel="0" collapsed="false">
      <c r="A94" s="494"/>
      <c r="B94" s="495" t="s">
        <v>408</v>
      </c>
      <c r="C94" s="496"/>
      <c r="D94" s="495"/>
      <c r="E94" s="495"/>
      <c r="F94" s="481"/>
      <c r="G94" s="481"/>
      <c r="H94" s="481"/>
      <c r="I94" s="481"/>
      <c r="J94" s="481"/>
      <c r="K94" s="481"/>
      <c r="L94" s="481" t="s">
        <v>121</v>
      </c>
      <c r="M94" s="481"/>
      <c r="N94" s="481"/>
      <c r="O94" s="481"/>
      <c r="P94" s="481"/>
      <c r="Q94" s="481"/>
      <c r="R94" s="481"/>
      <c r="S94" s="481" t="s">
        <v>121</v>
      </c>
      <c r="T94" s="498" t="s">
        <v>121</v>
      </c>
      <c r="U94" s="499"/>
    </row>
    <row r="95" customFormat="false" ht="10.5" hidden="false" customHeight="true" outlineLevel="0" collapsed="false">
      <c r="A95" s="503"/>
      <c r="B95" s="504" t="s">
        <v>409</v>
      </c>
      <c r="C95" s="505"/>
      <c r="D95" s="504"/>
      <c r="E95" s="504"/>
      <c r="F95" s="506"/>
      <c r="G95" s="506"/>
      <c r="H95" s="506"/>
      <c r="I95" s="506" t="s">
        <v>121</v>
      </c>
      <c r="J95" s="506" t="s">
        <v>121</v>
      </c>
      <c r="K95" s="506"/>
      <c r="L95" s="506"/>
      <c r="M95" s="506" t="s">
        <v>121</v>
      </c>
      <c r="N95" s="506"/>
      <c r="O95" s="506"/>
      <c r="P95" s="506"/>
      <c r="Q95" s="506"/>
      <c r="R95" s="506"/>
      <c r="S95" s="506"/>
      <c r="T95" s="507" t="s">
        <v>121</v>
      </c>
      <c r="U95" s="499"/>
    </row>
    <row r="96" customFormat="false" ht="15" hidden="false" customHeight="false" outlineLevel="0" collapsed="false">
      <c r="A96" s="60"/>
      <c r="B96" s="60"/>
      <c r="C96" s="209"/>
      <c r="D96" s="508"/>
      <c r="E96" s="508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0"/>
    </row>
    <row r="97" customFormat="false" ht="15" hidden="false" customHeight="false" outlineLevel="0" collapsed="false">
      <c r="U97" s="0"/>
    </row>
    <row r="98" customFormat="false" ht="15" hidden="false" customHeight="false" outlineLevel="0" collapsed="false">
      <c r="U98" s="0"/>
    </row>
    <row r="99" customFormat="false" ht="15" hidden="false" customHeight="false" outlineLevel="0" collapsed="false">
      <c r="U99" s="0"/>
    </row>
    <row r="100" customFormat="false" ht="15" hidden="false" customHeight="false" outlineLevel="0" collapsed="false">
      <c r="U100" s="0"/>
    </row>
    <row r="101" customFormat="false" ht="15" hidden="false" customHeight="false" outlineLevel="0" collapsed="false">
      <c r="U101" s="0"/>
    </row>
    <row r="102" customFormat="false" ht="15" hidden="false" customHeight="false" outlineLevel="0" collapsed="false">
      <c r="U102" s="0"/>
    </row>
    <row r="103" customFormat="false" ht="15" hidden="false" customHeight="false" outlineLevel="0" collapsed="false">
      <c r="U103" s="0"/>
    </row>
    <row r="104" customFormat="false" ht="15" hidden="false" customHeight="false" outlineLevel="0" collapsed="false">
      <c r="U104" s="0"/>
    </row>
    <row r="105" customFormat="false" ht="15" hidden="false" customHeight="false" outlineLevel="0" collapsed="false">
      <c r="U105" s="0"/>
    </row>
    <row r="106" customFormat="false" ht="15" hidden="false" customHeight="false" outlineLevel="0" collapsed="false">
      <c r="U106" s="509" t="s">
        <v>411</v>
      </c>
    </row>
  </sheetData>
  <mergeCells count="32"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F35:T3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Q43" activeCellId="0" sqref="Q43"/>
    </sheetView>
  </sheetViews>
  <sheetFormatPr defaultRowHeight="12.75"/>
  <cols>
    <col collapsed="false" hidden="false" max="1" min="1" style="137" width="4"/>
    <col collapsed="false" hidden="false" max="2" min="2" style="137" width="21.5748987854251"/>
    <col collapsed="false" hidden="false" max="3" min="3" style="138" width="7.4251012145749"/>
    <col collapsed="false" hidden="false" max="4" min="4" style="137" width="8.4251012145749"/>
    <col collapsed="false" hidden="false" max="5" min="5" style="137" width="8.2834008097166"/>
    <col collapsed="false" hidden="false" max="6" min="6" style="137" width="10.995951417004"/>
    <col collapsed="false" hidden="false" max="7" min="7" style="137" width="10.2834008097166"/>
    <col collapsed="false" hidden="false" max="8" min="8" style="137" width="12.2834008097166"/>
    <col collapsed="false" hidden="false" max="14" min="9" style="137" width="5.1417004048583"/>
    <col collapsed="false" hidden="false" max="1025" min="15" style="137" width="9.1417004048583"/>
  </cols>
  <sheetData>
    <row r="1" customFormat="false" ht="12.75" hidden="false" customHeight="false" outlineLevel="0" collapsed="false">
      <c r="A1" s="510"/>
      <c r="B1" s="511"/>
      <c r="C1" s="512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3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.75" hidden="false" customHeight="true" outlineLevel="0" collapsed="false">
      <c r="A2" s="514" t="s">
        <v>412</v>
      </c>
      <c r="B2" s="515"/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515"/>
      <c r="N2" s="516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false" outlineLevel="0" collapsed="false">
      <c r="A3" s="517"/>
      <c r="B3" s="142"/>
      <c r="C3" s="143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true" outlineLevel="0" collapsed="false">
      <c r="A4" s="518" t="s">
        <v>169</v>
      </c>
      <c r="B4" s="519" t="s">
        <v>66</v>
      </c>
      <c r="C4" s="519" t="s">
        <v>413</v>
      </c>
      <c r="D4" s="520" t="s">
        <v>414</v>
      </c>
      <c r="E4" s="519" t="s">
        <v>415</v>
      </c>
      <c r="F4" s="521" t="s">
        <v>416</v>
      </c>
      <c r="G4" s="521"/>
      <c r="H4" s="521"/>
      <c r="I4" s="522" t="s">
        <v>417</v>
      </c>
      <c r="J4" s="522"/>
      <c r="K4" s="522"/>
      <c r="L4" s="522"/>
      <c r="M4" s="522"/>
      <c r="N4" s="522"/>
      <c r="O4" s="97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8.75" hidden="false" customHeight="true" outlineLevel="0" collapsed="false">
      <c r="A5" s="518"/>
      <c r="B5" s="519"/>
      <c r="C5" s="519"/>
      <c r="D5" s="520"/>
      <c r="E5" s="519"/>
      <c r="F5" s="521"/>
      <c r="G5" s="521"/>
      <c r="H5" s="521"/>
      <c r="I5" s="522"/>
      <c r="J5" s="522"/>
      <c r="K5" s="522"/>
      <c r="L5" s="522"/>
      <c r="M5" s="522"/>
      <c r="N5" s="522"/>
      <c r="O5" s="97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.75" hidden="false" customHeight="true" outlineLevel="0" collapsed="false">
      <c r="A6" s="518"/>
      <c r="B6" s="519"/>
      <c r="C6" s="519"/>
      <c r="D6" s="520"/>
      <c r="E6" s="519"/>
      <c r="F6" s="523" t="s">
        <v>418</v>
      </c>
      <c r="G6" s="523" t="s">
        <v>419</v>
      </c>
      <c r="H6" s="523" t="s">
        <v>420</v>
      </c>
      <c r="I6" s="523" t="s">
        <v>421</v>
      </c>
      <c r="J6" s="523"/>
      <c r="K6" s="523" t="s">
        <v>422</v>
      </c>
      <c r="L6" s="523"/>
      <c r="M6" s="524" t="s">
        <v>423</v>
      </c>
      <c r="N6" s="524"/>
      <c r="O6" s="97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8.75" hidden="false" customHeight="true" outlineLevel="0" collapsed="false">
      <c r="A7" s="525" t="s">
        <v>173</v>
      </c>
      <c r="B7" s="526"/>
      <c r="C7" s="527"/>
      <c r="D7" s="528"/>
      <c r="E7" s="529"/>
      <c r="F7" s="530"/>
      <c r="G7" s="530"/>
      <c r="H7" s="530"/>
      <c r="I7" s="531"/>
      <c r="J7" s="531"/>
      <c r="K7" s="531"/>
      <c r="L7" s="531"/>
      <c r="M7" s="531"/>
      <c r="N7" s="532"/>
      <c r="O7" s="97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8.75" hidden="false" customHeight="true" outlineLevel="0" collapsed="false">
      <c r="A8" s="161" t="s">
        <v>424</v>
      </c>
      <c r="B8" s="533"/>
      <c r="C8" s="534"/>
      <c r="D8" s="278"/>
      <c r="E8" s="278"/>
      <c r="F8" s="278"/>
      <c r="G8" s="278"/>
      <c r="H8" s="278"/>
      <c r="I8" s="278"/>
      <c r="J8" s="278"/>
      <c r="K8" s="278"/>
      <c r="L8" s="510"/>
      <c r="M8" s="510"/>
      <c r="N8" s="535"/>
      <c r="O8" s="97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8.75" hidden="false" customHeight="true" outlineLevel="0" collapsed="false">
      <c r="A9" s="536" t="n">
        <v>1</v>
      </c>
      <c r="B9" s="537" t="s">
        <v>25</v>
      </c>
      <c r="C9" s="163" t="s">
        <v>25</v>
      </c>
      <c r="D9" s="538" t="n">
        <v>5000</v>
      </c>
      <c r="E9" s="539"/>
      <c r="F9" s="540" t="n">
        <v>0</v>
      </c>
      <c r="G9" s="167"/>
      <c r="H9" s="541"/>
      <c r="I9" s="101"/>
      <c r="J9" s="101"/>
      <c r="K9" s="101"/>
      <c r="L9" s="101"/>
      <c r="M9" s="102"/>
      <c r="N9" s="102"/>
      <c r="O9" s="97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8.75" hidden="false" customHeight="true" outlineLevel="0" collapsed="false">
      <c r="A10" s="542" t="s">
        <v>177</v>
      </c>
      <c r="B10" s="166"/>
      <c r="C10" s="543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97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.75" hidden="false" customHeight="true" outlineLevel="0" collapsed="false">
      <c r="A11" s="161" t="s">
        <v>178</v>
      </c>
      <c r="B11" s="162"/>
      <c r="C11" s="545"/>
      <c r="D11" s="544"/>
      <c r="E11" s="544"/>
      <c r="F11" s="544"/>
      <c r="G11" s="544"/>
      <c r="H11" s="544"/>
      <c r="I11" s="544"/>
      <c r="J11" s="544"/>
      <c r="K11" s="544"/>
      <c r="L11" s="544"/>
      <c r="M11" s="544"/>
      <c r="N11" s="544"/>
      <c r="O11" s="97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8.75" hidden="false" customHeight="true" outlineLevel="0" collapsed="false">
      <c r="A12" s="101" t="n">
        <v>1</v>
      </c>
      <c r="B12" s="167" t="s">
        <v>425</v>
      </c>
      <c r="C12" s="101" t="s">
        <v>179</v>
      </c>
      <c r="D12" s="546" t="n">
        <v>5179</v>
      </c>
      <c r="E12" s="539"/>
      <c r="F12" s="540" t="n">
        <f aca="false">D12-E12</f>
        <v>5179</v>
      </c>
      <c r="G12" s="547" t="n">
        <f aca="false">F12*0.03</f>
        <v>155.37</v>
      </c>
      <c r="H12" s="548" t="n">
        <f aca="false">F12+G12</f>
        <v>5334.37</v>
      </c>
      <c r="I12" s="549" t="n">
        <v>3000</v>
      </c>
      <c r="J12" s="549"/>
      <c r="K12" s="549" t="n">
        <v>2334</v>
      </c>
      <c r="L12" s="549"/>
      <c r="M12" s="550" t="n">
        <v>0</v>
      </c>
      <c r="N12" s="550"/>
      <c r="O12" s="551"/>
      <c r="P12" s="552"/>
      <c r="Q12" s="552"/>
      <c r="R12" s="553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8.75" hidden="false" customHeight="true" outlineLevel="0" collapsed="false">
      <c r="A13" s="101" t="n">
        <v>2</v>
      </c>
      <c r="B13" s="167" t="s">
        <v>77</v>
      </c>
      <c r="C13" s="101" t="s">
        <v>179</v>
      </c>
      <c r="D13" s="546" t="n">
        <v>1169</v>
      </c>
      <c r="E13" s="539"/>
      <c r="F13" s="540" t="n">
        <f aca="false">D13-E13</f>
        <v>1169</v>
      </c>
      <c r="G13" s="539" t="n">
        <f aca="false">F13*0.03</f>
        <v>35.07</v>
      </c>
      <c r="H13" s="548" t="n">
        <f aca="false">F13+G13</f>
        <v>1204.07</v>
      </c>
      <c r="I13" s="554" t="n">
        <v>1204</v>
      </c>
      <c r="J13" s="554"/>
      <c r="K13" s="554"/>
      <c r="L13" s="554"/>
      <c r="M13" s="550" t="n">
        <v>0</v>
      </c>
      <c r="N13" s="550"/>
      <c r="O13" s="551"/>
      <c r="P13" s="552"/>
      <c r="Q13" s="552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8.75" hidden="false" customHeight="true" outlineLevel="0" collapsed="false">
      <c r="A14" s="101" t="n">
        <v>3</v>
      </c>
      <c r="B14" s="167" t="s">
        <v>78</v>
      </c>
      <c r="C14" s="101" t="s">
        <v>179</v>
      </c>
      <c r="D14" s="546" t="n">
        <v>1169</v>
      </c>
      <c r="E14" s="539"/>
      <c r="F14" s="540" t="n">
        <f aca="false">D14-E14</f>
        <v>1169</v>
      </c>
      <c r="G14" s="539" t="n">
        <f aca="false">F14*0.03</f>
        <v>35.07</v>
      </c>
      <c r="H14" s="548" t="n">
        <f aca="false">F14+G14</f>
        <v>1204.07</v>
      </c>
      <c r="I14" s="555" t="n">
        <f aca="false">H14</f>
        <v>1204.07</v>
      </c>
      <c r="J14" s="555"/>
      <c r="K14" s="554" t="n">
        <v>0</v>
      </c>
      <c r="L14" s="554"/>
      <c r="M14" s="550" t="n">
        <v>0</v>
      </c>
      <c r="N14" s="550"/>
      <c r="O14" s="551"/>
      <c r="P14" s="552"/>
      <c r="Q14" s="552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.75" hidden="false" customHeight="true" outlineLevel="0" collapsed="false">
      <c r="A15" s="101" t="n">
        <v>4</v>
      </c>
      <c r="B15" s="167" t="s">
        <v>79</v>
      </c>
      <c r="C15" s="101" t="s">
        <v>179</v>
      </c>
      <c r="D15" s="546" t="n">
        <v>1169</v>
      </c>
      <c r="E15" s="539"/>
      <c r="F15" s="540" t="n">
        <f aca="false">D15-E15</f>
        <v>1169</v>
      </c>
      <c r="G15" s="539" t="n">
        <f aca="false">F15*0.03</f>
        <v>35.07</v>
      </c>
      <c r="H15" s="548" t="n">
        <f aca="false">F15+G15</f>
        <v>1204.07</v>
      </c>
      <c r="I15" s="555" t="n">
        <v>1204</v>
      </c>
      <c r="J15" s="555"/>
      <c r="K15" s="554"/>
      <c r="L15" s="554"/>
      <c r="M15" s="550" t="n">
        <v>0</v>
      </c>
      <c r="N15" s="550"/>
      <c r="O15" s="551"/>
      <c r="P15" s="552"/>
      <c r="Q15" s="552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8.75" hidden="false" customHeight="true" outlineLevel="0" collapsed="false">
      <c r="A16" s="101" t="n">
        <v>5</v>
      </c>
      <c r="B16" s="167" t="s">
        <v>81</v>
      </c>
      <c r="C16" s="101" t="s">
        <v>179</v>
      </c>
      <c r="D16" s="546" t="n">
        <v>5845</v>
      </c>
      <c r="E16" s="539"/>
      <c r="F16" s="540" t="n">
        <f aca="false">D16-E16</f>
        <v>5845</v>
      </c>
      <c r="G16" s="539" t="n">
        <f aca="false">F16*0.03</f>
        <v>175.35</v>
      </c>
      <c r="H16" s="548" t="n">
        <f aca="false">F16+G16</f>
        <v>6020.35</v>
      </c>
      <c r="I16" s="554" t="n">
        <f aca="false">H16</f>
        <v>6020.35</v>
      </c>
      <c r="J16" s="554"/>
      <c r="K16" s="554" t="n">
        <v>0</v>
      </c>
      <c r="L16" s="554"/>
      <c r="M16" s="550" t="n">
        <v>0</v>
      </c>
      <c r="N16" s="550"/>
      <c r="O16" s="551"/>
      <c r="P16" s="552"/>
      <c r="Q16" s="552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8.75" hidden="false" customHeight="true" outlineLevel="0" collapsed="false">
      <c r="A17" s="466" t="s">
        <v>194</v>
      </c>
      <c r="B17" s="181"/>
      <c r="C17" s="556" t="n">
        <f aca="false">D17-E17</f>
        <v>0</v>
      </c>
      <c r="D17" s="556"/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7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8.75" hidden="false" customHeight="true" outlineLevel="0" collapsed="false">
      <c r="A18" s="101" t="n">
        <v>1</v>
      </c>
      <c r="B18" s="167" t="s">
        <v>221</v>
      </c>
      <c r="C18" s="101" t="s">
        <v>179</v>
      </c>
      <c r="D18" s="558" t="n">
        <v>345810</v>
      </c>
      <c r="E18" s="558"/>
      <c r="F18" s="540" t="n">
        <f aca="false">D18-E18</f>
        <v>345810</v>
      </c>
      <c r="G18" s="547" t="n">
        <f aca="false">F18*0.03</f>
        <v>10374.3</v>
      </c>
      <c r="H18" s="548" t="n">
        <f aca="false">F18+G18</f>
        <v>356184.3</v>
      </c>
      <c r="I18" s="554" t="n">
        <f aca="false">H18/3</f>
        <v>118728.1</v>
      </c>
      <c r="J18" s="554"/>
      <c r="K18" s="554" t="n">
        <f aca="false">I18</f>
        <v>118728.1</v>
      </c>
      <c r="L18" s="554"/>
      <c r="M18" s="550" t="n">
        <f aca="false">K18</f>
        <v>118728.1</v>
      </c>
      <c r="N18" s="550"/>
      <c r="O18" s="557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8.75" hidden="false" customHeight="true" outlineLevel="0" collapsed="false">
      <c r="A19" s="101" t="n">
        <v>2</v>
      </c>
      <c r="B19" s="167" t="s">
        <v>83</v>
      </c>
      <c r="C19" s="101" t="s">
        <v>179</v>
      </c>
      <c r="D19" s="558"/>
      <c r="E19" s="558"/>
      <c r="F19" s="540" t="n">
        <f aca="false">D19-E19</f>
        <v>0</v>
      </c>
      <c r="G19" s="539" t="n">
        <f aca="false">F19*0.03</f>
        <v>0</v>
      </c>
      <c r="H19" s="548" t="n">
        <f aca="false">F19+G19</f>
        <v>0</v>
      </c>
      <c r="I19" s="554" t="n">
        <f aca="false">H19</f>
        <v>0</v>
      </c>
      <c r="J19" s="554"/>
      <c r="K19" s="554" t="n">
        <v>0</v>
      </c>
      <c r="L19" s="554"/>
      <c r="M19" s="550" t="n">
        <v>0</v>
      </c>
      <c r="N19" s="550"/>
      <c r="O19" s="557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8.75" hidden="false" customHeight="true" outlineLevel="0" collapsed="false">
      <c r="A20" s="559" t="s">
        <v>199</v>
      </c>
      <c r="B20" s="47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57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8.75" hidden="false" customHeight="true" outlineLevel="0" collapsed="false">
      <c r="A21" s="101" t="n">
        <v>1</v>
      </c>
      <c r="B21" s="167" t="s">
        <v>84</v>
      </c>
      <c r="C21" s="101" t="s">
        <v>200</v>
      </c>
      <c r="D21" s="561" t="n">
        <v>10.36</v>
      </c>
      <c r="E21" s="562"/>
      <c r="F21" s="563" t="n">
        <f aca="false">D21-E21</f>
        <v>10.36</v>
      </c>
      <c r="G21" s="562" t="n">
        <f aca="false">F21*0.03</f>
        <v>0.3108</v>
      </c>
      <c r="H21" s="564" t="n">
        <f aca="false">F21+G21</f>
        <v>10.6708</v>
      </c>
      <c r="I21" s="554" t="n">
        <v>10.67</v>
      </c>
      <c r="J21" s="554"/>
      <c r="K21" s="554"/>
      <c r="L21" s="554"/>
      <c r="M21" s="550" t="n">
        <v>0</v>
      </c>
      <c r="N21" s="550"/>
      <c r="O21" s="557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8.75" hidden="false" customHeight="true" outlineLevel="0" collapsed="false">
      <c r="A22" s="101" t="n">
        <v>2</v>
      </c>
      <c r="B22" s="167" t="s">
        <v>85</v>
      </c>
      <c r="C22" s="101" t="s">
        <v>200</v>
      </c>
      <c r="D22" s="561" t="n">
        <v>10.36</v>
      </c>
      <c r="E22" s="562"/>
      <c r="F22" s="563" t="n">
        <f aca="false">D22-E22</f>
        <v>10.36</v>
      </c>
      <c r="G22" s="562" t="n">
        <f aca="false">F22*0.03</f>
        <v>0.3108</v>
      </c>
      <c r="H22" s="564" t="n">
        <f aca="false">F22+G22</f>
        <v>10.6708</v>
      </c>
      <c r="I22" s="554" t="n">
        <v>10.67</v>
      </c>
      <c r="J22" s="554"/>
      <c r="K22" s="554"/>
      <c r="L22" s="554"/>
      <c r="M22" s="550" t="n">
        <v>0</v>
      </c>
      <c r="N22" s="550"/>
      <c r="O22" s="557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true" outlineLevel="0" collapsed="false">
      <c r="A23" s="101" t="n">
        <v>3</v>
      </c>
      <c r="B23" s="167" t="s">
        <v>86</v>
      </c>
      <c r="C23" s="101" t="s">
        <v>200</v>
      </c>
      <c r="D23" s="561" t="n">
        <v>10.36</v>
      </c>
      <c r="E23" s="562"/>
      <c r="F23" s="563" t="n">
        <f aca="false">D23-E23</f>
        <v>10.36</v>
      </c>
      <c r="G23" s="562" t="n">
        <f aca="false">F23*0.03</f>
        <v>0.3108</v>
      </c>
      <c r="H23" s="564" t="n">
        <f aca="false">F23+G23</f>
        <v>10.6708</v>
      </c>
      <c r="I23" s="554" t="n">
        <v>10.67</v>
      </c>
      <c r="J23" s="554"/>
      <c r="K23" s="554"/>
      <c r="L23" s="554"/>
      <c r="M23" s="550" t="n">
        <v>0</v>
      </c>
      <c r="N23" s="550"/>
      <c r="O23" s="557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8.75" hidden="false" customHeight="true" outlineLevel="0" collapsed="false">
      <c r="A24" s="466" t="s">
        <v>202</v>
      </c>
      <c r="B24" s="181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101" t="n">
        <v>1</v>
      </c>
      <c r="B25" s="167" t="s">
        <v>87</v>
      </c>
      <c r="C25" s="101" t="s">
        <v>179</v>
      </c>
      <c r="D25" s="561" t="n">
        <v>11.69</v>
      </c>
      <c r="E25" s="562"/>
      <c r="F25" s="563" t="n">
        <f aca="false">D25-E25</f>
        <v>11.69</v>
      </c>
      <c r="G25" s="562" t="n">
        <f aca="false">F25*0.03</f>
        <v>0.3507</v>
      </c>
      <c r="H25" s="564" t="n">
        <f aca="false">F25+G25</f>
        <v>12.0407</v>
      </c>
      <c r="I25" s="554" t="n">
        <v>12.04</v>
      </c>
      <c r="J25" s="554"/>
      <c r="K25" s="554"/>
      <c r="L25" s="554"/>
      <c r="M25" s="550" t="n">
        <v>0</v>
      </c>
      <c r="N25" s="550"/>
      <c r="O25" s="557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.75" hidden="false" customHeight="true" outlineLevel="0" collapsed="false">
      <c r="A26" s="101" t="n">
        <v>2</v>
      </c>
      <c r="B26" s="167" t="s">
        <v>88</v>
      </c>
      <c r="C26" s="101" t="s">
        <v>179</v>
      </c>
      <c r="D26" s="561" t="n">
        <v>11.69</v>
      </c>
      <c r="E26" s="562"/>
      <c r="F26" s="563" t="n">
        <f aca="false">D26-E26</f>
        <v>11.69</v>
      </c>
      <c r="G26" s="562" t="n">
        <f aca="false">F26*0.03</f>
        <v>0.3507</v>
      </c>
      <c r="H26" s="564" t="n">
        <f aca="false">F26+G26</f>
        <v>12.0407</v>
      </c>
      <c r="I26" s="554" t="n">
        <v>12.04</v>
      </c>
      <c r="J26" s="554"/>
      <c r="K26" s="554"/>
      <c r="L26" s="554"/>
      <c r="M26" s="550" t="n">
        <v>0</v>
      </c>
      <c r="N26" s="550"/>
      <c r="O26" s="557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101" t="n">
        <v>3</v>
      </c>
      <c r="B27" s="167" t="s">
        <v>89</v>
      </c>
      <c r="C27" s="101" t="s">
        <v>179</v>
      </c>
      <c r="D27" s="561" t="n">
        <v>11.69</v>
      </c>
      <c r="E27" s="562"/>
      <c r="F27" s="563" t="n">
        <f aca="false">D27-E27</f>
        <v>11.69</v>
      </c>
      <c r="G27" s="562" t="n">
        <f aca="false">F27*0.03</f>
        <v>0.3507</v>
      </c>
      <c r="H27" s="564" t="n">
        <f aca="false">F27+G27</f>
        <v>12.0407</v>
      </c>
      <c r="I27" s="554" t="n">
        <v>12.04</v>
      </c>
      <c r="J27" s="554"/>
      <c r="K27" s="554"/>
      <c r="L27" s="554"/>
      <c r="M27" s="550" t="n">
        <v>0</v>
      </c>
      <c r="N27" s="550"/>
      <c r="O27" s="557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.75" hidden="false" customHeight="true" outlineLevel="0" collapsed="false">
      <c r="A28" s="101" t="n">
        <v>4</v>
      </c>
      <c r="B28" s="167" t="s">
        <v>90</v>
      </c>
      <c r="C28" s="101" t="s">
        <v>179</v>
      </c>
      <c r="D28" s="561" t="n">
        <v>14.03</v>
      </c>
      <c r="E28" s="562"/>
      <c r="F28" s="563" t="n">
        <f aca="false">D28-E28</f>
        <v>14.03</v>
      </c>
      <c r="G28" s="562" t="n">
        <f aca="false">F28*0.03</f>
        <v>0.4209</v>
      </c>
      <c r="H28" s="564" t="n">
        <f aca="false">F28+G28</f>
        <v>14.4509</v>
      </c>
      <c r="I28" s="554" t="n">
        <v>12.04</v>
      </c>
      <c r="J28" s="554"/>
      <c r="K28" s="554"/>
      <c r="L28" s="554"/>
      <c r="M28" s="550" t="n">
        <v>0</v>
      </c>
      <c r="N28" s="550"/>
      <c r="O28" s="557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466" t="s">
        <v>204</v>
      </c>
      <c r="B29" s="181"/>
      <c r="C29" s="550"/>
      <c r="D29" s="550"/>
      <c r="E29" s="550"/>
      <c r="F29" s="550"/>
      <c r="G29" s="550"/>
      <c r="H29" s="550"/>
      <c r="I29" s="550"/>
      <c r="J29" s="550"/>
      <c r="K29" s="550"/>
      <c r="L29" s="550"/>
      <c r="M29" s="550"/>
      <c r="N29" s="550"/>
      <c r="O29" s="557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8.75" hidden="false" customHeight="true" outlineLevel="0" collapsed="false">
      <c r="A30" s="101" t="n">
        <v>1</v>
      </c>
      <c r="B30" s="167" t="s">
        <v>205</v>
      </c>
      <c r="C30" s="565" t="s">
        <v>200</v>
      </c>
      <c r="D30" s="566" t="n">
        <v>300</v>
      </c>
      <c r="E30" s="567"/>
      <c r="F30" s="568" t="n">
        <f aca="false">D30-E30</f>
        <v>300</v>
      </c>
      <c r="G30" s="569" t="n">
        <f aca="false">F30*0.03</f>
        <v>9</v>
      </c>
      <c r="H30" s="570" t="n">
        <f aca="false">F30+G30</f>
        <v>309</v>
      </c>
      <c r="I30" s="571" t="n">
        <f aca="false">H30/2</f>
        <v>154.5</v>
      </c>
      <c r="J30" s="571"/>
      <c r="K30" s="571" t="n">
        <f aca="false">I30</f>
        <v>154.5</v>
      </c>
      <c r="L30" s="571"/>
      <c r="M30" s="572" t="n">
        <v>0</v>
      </c>
      <c r="N30" s="572"/>
      <c r="O30" s="557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8.75" hidden="false" customHeight="true" outlineLevel="0" collapsed="false">
      <c r="A31" s="573" t="s">
        <v>426</v>
      </c>
      <c r="B31" s="574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557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8.75" hidden="false" customHeight="true" outlineLevel="0" collapsed="false">
      <c r="A32" s="101" t="n">
        <v>1</v>
      </c>
      <c r="B32" s="541" t="s">
        <v>427</v>
      </c>
      <c r="C32" s="101" t="s">
        <v>218</v>
      </c>
      <c r="D32" s="561" t="n">
        <v>400</v>
      </c>
      <c r="E32" s="539"/>
      <c r="F32" s="562" t="n">
        <f aca="false">D32-E32</f>
        <v>400</v>
      </c>
      <c r="G32" s="562" t="n">
        <f aca="false">F32*0.03</f>
        <v>12</v>
      </c>
      <c r="H32" s="575" t="n">
        <f aca="false">F32+G32</f>
        <v>412</v>
      </c>
      <c r="I32" s="576" t="n">
        <v>0</v>
      </c>
      <c r="J32" s="576"/>
      <c r="K32" s="576"/>
      <c r="L32" s="576"/>
      <c r="M32" s="550" t="n">
        <v>0</v>
      </c>
      <c r="N32" s="550"/>
      <c r="O32" s="557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8.75" hidden="false" customHeight="true" outlineLevel="0" collapsed="false">
      <c r="A33" s="577" t="s">
        <v>428</v>
      </c>
      <c r="B33" s="577"/>
      <c r="C33" s="577"/>
      <c r="D33" s="577"/>
      <c r="E33" s="577"/>
      <c r="F33" s="577"/>
      <c r="G33" s="577"/>
      <c r="H33" s="577"/>
      <c r="I33" s="577"/>
      <c r="J33" s="577"/>
      <c r="K33" s="577"/>
      <c r="L33" s="577"/>
      <c r="M33" s="577"/>
      <c r="N33" s="577"/>
      <c r="O33" s="97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60"/>
      <c r="B34" s="60"/>
      <c r="C34" s="209"/>
      <c r="D34" s="60"/>
      <c r="E34" s="60"/>
      <c r="F34" s="60"/>
      <c r="G34" s="68"/>
      <c r="H34" s="578" t="s">
        <v>429</v>
      </c>
      <c r="I34" s="579" t="s">
        <v>430</v>
      </c>
      <c r="J34" s="579"/>
      <c r="K34" s="579"/>
      <c r="L34" s="579"/>
      <c r="M34" s="579"/>
      <c r="N34" s="579"/>
      <c r="O34" s="97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7.25" hidden="false" customHeight="false" outlineLevel="0" collapsed="false">
      <c r="A35" s="580" t="s">
        <v>431</v>
      </c>
      <c r="B35" s="580"/>
      <c r="C35" s="580"/>
      <c r="D35" s="580"/>
      <c r="E35" s="580"/>
      <c r="F35" s="580"/>
      <c r="G35" s="581"/>
      <c r="H35" s="578"/>
      <c r="I35" s="582" t="s">
        <v>293</v>
      </c>
      <c r="J35" s="582" t="s">
        <v>294</v>
      </c>
      <c r="K35" s="582" t="s">
        <v>293</v>
      </c>
      <c r="L35" s="582" t="s">
        <v>294</v>
      </c>
      <c r="M35" s="582" t="s">
        <v>293</v>
      </c>
      <c r="N35" s="583" t="s">
        <v>294</v>
      </c>
      <c r="O35" s="97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94" customFormat="true" ht="12.75" hidden="false" customHeight="true" outlineLevel="0" collapsed="false">
      <c r="A36" s="584"/>
      <c r="B36" s="585" t="s">
        <v>432</v>
      </c>
      <c r="C36" s="586"/>
      <c r="D36" s="587"/>
      <c r="E36" s="587"/>
      <c r="F36" s="588"/>
      <c r="G36" s="589"/>
      <c r="H36" s="590" t="n">
        <v>42005</v>
      </c>
      <c r="I36" s="456" t="n">
        <v>1</v>
      </c>
      <c r="J36" s="591" t="n">
        <v>15</v>
      </c>
      <c r="K36" s="591"/>
      <c r="L36" s="591"/>
      <c r="M36" s="591"/>
      <c r="N36" s="592"/>
      <c r="O36" s="593"/>
    </row>
    <row r="37" customFormat="false" ht="12.75" hidden="false" customHeight="true" outlineLevel="0" collapsed="false">
      <c r="A37" s="595"/>
      <c r="B37" s="596" t="s">
        <v>433</v>
      </c>
      <c r="C37" s="597"/>
      <c r="D37" s="598"/>
      <c r="E37" s="598"/>
      <c r="F37" s="599"/>
      <c r="G37" s="600"/>
      <c r="H37" s="590" t="n">
        <v>42036</v>
      </c>
      <c r="I37" s="591"/>
      <c r="J37" s="591"/>
      <c r="K37" s="591"/>
      <c r="L37" s="591"/>
      <c r="M37" s="591"/>
      <c r="N37" s="592"/>
      <c r="O37" s="593"/>
    </row>
    <row r="38" customFormat="false" ht="12.75" hidden="false" customHeight="true" outlineLevel="0" collapsed="false">
      <c r="A38" s="595"/>
      <c r="B38" s="596" t="s">
        <v>434</v>
      </c>
      <c r="C38" s="597"/>
      <c r="D38" s="598"/>
      <c r="E38" s="598"/>
      <c r="F38" s="599"/>
      <c r="G38" s="600"/>
      <c r="H38" s="590" t="n">
        <v>42064</v>
      </c>
      <c r="I38" s="591"/>
      <c r="J38" s="591"/>
      <c r="K38" s="591"/>
      <c r="L38" s="591"/>
      <c r="M38" s="591"/>
      <c r="N38" s="592"/>
      <c r="O38" s="593"/>
    </row>
    <row r="39" customFormat="false" ht="12.75" hidden="false" customHeight="true" outlineLevel="0" collapsed="false">
      <c r="A39" s="595"/>
      <c r="B39" s="596"/>
      <c r="C39" s="597"/>
      <c r="D39" s="598"/>
      <c r="E39" s="598"/>
      <c r="F39" s="599"/>
      <c r="G39" s="600"/>
      <c r="H39" s="590" t="n">
        <v>42095</v>
      </c>
      <c r="I39" s="591"/>
      <c r="J39" s="591"/>
      <c r="K39" s="591" t="n">
        <v>1</v>
      </c>
      <c r="L39" s="591" t="n">
        <v>15</v>
      </c>
      <c r="M39" s="591"/>
      <c r="N39" s="592"/>
      <c r="O39" s="593"/>
    </row>
    <row r="40" customFormat="false" ht="12.75" hidden="false" customHeight="true" outlineLevel="0" collapsed="false">
      <c r="A40" s="595"/>
      <c r="B40" s="596" t="s">
        <v>435</v>
      </c>
      <c r="C40" s="597"/>
      <c r="D40" s="598"/>
      <c r="E40" s="598"/>
      <c r="F40" s="599"/>
      <c r="G40" s="600"/>
      <c r="H40" s="590" t="n">
        <v>42125</v>
      </c>
      <c r="I40" s="591"/>
      <c r="J40" s="591"/>
      <c r="K40" s="591"/>
      <c r="L40" s="591"/>
      <c r="M40" s="591"/>
      <c r="N40" s="592"/>
      <c r="O40" s="593"/>
    </row>
    <row r="41" customFormat="false" ht="12.75" hidden="false" customHeight="true" outlineLevel="0" collapsed="false">
      <c r="A41" s="595"/>
      <c r="B41" s="601" t="s">
        <v>436</v>
      </c>
      <c r="C41" s="602"/>
      <c r="D41" s="603"/>
      <c r="E41" s="603"/>
      <c r="F41" s="604"/>
      <c r="G41" s="605"/>
      <c r="H41" s="590" t="n">
        <v>42156</v>
      </c>
      <c r="I41" s="591"/>
      <c r="J41" s="591"/>
      <c r="K41" s="591"/>
      <c r="L41" s="591"/>
      <c r="M41" s="591"/>
      <c r="N41" s="592"/>
      <c r="O41" s="593"/>
    </row>
    <row r="42" customFormat="false" ht="12.75" hidden="false" customHeight="true" outlineLevel="0" collapsed="false">
      <c r="A42" s="131"/>
      <c r="B42" s="123"/>
      <c r="C42" s="276"/>
      <c r="D42" s="123"/>
      <c r="E42" s="123"/>
      <c r="F42" s="584"/>
      <c r="G42" s="606"/>
      <c r="H42" s="590" t="n">
        <v>42186</v>
      </c>
      <c r="I42" s="591"/>
      <c r="J42" s="591"/>
      <c r="K42" s="591"/>
      <c r="L42" s="591"/>
      <c r="M42" s="591"/>
      <c r="N42" s="592"/>
      <c r="O42" s="593"/>
    </row>
    <row r="43" customFormat="false" ht="12.75" hidden="false" customHeight="true" outlineLevel="0" collapsed="false">
      <c r="A43" s="131"/>
      <c r="B43" s="131"/>
      <c r="C43" s="607"/>
      <c r="D43" s="131"/>
      <c r="E43" s="131"/>
      <c r="F43" s="595"/>
      <c r="G43" s="608"/>
      <c r="H43" s="590" t="n">
        <v>42217</v>
      </c>
      <c r="I43" s="591"/>
      <c r="J43" s="591"/>
      <c r="K43" s="591"/>
      <c r="L43" s="591"/>
      <c r="M43" s="591" t="n">
        <v>1</v>
      </c>
      <c r="N43" s="592" t="n">
        <v>7</v>
      </c>
      <c r="O43" s="593"/>
    </row>
    <row r="44" customFormat="false" ht="12.75" hidden="false" customHeight="true" outlineLevel="0" collapsed="false">
      <c r="A44" s="131"/>
      <c r="B44" s="131"/>
      <c r="C44" s="607"/>
      <c r="D44" s="131"/>
      <c r="E44" s="131"/>
      <c r="F44" s="595"/>
      <c r="G44" s="608"/>
      <c r="H44" s="590" t="n">
        <v>42248</v>
      </c>
      <c r="I44" s="591"/>
      <c r="J44" s="591"/>
      <c r="K44" s="591"/>
      <c r="L44" s="591"/>
      <c r="M44" s="591"/>
      <c r="N44" s="592"/>
      <c r="O44" s="593"/>
    </row>
    <row r="45" customFormat="false" ht="13.5" hidden="false" customHeight="false" outlineLevel="0" collapsed="false">
      <c r="A45" s="0"/>
      <c r="B45" s="0"/>
      <c r="C45" s="0"/>
      <c r="D45" s="0"/>
      <c r="E45" s="0"/>
      <c r="F45" s="0"/>
      <c r="G45" s="609"/>
      <c r="H45" s="590" t="n">
        <v>42278</v>
      </c>
      <c r="I45" s="167"/>
      <c r="J45" s="167"/>
      <c r="K45" s="167"/>
      <c r="L45" s="167"/>
      <c r="M45" s="167"/>
      <c r="N45" s="610"/>
      <c r="O45" s="97"/>
    </row>
    <row r="46" customFormat="false" ht="13.5" hidden="false" customHeight="false" outlineLevel="0" collapsed="false">
      <c r="A46" s="0"/>
      <c r="B46" s="0"/>
      <c r="C46" s="0"/>
      <c r="D46" s="0"/>
      <c r="E46" s="0"/>
      <c r="F46" s="0"/>
      <c r="G46" s="68"/>
      <c r="H46" s="590" t="n">
        <v>42309</v>
      </c>
      <c r="I46" s="167"/>
      <c r="J46" s="167"/>
      <c r="K46" s="167"/>
      <c r="L46" s="167"/>
      <c r="M46" s="167"/>
      <c r="N46" s="610"/>
      <c r="O46" s="97"/>
    </row>
    <row r="47" customFormat="false" ht="14.25" hidden="false" customHeight="false" outlineLevel="0" collapsed="false">
      <c r="A47" s="0"/>
      <c r="B47" s="0"/>
      <c r="C47" s="0"/>
      <c r="D47" s="0"/>
      <c r="E47" s="0"/>
      <c r="F47" s="0"/>
      <c r="G47" s="68"/>
      <c r="H47" s="611" t="n">
        <v>42339</v>
      </c>
      <c r="I47" s="612"/>
      <c r="J47" s="612"/>
      <c r="K47" s="612"/>
      <c r="L47" s="612"/>
      <c r="M47" s="612"/>
      <c r="N47" s="613"/>
      <c r="O47" s="97"/>
    </row>
    <row r="48" customFormat="false" ht="12.75" hidden="false" customHeight="false" outlineLevel="0" collapsed="false">
      <c r="A48" s="278"/>
      <c r="B48" s="278"/>
      <c r="C48" s="279"/>
      <c r="D48" s="278"/>
      <c r="E48" s="278"/>
      <c r="F48" s="278"/>
      <c r="G48" s="510"/>
      <c r="H48" s="278"/>
      <c r="I48" s="279"/>
      <c r="J48" s="278"/>
      <c r="K48" s="279"/>
      <c r="L48" s="278"/>
      <c r="M48" s="278"/>
      <c r="N48" s="278"/>
      <c r="O48" s="97"/>
    </row>
    <row r="49" customFormat="false" ht="12.75" hidden="false" customHeight="false" outlineLevel="0" collapsed="false">
      <c r="A49" s="278"/>
      <c r="B49" s="278"/>
      <c r="C49" s="279"/>
      <c r="D49" s="278"/>
      <c r="E49" s="278"/>
      <c r="F49" s="278"/>
      <c r="G49" s="510"/>
      <c r="H49" s="278"/>
      <c r="I49" s="279"/>
      <c r="J49" s="278"/>
      <c r="K49" s="279"/>
      <c r="L49" s="278"/>
      <c r="M49" s="278"/>
      <c r="N49" s="278"/>
      <c r="O49" s="97"/>
    </row>
    <row r="50" customFormat="false" ht="12.75" hidden="false" customHeight="false" outlineLevel="0" collapsed="false">
      <c r="A50" s="278"/>
      <c r="B50" s="278"/>
      <c r="C50" s="279"/>
      <c r="D50" s="278"/>
      <c r="E50" s="278"/>
      <c r="F50" s="278"/>
      <c r="G50" s="510"/>
      <c r="H50" s="278"/>
      <c r="I50" s="279"/>
      <c r="J50" s="278"/>
      <c r="K50" s="279"/>
      <c r="L50" s="278"/>
      <c r="M50" s="278"/>
      <c r="N50" s="278"/>
      <c r="O50" s="97"/>
    </row>
    <row r="51" customFormat="false" ht="12.75" hidden="false" customHeight="false" outlineLevel="0" collapsed="false">
      <c r="A51" s="278"/>
      <c r="B51" s="278"/>
      <c r="C51" s="279"/>
      <c r="D51" s="278"/>
      <c r="E51" s="278"/>
      <c r="F51" s="278"/>
      <c r="G51" s="510"/>
      <c r="H51" s="278"/>
      <c r="I51" s="279"/>
      <c r="J51" s="278"/>
      <c r="K51" s="279"/>
      <c r="L51" s="278"/>
      <c r="M51" s="278"/>
      <c r="N51" s="278"/>
      <c r="O51" s="97"/>
    </row>
    <row r="52" customFormat="false" ht="13.5" hidden="false" customHeight="false" outlineLevel="0" collapsed="false">
      <c r="A52" s="278"/>
      <c r="B52" s="278"/>
      <c r="C52" s="279"/>
      <c r="D52" s="278"/>
      <c r="E52" s="278"/>
      <c r="F52" s="278"/>
      <c r="G52" s="278"/>
      <c r="H52" s="142"/>
      <c r="I52" s="142"/>
      <c r="J52" s="142"/>
      <c r="K52" s="142"/>
      <c r="L52" s="142"/>
      <c r="M52" s="142"/>
      <c r="N52" s="142"/>
      <c r="O52" s="0"/>
    </row>
    <row r="53" customFormat="false" ht="15" hidden="false" customHeight="true" outlineLevel="0" collapsed="false">
      <c r="A53" s="614" t="s">
        <v>437</v>
      </c>
      <c r="B53" s="614"/>
      <c r="C53" s="614"/>
      <c r="D53" s="614"/>
      <c r="E53" s="614"/>
      <c r="F53" s="614" t="s">
        <v>438</v>
      </c>
      <c r="G53" s="614"/>
      <c r="H53" s="614"/>
      <c r="I53" s="614"/>
      <c r="J53" s="614"/>
      <c r="K53" s="614"/>
      <c r="L53" s="614"/>
      <c r="M53" s="614"/>
      <c r="N53" s="614"/>
      <c r="O53" s="97"/>
    </row>
    <row r="54" customFormat="false" ht="12.75" hidden="false" customHeight="false" outlineLevel="0" collapsed="false">
      <c r="A54" s="615" t="s">
        <v>52</v>
      </c>
      <c r="B54" s="609"/>
      <c r="C54" s="59" t="s">
        <v>52</v>
      </c>
      <c r="D54" s="609"/>
      <c r="E54" s="616"/>
      <c r="F54" s="59" t="s">
        <v>52</v>
      </c>
      <c r="G54" s="60"/>
      <c r="H54" s="61"/>
      <c r="I54" s="59" t="s">
        <v>52</v>
      </c>
      <c r="J54" s="60"/>
      <c r="K54" s="60"/>
      <c r="L54" s="60"/>
      <c r="M54" s="609"/>
      <c r="N54" s="617"/>
      <c r="O54" s="97"/>
    </row>
    <row r="55" customFormat="false" ht="12.75" hidden="false" customHeight="false" outlineLevel="0" collapsed="false">
      <c r="A55" s="618" t="s">
        <v>439</v>
      </c>
      <c r="B55" s="68"/>
      <c r="C55" s="65" t="s">
        <v>440</v>
      </c>
      <c r="D55" s="68"/>
      <c r="E55" s="68"/>
      <c r="F55" s="65" t="s">
        <v>441</v>
      </c>
      <c r="G55" s="0"/>
      <c r="H55" s="67"/>
      <c r="I55" s="65" t="s">
        <v>442</v>
      </c>
      <c r="J55" s="0"/>
      <c r="K55" s="0"/>
      <c r="L55" s="0"/>
      <c r="M55" s="68"/>
      <c r="N55" s="169"/>
      <c r="O55" s="97"/>
    </row>
    <row r="56" customFormat="false" ht="12.75" hidden="false" customHeight="false" outlineLevel="0" collapsed="false">
      <c r="A56" s="618"/>
      <c r="B56" s="68"/>
      <c r="C56" s="65"/>
      <c r="D56" s="68"/>
      <c r="E56" s="68"/>
      <c r="F56" s="65"/>
      <c r="G56" s="0"/>
      <c r="H56" s="67"/>
      <c r="I56" s="65"/>
      <c r="J56" s="0"/>
      <c r="K56" s="0"/>
      <c r="L56" s="0"/>
      <c r="M56" s="68"/>
      <c r="N56" s="169"/>
      <c r="O56" s="97"/>
    </row>
    <row r="57" customFormat="false" ht="12.75" hidden="false" customHeight="false" outlineLevel="0" collapsed="false">
      <c r="A57" s="618"/>
      <c r="B57" s="68"/>
      <c r="C57" s="65"/>
      <c r="D57" s="68"/>
      <c r="E57" s="68"/>
      <c r="F57" s="65"/>
      <c r="G57" s="0"/>
      <c r="H57" s="67"/>
      <c r="I57" s="65"/>
      <c r="J57" s="0"/>
      <c r="K57" s="0"/>
      <c r="L57" s="0"/>
      <c r="M57" s="68"/>
      <c r="N57" s="169"/>
      <c r="O57" s="97"/>
    </row>
    <row r="58" customFormat="false" ht="12.75" hidden="false" customHeight="false" outlineLevel="0" collapsed="false">
      <c r="A58" s="618" t="s">
        <v>56</v>
      </c>
      <c r="B58" s="68"/>
      <c r="C58" s="65" t="s">
        <v>443</v>
      </c>
      <c r="D58" s="68"/>
      <c r="E58" s="619"/>
      <c r="F58" s="65" t="s">
        <v>443</v>
      </c>
      <c r="G58" s="0"/>
      <c r="H58" s="67"/>
      <c r="I58" s="65" t="s">
        <v>444</v>
      </c>
      <c r="J58" s="0"/>
      <c r="K58" s="0"/>
      <c r="L58" s="0"/>
      <c r="M58" s="68"/>
      <c r="N58" s="169"/>
      <c r="O58" s="97"/>
    </row>
    <row r="59" customFormat="false" ht="12.75" hidden="false" customHeight="false" outlineLevel="0" collapsed="false">
      <c r="A59" s="618" t="s">
        <v>58</v>
      </c>
      <c r="B59" s="68"/>
      <c r="C59" s="65" t="s">
        <v>59</v>
      </c>
      <c r="D59" s="68"/>
      <c r="E59" s="619"/>
      <c r="F59" s="65" t="s">
        <v>445</v>
      </c>
      <c r="G59" s="0"/>
      <c r="H59" s="67"/>
      <c r="I59" s="65" t="s">
        <v>446</v>
      </c>
      <c r="J59" s="0"/>
      <c r="K59" s="0"/>
      <c r="L59" s="0"/>
      <c r="M59" s="68"/>
      <c r="N59" s="169"/>
      <c r="O59" s="97"/>
    </row>
    <row r="60" customFormat="false" ht="13.5" hidden="false" customHeight="false" outlineLevel="0" collapsed="false">
      <c r="A60" s="620"/>
      <c r="B60" s="621"/>
      <c r="C60" s="622"/>
      <c r="D60" s="621"/>
      <c r="E60" s="623"/>
      <c r="F60" s="622"/>
      <c r="G60" s="624"/>
      <c r="H60" s="625"/>
      <c r="I60" s="622"/>
      <c r="J60" s="624"/>
      <c r="K60" s="624"/>
      <c r="L60" s="624"/>
      <c r="M60" s="621"/>
      <c r="N60" s="626"/>
      <c r="O60" s="97"/>
    </row>
    <row r="61" customFormat="false" ht="12.75" hidden="false" customHeight="false" outlineLevel="0" collapsed="false">
      <c r="A61" s="60"/>
      <c r="B61" s="60"/>
      <c r="C61" s="209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27" t="s">
        <v>447</v>
      </c>
    </row>
  </sheetData>
  <mergeCells count="73">
    <mergeCell ref="A4:A6"/>
    <mergeCell ref="B4:B6"/>
    <mergeCell ref="C4:C6"/>
    <mergeCell ref="D4:D6"/>
    <mergeCell ref="E4:E6"/>
    <mergeCell ref="F4:H5"/>
    <mergeCell ref="I4:N5"/>
    <mergeCell ref="I6:J6"/>
    <mergeCell ref="K6:L6"/>
    <mergeCell ref="M6:N6"/>
    <mergeCell ref="I9:J9"/>
    <mergeCell ref="K9:L9"/>
    <mergeCell ref="M9:N9"/>
    <mergeCell ref="D10:N11"/>
    <mergeCell ref="I12:J12"/>
    <mergeCell ref="K12:L12"/>
    <mergeCell ref="M12:N12"/>
    <mergeCell ref="I13:J13"/>
    <mergeCell ref="K13:L13"/>
    <mergeCell ref="M13:N13"/>
    <mergeCell ref="I14:J14"/>
    <mergeCell ref="K14:L14"/>
    <mergeCell ref="M14:N14"/>
    <mergeCell ref="I15:J15"/>
    <mergeCell ref="K15:L15"/>
    <mergeCell ref="M15:N15"/>
    <mergeCell ref="I16:J16"/>
    <mergeCell ref="K16:L16"/>
    <mergeCell ref="M16:N16"/>
    <mergeCell ref="C17:N17"/>
    <mergeCell ref="I18:J18"/>
    <mergeCell ref="K18:L18"/>
    <mergeCell ref="M18:N18"/>
    <mergeCell ref="I19:J19"/>
    <mergeCell ref="K19:L19"/>
    <mergeCell ref="M19:N19"/>
    <mergeCell ref="C20:N20"/>
    <mergeCell ref="I21:J21"/>
    <mergeCell ref="K21:L21"/>
    <mergeCell ref="M21:N21"/>
    <mergeCell ref="I22:J22"/>
    <mergeCell ref="K22:L22"/>
    <mergeCell ref="M22:N22"/>
    <mergeCell ref="I23:J23"/>
    <mergeCell ref="K23:L23"/>
    <mergeCell ref="M23:N23"/>
    <mergeCell ref="C24:N24"/>
    <mergeCell ref="I25:J25"/>
    <mergeCell ref="K25:L25"/>
    <mergeCell ref="M25:N25"/>
    <mergeCell ref="I26:J26"/>
    <mergeCell ref="K26:L26"/>
    <mergeCell ref="M26:N26"/>
    <mergeCell ref="I27:J27"/>
    <mergeCell ref="K27:L27"/>
    <mergeCell ref="M27:N27"/>
    <mergeCell ref="I28:J28"/>
    <mergeCell ref="K28:L28"/>
    <mergeCell ref="M28:N28"/>
    <mergeCell ref="C29:N29"/>
    <mergeCell ref="I30:J30"/>
    <mergeCell ref="K30:L30"/>
    <mergeCell ref="M30:N30"/>
    <mergeCell ref="C31:N31"/>
    <mergeCell ref="I32:J32"/>
    <mergeCell ref="K32:L32"/>
    <mergeCell ref="M32:N32"/>
    <mergeCell ref="A33:N33"/>
    <mergeCell ref="H34:H35"/>
    <mergeCell ref="I34:N34"/>
    <mergeCell ref="A35:F35"/>
    <mergeCell ref="A53:E53"/>
    <mergeCell ref="F53:N53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8" activeCellId="0" sqref="R18"/>
    </sheetView>
  </sheetViews>
  <sheetFormatPr defaultRowHeight="15"/>
  <cols>
    <col collapsed="false" hidden="false" max="1" min="1" style="34" width="9.4251012145749"/>
    <col collapsed="false" hidden="false" max="5" min="2" style="34" width="10.1417004048583"/>
    <col collapsed="false" hidden="false" max="6" min="6" style="34" width="8.4251012145749"/>
    <col collapsed="false" hidden="false" max="13" min="7" style="34" width="10.1417004048583"/>
    <col collapsed="false" hidden="false" max="1025" min="14" style="34" width="9.1417004048583"/>
  </cols>
  <sheetData>
    <row r="1" customFormat="false" ht="20.25" hidden="false" customHeight="true" outlineLevel="0" collapsed="false">
      <c r="A1" s="35" t="s">
        <v>39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9" customFormat="true" ht="15" hidden="false" customHeight="false" outlineLevel="0" collapsed="false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customFormat="false" ht="15" hidden="false" customHeight="false" outlineLevel="0" collapsed="false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customFormat="false" ht="15" hidden="false" customHeight="fals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customFormat="false" ht="15" hidden="false" customHeight="false" outlineLevel="0" collapsed="false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5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</row>
    <row r="14" customFormat="false" ht="1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5.75" hidden="false" customHeight="false" outlineLevel="0" collapsed="false">
      <c r="A17" s="41" t="s">
        <v>40</v>
      </c>
      <c r="B17" s="42" t="n">
        <v>42017</v>
      </c>
      <c r="C17" s="42" t="n">
        <v>42048</v>
      </c>
      <c r="D17" s="42" t="n">
        <v>42076</v>
      </c>
      <c r="E17" s="42" t="n">
        <v>42107</v>
      </c>
      <c r="F17" s="42" t="n">
        <v>42137</v>
      </c>
      <c r="G17" s="42" t="n">
        <v>42168</v>
      </c>
      <c r="H17" s="42" t="n">
        <v>42198</v>
      </c>
      <c r="I17" s="42" t="n">
        <v>42229</v>
      </c>
      <c r="J17" s="42" t="n">
        <v>42260</v>
      </c>
      <c r="K17" s="42" t="n">
        <v>42290</v>
      </c>
      <c r="L17" s="42" t="n">
        <v>42321</v>
      </c>
      <c r="M17" s="42" t="n">
        <v>42351</v>
      </c>
    </row>
    <row r="18" customFormat="false" ht="15" hidden="false" customHeight="false" outlineLevel="0" collapsed="false">
      <c r="A18" s="43" t="s">
        <v>41</v>
      </c>
      <c r="B18" s="44" t="n">
        <v>638</v>
      </c>
      <c r="C18" s="44" t="n">
        <v>204</v>
      </c>
      <c r="D18" s="44" t="n">
        <v>49</v>
      </c>
      <c r="E18" s="44" t="n">
        <v>16</v>
      </c>
      <c r="F18" s="44" t="n">
        <v>30</v>
      </c>
      <c r="G18" s="44" t="n">
        <v>48</v>
      </c>
      <c r="H18" s="44" t="n">
        <v>67</v>
      </c>
      <c r="I18" s="44" t="n">
        <v>332</v>
      </c>
      <c r="J18" s="44" t="n">
        <v>278</v>
      </c>
      <c r="K18" s="44" t="n">
        <v>159</v>
      </c>
      <c r="L18" s="44" t="n">
        <v>500</v>
      </c>
      <c r="M18" s="44" t="n">
        <v>600</v>
      </c>
    </row>
    <row r="19" customFormat="false" ht="15" hidden="false" customHeight="false" outlineLevel="0" collapsed="false">
      <c r="A19" s="45" t="s">
        <v>42</v>
      </c>
      <c r="B19" s="46" t="n">
        <f aca="false">B18/4</f>
        <v>159.5</v>
      </c>
      <c r="C19" s="46" t="n">
        <f aca="false">C18/4</f>
        <v>51</v>
      </c>
      <c r="D19" s="46" t="n">
        <f aca="false">D18/4</f>
        <v>12.25</v>
      </c>
      <c r="E19" s="46" t="n">
        <f aca="false">E18/4</f>
        <v>4</v>
      </c>
      <c r="F19" s="46" t="n">
        <f aca="false">F18/4</f>
        <v>7.5</v>
      </c>
      <c r="G19" s="46" t="n">
        <f aca="false">G18/4</f>
        <v>12</v>
      </c>
      <c r="H19" s="46" t="n">
        <f aca="false">H18/4</f>
        <v>16.75</v>
      </c>
      <c r="I19" s="46" t="n">
        <f aca="false">I18/4</f>
        <v>83</v>
      </c>
      <c r="J19" s="46" t="n">
        <f aca="false">J18/4</f>
        <v>69.5</v>
      </c>
      <c r="K19" s="46" t="n">
        <f aca="false">K18/4</f>
        <v>39.75</v>
      </c>
      <c r="L19" s="46" t="n">
        <f aca="false">L18/4</f>
        <v>125</v>
      </c>
      <c r="M19" s="46" t="n">
        <f aca="false">M18/4</f>
        <v>150</v>
      </c>
    </row>
    <row r="20" customFormat="false" ht="15.75" hidden="false" customHeight="false" outlineLevel="0" collapsed="false">
      <c r="A20" s="47" t="s">
        <v>43</v>
      </c>
      <c r="B20" s="47"/>
      <c r="C20" s="47"/>
      <c r="D20" s="47"/>
      <c r="E20" s="47"/>
      <c r="F20" s="48" t="s">
        <v>44</v>
      </c>
      <c r="G20" s="48" t="s">
        <v>45</v>
      </c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A21" s="49" t="s">
        <v>46</v>
      </c>
      <c r="B21" s="49"/>
      <c r="C21" s="49"/>
      <c r="D21" s="49"/>
      <c r="E21" s="49"/>
      <c r="F21" s="50" t="n">
        <v>2695</v>
      </c>
      <c r="G21" s="51" t="n">
        <f aca="false">F21/F25</f>
        <v>0.922629236562821</v>
      </c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A22" s="52" t="s">
        <v>47</v>
      </c>
      <c r="B22" s="52"/>
      <c r="C22" s="52"/>
      <c r="D22" s="52"/>
      <c r="E22" s="52"/>
      <c r="F22" s="53" t="n">
        <v>30</v>
      </c>
      <c r="G22" s="54" t="n">
        <f aca="false">F22/F25</f>
        <v>0.0102704553235193</v>
      </c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A23" s="52" t="s">
        <v>48</v>
      </c>
      <c r="B23" s="52"/>
      <c r="C23" s="52"/>
      <c r="D23" s="52"/>
      <c r="E23" s="52"/>
      <c r="F23" s="53" t="n">
        <v>50</v>
      </c>
      <c r="G23" s="54" t="n">
        <f aca="false">F23/F25</f>
        <v>0.0171174255391989</v>
      </c>
      <c r="H23" s="0"/>
      <c r="I23" s="0"/>
      <c r="J23" s="0"/>
      <c r="K23" s="0"/>
      <c r="L23" s="0"/>
      <c r="M23" s="0"/>
    </row>
    <row r="24" customFormat="false" ht="15" hidden="false" customHeight="false" outlineLevel="0" collapsed="false">
      <c r="A24" s="52" t="s">
        <v>49</v>
      </c>
      <c r="B24" s="52"/>
      <c r="C24" s="52"/>
      <c r="D24" s="52"/>
      <c r="E24" s="52"/>
      <c r="F24" s="53" t="n">
        <v>146</v>
      </c>
      <c r="G24" s="54" t="n">
        <f aca="false">F24/F25</f>
        <v>0.0499828825744608</v>
      </c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A25" s="55" t="s">
        <v>50</v>
      </c>
      <c r="B25" s="55"/>
      <c r="C25" s="55"/>
      <c r="D25" s="55"/>
      <c r="E25" s="55"/>
      <c r="F25" s="56" t="n">
        <f aca="false">SUM(F21:F24)</f>
        <v>2921</v>
      </c>
      <c r="G25" s="57" t="n">
        <f aca="false">SUM(G21:G24)</f>
        <v>1</v>
      </c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A26" s="58" t="s">
        <v>51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customFormat="false" ht="15" hidden="false" customHeight="false" outlineLevel="0" collapsed="false">
      <c r="A27" s="59" t="s">
        <v>52</v>
      </c>
      <c r="B27" s="60"/>
      <c r="C27" s="60"/>
      <c r="D27" s="61"/>
      <c r="E27" s="59" t="s">
        <v>52</v>
      </c>
      <c r="F27" s="60"/>
      <c r="G27" s="60"/>
      <c r="H27" s="61"/>
      <c r="I27" s="62" t="s">
        <v>52</v>
      </c>
      <c r="J27" s="63"/>
      <c r="K27" s="63"/>
      <c r="L27" s="63"/>
      <c r="M27" s="64"/>
    </row>
    <row r="28" customFormat="false" ht="15" hidden="false" customHeight="false" outlineLevel="0" collapsed="false">
      <c r="A28" s="65" t="s">
        <v>53</v>
      </c>
      <c r="B28" s="66"/>
      <c r="C28" s="66"/>
      <c r="D28" s="67"/>
      <c r="E28" s="65" t="s">
        <v>54</v>
      </c>
      <c r="F28" s="66"/>
      <c r="G28" s="66"/>
      <c r="H28" s="67"/>
      <c r="I28" s="65" t="s">
        <v>55</v>
      </c>
      <c r="J28" s="66"/>
      <c r="K28" s="66"/>
      <c r="L28" s="66"/>
      <c r="M28" s="68"/>
    </row>
    <row r="29" customFormat="false" ht="15" hidden="false" customHeight="false" outlineLevel="0" collapsed="false">
      <c r="A29" s="65"/>
      <c r="B29" s="66"/>
      <c r="C29" s="66"/>
      <c r="D29" s="67"/>
      <c r="E29" s="65"/>
      <c r="F29" s="66"/>
      <c r="G29" s="66"/>
      <c r="H29" s="67"/>
      <c r="I29" s="65"/>
      <c r="J29" s="66"/>
      <c r="K29" s="66"/>
      <c r="L29" s="66"/>
      <c r="M29" s="68"/>
    </row>
    <row r="30" customFormat="false" ht="15" hidden="false" customHeight="false" outlineLevel="0" collapsed="false">
      <c r="A30" s="65"/>
      <c r="B30" s="66"/>
      <c r="C30" s="66"/>
      <c r="D30" s="67"/>
      <c r="E30" s="65"/>
      <c r="F30" s="66"/>
      <c r="G30" s="66"/>
      <c r="H30" s="67"/>
      <c r="I30" s="65"/>
      <c r="J30" s="66"/>
      <c r="K30" s="66"/>
      <c r="L30" s="66"/>
      <c r="M30" s="68"/>
    </row>
    <row r="31" customFormat="false" ht="15" hidden="false" customHeight="false" outlineLevel="0" collapsed="false">
      <c r="A31" s="65" t="s">
        <v>56</v>
      </c>
      <c r="B31" s="66"/>
      <c r="C31" s="66"/>
      <c r="D31" s="67"/>
      <c r="E31" s="65" t="s">
        <v>56</v>
      </c>
      <c r="F31" s="66"/>
      <c r="G31" s="66"/>
      <c r="H31" s="67"/>
      <c r="I31" s="65" t="s">
        <v>57</v>
      </c>
      <c r="J31" s="66"/>
      <c r="K31" s="66"/>
      <c r="L31" s="66"/>
      <c r="M31" s="68"/>
    </row>
    <row r="32" customFormat="false" ht="15" hidden="false" customHeight="false" outlineLevel="0" collapsed="false">
      <c r="A32" s="65" t="s">
        <v>58</v>
      </c>
      <c r="B32" s="66"/>
      <c r="C32" s="66"/>
      <c r="D32" s="67"/>
      <c r="E32" s="65" t="s">
        <v>59</v>
      </c>
      <c r="F32" s="66"/>
      <c r="G32" s="66"/>
      <c r="H32" s="67"/>
      <c r="I32" s="65" t="s">
        <v>60</v>
      </c>
      <c r="J32" s="66"/>
      <c r="K32" s="66"/>
      <c r="L32" s="66"/>
      <c r="M32" s="68"/>
    </row>
    <row r="33" customFormat="false" ht="15" hidden="false" customHeight="false" outlineLevel="0" collapsed="false">
      <c r="A33" s="69"/>
      <c r="B33" s="70"/>
      <c r="C33" s="70"/>
      <c r="D33" s="71"/>
      <c r="E33" s="69"/>
      <c r="F33" s="70"/>
      <c r="G33" s="70"/>
      <c r="H33" s="71"/>
      <c r="I33" s="69" t="s">
        <v>61</v>
      </c>
      <c r="J33" s="70"/>
      <c r="K33" s="70"/>
      <c r="L33" s="70"/>
      <c r="M33" s="72" t="s">
        <v>62</v>
      </c>
    </row>
  </sheetData>
  <mergeCells count="7">
    <mergeCell ref="A20:E20"/>
    <mergeCell ref="A21:E21"/>
    <mergeCell ref="A22:E22"/>
    <mergeCell ref="A23:E23"/>
    <mergeCell ref="A24:E24"/>
    <mergeCell ref="A25:E25"/>
    <mergeCell ref="A26:M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1: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19" activeCellId="0" sqref="C19"/>
    </sheetView>
  </sheetViews>
  <sheetFormatPr defaultRowHeight="16.5"/>
  <cols>
    <col collapsed="false" hidden="false" max="1" min="1" style="73" width="5"/>
    <col collapsed="false" hidden="false" max="2" min="2" style="73" width="17.5668016194332"/>
    <col collapsed="false" hidden="false" max="3" min="3" style="73" width="25.7165991902834"/>
    <col collapsed="false" hidden="false" max="18" min="4" style="73" width="2.42914979757085"/>
    <col collapsed="false" hidden="false" max="19" min="19" style="73" width="4.1417004048583"/>
    <col collapsed="false" hidden="false" max="33" min="20" style="73" width="2.42914979757085"/>
    <col collapsed="false" hidden="false" max="45" min="34" style="73" width="1.71255060728745"/>
    <col collapsed="false" hidden="false" max="48" min="46" style="73" width="3.71255060728745"/>
    <col collapsed="false" hidden="false" max="1025" min="49" style="73" width="9.1417004048583"/>
  </cols>
  <sheetData>
    <row r="1" customFormat="false" ht="17.25" hidden="false" customHeight="false" outlineLevel="0" collapsed="false">
      <c r="A1" s="74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5" hidden="false" customHeight="true" outlineLevel="0" collapsed="false">
      <c r="A2" s="76" t="s">
        <v>64</v>
      </c>
      <c r="B2" s="77" t="s">
        <v>65</v>
      </c>
      <c r="C2" s="77" t="s">
        <v>66</v>
      </c>
      <c r="D2" s="78" t="s">
        <v>67</v>
      </c>
      <c r="E2" s="78"/>
      <c r="F2" s="78"/>
      <c r="G2" s="78"/>
      <c r="H2" s="78"/>
      <c r="I2" s="78"/>
      <c r="J2" s="79" t="s">
        <v>68</v>
      </c>
      <c r="K2" s="79"/>
      <c r="L2" s="78" t="s">
        <v>69</v>
      </c>
      <c r="M2" s="78"/>
      <c r="N2" s="78"/>
      <c r="O2" s="78" t="s">
        <v>70</v>
      </c>
      <c r="P2" s="78"/>
      <c r="Q2" s="78"/>
      <c r="R2" s="78"/>
      <c r="S2" s="80" t="s">
        <v>71</v>
      </c>
      <c r="T2" s="78" t="s">
        <v>72</v>
      </c>
      <c r="U2" s="78"/>
      <c r="V2" s="78"/>
      <c r="W2" s="78"/>
      <c r="X2" s="78"/>
      <c r="Y2" s="78"/>
      <c r="Z2" s="78" t="s">
        <v>73</v>
      </c>
      <c r="AA2" s="78"/>
      <c r="AB2" s="78"/>
      <c r="AC2" s="78"/>
      <c r="AD2" s="80" t="s">
        <v>74</v>
      </c>
      <c r="AE2" s="80"/>
      <c r="AF2" s="80"/>
      <c r="AG2" s="80"/>
      <c r="AH2" s="81" t="s">
        <v>75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2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72.75" hidden="false" customHeight="true" outlineLevel="0" collapsed="false">
      <c r="A3" s="76"/>
      <c r="B3" s="77"/>
      <c r="C3" s="77"/>
      <c r="D3" s="83" t="s">
        <v>76</v>
      </c>
      <c r="E3" s="83" t="s">
        <v>77</v>
      </c>
      <c r="F3" s="83" t="s">
        <v>78</v>
      </c>
      <c r="G3" s="83" t="s">
        <v>79</v>
      </c>
      <c r="H3" s="83" t="s">
        <v>80</v>
      </c>
      <c r="I3" s="83" t="s">
        <v>81</v>
      </c>
      <c r="J3" s="83" t="s">
        <v>82</v>
      </c>
      <c r="K3" s="83" t="s">
        <v>83</v>
      </c>
      <c r="L3" s="83" t="s">
        <v>84</v>
      </c>
      <c r="M3" s="83" t="s">
        <v>85</v>
      </c>
      <c r="N3" s="83" t="s">
        <v>86</v>
      </c>
      <c r="O3" s="83" t="s">
        <v>87</v>
      </c>
      <c r="P3" s="83" t="s">
        <v>88</v>
      </c>
      <c r="Q3" s="83" t="s">
        <v>89</v>
      </c>
      <c r="R3" s="83" t="s">
        <v>90</v>
      </c>
      <c r="S3" s="83" t="s">
        <v>91</v>
      </c>
      <c r="T3" s="83" t="s">
        <v>92</v>
      </c>
      <c r="U3" s="83" t="s">
        <v>93</v>
      </c>
      <c r="V3" s="83" t="s">
        <v>94</v>
      </c>
      <c r="W3" s="84" t="s">
        <v>95</v>
      </c>
      <c r="X3" s="84" t="s">
        <v>96</v>
      </c>
      <c r="Y3" s="84" t="s">
        <v>97</v>
      </c>
      <c r="Z3" s="84" t="s">
        <v>98</v>
      </c>
      <c r="AA3" s="84" t="s">
        <v>99</v>
      </c>
      <c r="AB3" s="84" t="s">
        <v>100</v>
      </c>
      <c r="AC3" s="84" t="s">
        <v>101</v>
      </c>
      <c r="AD3" s="84" t="s">
        <v>102</v>
      </c>
      <c r="AE3" s="84" t="s">
        <v>103</v>
      </c>
      <c r="AF3" s="84" t="s">
        <v>104</v>
      </c>
      <c r="AG3" s="85" t="s">
        <v>105</v>
      </c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2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3.25" hidden="false" customHeight="true" outlineLevel="0" collapsed="false">
      <c r="A4" s="76"/>
      <c r="B4" s="77"/>
      <c r="C4" s="77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5"/>
      <c r="AH4" s="86" t="s">
        <v>106</v>
      </c>
      <c r="AI4" s="87" t="s">
        <v>107</v>
      </c>
      <c r="AJ4" s="87" t="s">
        <v>108</v>
      </c>
      <c r="AK4" s="87" t="s">
        <v>109</v>
      </c>
      <c r="AL4" s="87" t="s">
        <v>110</v>
      </c>
      <c r="AM4" s="87" t="s">
        <v>111</v>
      </c>
      <c r="AN4" s="87" t="s">
        <v>112</v>
      </c>
      <c r="AO4" s="87" t="s">
        <v>113</v>
      </c>
      <c r="AP4" s="87" t="s">
        <v>114</v>
      </c>
      <c r="AQ4" s="87" t="s">
        <v>115</v>
      </c>
      <c r="AR4" s="87" t="s">
        <v>116</v>
      </c>
      <c r="AS4" s="88" t="s">
        <v>117</v>
      </c>
      <c r="AT4" s="82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6" customFormat="true" ht="22.5" hidden="false" customHeight="false" outlineLevel="0" collapsed="false">
      <c r="A5" s="89" t="s">
        <v>118</v>
      </c>
      <c r="B5" s="90" t="s">
        <v>119</v>
      </c>
      <c r="C5" s="91" t="s">
        <v>120</v>
      </c>
      <c r="D5" s="92" t="s">
        <v>121</v>
      </c>
      <c r="E5" s="92"/>
      <c r="F5" s="92"/>
      <c r="G5" s="92"/>
      <c r="H5" s="92"/>
      <c r="I5" s="92"/>
      <c r="J5" s="92"/>
      <c r="K5" s="92" t="s">
        <v>121</v>
      </c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 t="s">
        <v>121</v>
      </c>
      <c r="X5" s="92"/>
      <c r="Y5" s="92"/>
      <c r="Z5" s="92" t="s">
        <v>121</v>
      </c>
      <c r="AA5" s="92"/>
      <c r="AB5" s="92" t="s">
        <v>121</v>
      </c>
      <c r="AC5" s="92" t="s">
        <v>121</v>
      </c>
      <c r="AD5" s="92"/>
      <c r="AE5" s="92"/>
      <c r="AF5" s="92"/>
      <c r="AG5" s="93"/>
      <c r="AH5" s="94" t="s">
        <v>121</v>
      </c>
      <c r="AI5" s="95" t="s">
        <v>121</v>
      </c>
      <c r="AJ5" s="95" t="s">
        <v>121</v>
      </c>
      <c r="AK5" s="95" t="s">
        <v>121</v>
      </c>
      <c r="AL5" s="95" t="s">
        <v>121</v>
      </c>
      <c r="AM5" s="95" t="s">
        <v>121</v>
      </c>
      <c r="AN5" s="95" t="s">
        <v>121</v>
      </c>
      <c r="AO5" s="95" t="s">
        <v>121</v>
      </c>
      <c r="AP5" s="95" t="s">
        <v>121</v>
      </c>
      <c r="AQ5" s="95" t="s">
        <v>121</v>
      </c>
      <c r="AR5" s="95" t="s">
        <v>121</v>
      </c>
      <c r="AS5" s="96" t="s">
        <v>121</v>
      </c>
      <c r="AT5" s="97"/>
    </row>
    <row r="6" customFormat="false" ht="22.5" hidden="false" customHeight="false" outlineLevel="0" collapsed="false">
      <c r="A6" s="98" t="s">
        <v>122</v>
      </c>
      <c r="B6" s="99" t="s">
        <v>123</v>
      </c>
      <c r="C6" s="100" t="s">
        <v>124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 t="s">
        <v>121</v>
      </c>
      <c r="X6" s="101"/>
      <c r="Y6" s="101"/>
      <c r="Z6" s="101" t="s">
        <v>121</v>
      </c>
      <c r="AA6" s="101"/>
      <c r="AB6" s="101" t="s">
        <v>121</v>
      </c>
      <c r="AC6" s="101" t="s">
        <v>121</v>
      </c>
      <c r="AD6" s="101"/>
      <c r="AE6" s="101"/>
      <c r="AF6" s="101"/>
      <c r="AG6" s="102"/>
      <c r="AH6" s="103" t="s">
        <v>121</v>
      </c>
      <c r="AI6" s="104" t="s">
        <v>121</v>
      </c>
      <c r="AJ6" s="104"/>
      <c r="AK6" s="104"/>
      <c r="AL6" s="104"/>
      <c r="AM6" s="104"/>
      <c r="AN6" s="104"/>
      <c r="AO6" s="104"/>
      <c r="AP6" s="104" t="s">
        <v>121</v>
      </c>
      <c r="AQ6" s="104" t="s">
        <v>121</v>
      </c>
      <c r="AR6" s="104" t="s">
        <v>121</v>
      </c>
      <c r="AS6" s="105" t="s">
        <v>121</v>
      </c>
      <c r="AT6" s="97"/>
    </row>
    <row r="7" customFormat="false" ht="12.75" hidden="false" customHeight="false" outlineLevel="0" collapsed="false">
      <c r="A7" s="106" t="s">
        <v>125</v>
      </c>
      <c r="B7" s="100" t="s">
        <v>126</v>
      </c>
      <c r="C7" s="100" t="s">
        <v>127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 t="s">
        <v>121</v>
      </c>
      <c r="U7" s="101" t="s">
        <v>121</v>
      </c>
      <c r="V7" s="101"/>
      <c r="W7" s="101"/>
      <c r="X7" s="101"/>
      <c r="Y7" s="101"/>
      <c r="Z7" s="101" t="s">
        <v>121</v>
      </c>
      <c r="AA7" s="101"/>
      <c r="AB7" s="101" t="s">
        <v>121</v>
      </c>
      <c r="AC7" s="101" t="s">
        <v>121</v>
      </c>
      <c r="AD7" s="101"/>
      <c r="AE7" s="101" t="s">
        <v>121</v>
      </c>
      <c r="AF7" s="101" t="s">
        <v>121</v>
      </c>
      <c r="AG7" s="102"/>
      <c r="AH7" s="103" t="s">
        <v>121</v>
      </c>
      <c r="AI7" s="104" t="s">
        <v>121</v>
      </c>
      <c r="AJ7" s="104" t="s">
        <v>121</v>
      </c>
      <c r="AK7" s="104"/>
      <c r="AL7" s="104"/>
      <c r="AM7" s="104"/>
      <c r="AN7" s="104"/>
      <c r="AO7" s="104"/>
      <c r="AP7" s="104"/>
      <c r="AQ7" s="104"/>
      <c r="AR7" s="104"/>
      <c r="AS7" s="105" t="s">
        <v>121</v>
      </c>
      <c r="AT7" s="97"/>
    </row>
    <row r="8" customFormat="false" ht="22.5" hidden="false" customHeight="false" outlineLevel="0" collapsed="false">
      <c r="A8" s="98" t="s">
        <v>128</v>
      </c>
      <c r="B8" s="100" t="s">
        <v>129</v>
      </c>
      <c r="C8" s="107" t="s">
        <v>130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 t="s">
        <v>121</v>
      </c>
      <c r="U8" s="101" t="s">
        <v>121</v>
      </c>
      <c r="V8" s="101"/>
      <c r="W8" s="101"/>
      <c r="X8" s="101" t="s">
        <v>121</v>
      </c>
      <c r="Y8" s="101"/>
      <c r="Z8" s="101" t="s">
        <v>121</v>
      </c>
      <c r="AA8" s="101" t="s">
        <v>121</v>
      </c>
      <c r="AB8" s="101" t="s">
        <v>121</v>
      </c>
      <c r="AC8" s="101" t="s">
        <v>121</v>
      </c>
      <c r="AD8" s="101"/>
      <c r="AE8" s="101"/>
      <c r="AF8" s="101"/>
      <c r="AG8" s="102" t="s">
        <v>121</v>
      </c>
      <c r="AH8" s="103" t="s">
        <v>121</v>
      </c>
      <c r="AI8" s="104" t="s">
        <v>121</v>
      </c>
      <c r="AJ8" s="104" t="s">
        <v>121</v>
      </c>
      <c r="AK8" s="104" t="s">
        <v>121</v>
      </c>
      <c r="AL8" s="104" t="s">
        <v>121</v>
      </c>
      <c r="AM8" s="104" t="s">
        <v>121</v>
      </c>
      <c r="AN8" s="104"/>
      <c r="AO8" s="104"/>
      <c r="AP8" s="104"/>
      <c r="AQ8" s="104"/>
      <c r="AR8" s="104"/>
      <c r="AS8" s="105" t="s">
        <v>121</v>
      </c>
      <c r="AT8" s="97"/>
    </row>
    <row r="9" customFormat="false" ht="33.75" hidden="false" customHeight="false" outlineLevel="0" collapsed="false">
      <c r="A9" s="106" t="s">
        <v>131</v>
      </c>
      <c r="B9" s="100" t="s">
        <v>132</v>
      </c>
      <c r="C9" s="99" t="s">
        <v>133</v>
      </c>
      <c r="D9" s="101"/>
      <c r="E9" s="101"/>
      <c r="F9" s="101"/>
      <c r="G9" s="101"/>
      <c r="H9" s="101"/>
      <c r="I9" s="101"/>
      <c r="J9" s="101"/>
      <c r="K9" s="101"/>
      <c r="L9" s="101" t="s">
        <v>121</v>
      </c>
      <c r="M9" s="101" t="s">
        <v>121</v>
      </c>
      <c r="N9" s="101" t="s">
        <v>121</v>
      </c>
      <c r="O9" s="101" t="s">
        <v>121</v>
      </c>
      <c r="P9" s="101" t="s">
        <v>121</v>
      </c>
      <c r="Q9" s="101" t="s">
        <v>121</v>
      </c>
      <c r="R9" s="101" t="s">
        <v>121</v>
      </c>
      <c r="S9" s="101"/>
      <c r="T9" s="101" t="s">
        <v>121</v>
      </c>
      <c r="U9" s="101" t="s">
        <v>121</v>
      </c>
      <c r="V9" s="101" t="s">
        <v>121</v>
      </c>
      <c r="W9" s="101"/>
      <c r="X9" s="101"/>
      <c r="Y9" s="101" t="s">
        <v>121</v>
      </c>
      <c r="Z9" s="101" t="s">
        <v>121</v>
      </c>
      <c r="AA9" s="101" t="s">
        <v>121</v>
      </c>
      <c r="AB9" s="101" t="s">
        <v>121</v>
      </c>
      <c r="AC9" s="101" t="s">
        <v>121</v>
      </c>
      <c r="AD9" s="101"/>
      <c r="AE9" s="101"/>
      <c r="AF9" s="101"/>
      <c r="AG9" s="102"/>
      <c r="AH9" s="103" t="s">
        <v>121</v>
      </c>
      <c r="AI9" s="104" t="s">
        <v>121</v>
      </c>
      <c r="AJ9" s="104" t="s">
        <v>121</v>
      </c>
      <c r="AK9" s="104" t="s">
        <v>121</v>
      </c>
      <c r="AL9" s="104" t="s">
        <v>121</v>
      </c>
      <c r="AM9" s="104" t="s">
        <v>121</v>
      </c>
      <c r="AN9" s="104" t="s">
        <v>121</v>
      </c>
      <c r="AO9" s="104" t="s">
        <v>121</v>
      </c>
      <c r="AP9" s="104" t="s">
        <v>121</v>
      </c>
      <c r="AQ9" s="104" t="s">
        <v>121</v>
      </c>
      <c r="AR9" s="104" t="s">
        <v>121</v>
      </c>
      <c r="AS9" s="105" t="s">
        <v>121</v>
      </c>
      <c r="AT9" s="97"/>
    </row>
    <row r="10" customFormat="false" ht="22.5" hidden="false" customHeight="false" outlineLevel="0" collapsed="false">
      <c r="A10" s="98" t="s">
        <v>134</v>
      </c>
      <c r="B10" s="99" t="s">
        <v>135</v>
      </c>
      <c r="C10" s="108" t="s">
        <v>136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 t="s">
        <v>121</v>
      </c>
      <c r="T10" s="101" t="s">
        <v>121</v>
      </c>
      <c r="U10" s="101" t="s">
        <v>121</v>
      </c>
      <c r="V10" s="101" t="s">
        <v>121</v>
      </c>
      <c r="W10" s="101"/>
      <c r="X10" s="101"/>
      <c r="Y10" s="101"/>
      <c r="Z10" s="101" t="s">
        <v>121</v>
      </c>
      <c r="AA10" s="101" t="s">
        <v>121</v>
      </c>
      <c r="AB10" s="101" t="s">
        <v>121</v>
      </c>
      <c r="AC10" s="101" t="s">
        <v>121</v>
      </c>
      <c r="AD10" s="101" t="s">
        <v>121</v>
      </c>
      <c r="AE10" s="101"/>
      <c r="AF10" s="101"/>
      <c r="AG10" s="102"/>
      <c r="AH10" s="103" t="s">
        <v>121</v>
      </c>
      <c r="AI10" s="104" t="s">
        <v>121</v>
      </c>
      <c r="AJ10" s="104" t="s">
        <v>121</v>
      </c>
      <c r="AK10" s="104" t="s">
        <v>121</v>
      </c>
      <c r="AL10" s="104" t="s">
        <v>121</v>
      </c>
      <c r="AM10" s="104" t="s">
        <v>121</v>
      </c>
      <c r="AN10" s="104" t="s">
        <v>121</v>
      </c>
      <c r="AO10" s="104" t="s">
        <v>121</v>
      </c>
      <c r="AP10" s="104" t="s">
        <v>121</v>
      </c>
      <c r="AQ10" s="104" t="s">
        <v>121</v>
      </c>
      <c r="AR10" s="104" t="s">
        <v>121</v>
      </c>
      <c r="AS10" s="105" t="s">
        <v>121</v>
      </c>
      <c r="AT10" s="97"/>
    </row>
    <row r="11" customFormat="false" ht="22.5" hidden="false" customHeight="false" outlineLevel="0" collapsed="false">
      <c r="A11" s="109" t="s">
        <v>137</v>
      </c>
      <c r="B11" s="110" t="s">
        <v>138</v>
      </c>
      <c r="C11" s="99" t="s">
        <v>139</v>
      </c>
      <c r="D11" s="101"/>
      <c r="E11" s="101"/>
      <c r="F11" s="101"/>
      <c r="G11" s="101"/>
      <c r="H11" s="101"/>
      <c r="I11" s="101"/>
      <c r="J11" s="101" t="s">
        <v>121</v>
      </c>
      <c r="K11" s="101"/>
      <c r="L11" s="101"/>
      <c r="M11" s="101"/>
      <c r="N11" s="101"/>
      <c r="O11" s="101"/>
      <c r="P11" s="101"/>
      <c r="Q11" s="101"/>
      <c r="R11" s="101"/>
      <c r="S11" s="101"/>
      <c r="T11" s="101" t="s">
        <v>121</v>
      </c>
      <c r="U11" s="101" t="s">
        <v>121</v>
      </c>
      <c r="V11" s="101"/>
      <c r="W11" s="101"/>
      <c r="X11" s="101"/>
      <c r="Y11" s="101"/>
      <c r="Z11" s="101" t="s">
        <v>121</v>
      </c>
      <c r="AA11" s="101" t="s">
        <v>121</v>
      </c>
      <c r="AB11" s="101" t="s">
        <v>121</v>
      </c>
      <c r="AC11" s="101" t="s">
        <v>121</v>
      </c>
      <c r="AD11" s="101" t="s">
        <v>121</v>
      </c>
      <c r="AE11" s="101"/>
      <c r="AF11" s="101"/>
      <c r="AG11" s="102"/>
      <c r="AH11" s="103" t="s">
        <v>121</v>
      </c>
      <c r="AI11" s="104" t="s">
        <v>121</v>
      </c>
      <c r="AJ11" s="104"/>
      <c r="AK11" s="104"/>
      <c r="AL11" s="104"/>
      <c r="AM11" s="104"/>
      <c r="AN11" s="104"/>
      <c r="AO11" s="104"/>
      <c r="AP11" s="104"/>
      <c r="AQ11" s="104"/>
      <c r="AR11" s="104"/>
      <c r="AS11" s="105"/>
      <c r="AT11" s="97"/>
    </row>
    <row r="12" customFormat="false" ht="22.5" hidden="false" customHeight="false" outlineLevel="0" collapsed="false">
      <c r="A12" s="111" t="s">
        <v>140</v>
      </c>
      <c r="B12" s="110" t="s">
        <v>141</v>
      </c>
      <c r="C12" s="99" t="s">
        <v>139</v>
      </c>
      <c r="D12" s="101"/>
      <c r="E12" s="101"/>
      <c r="F12" s="101"/>
      <c r="G12" s="101"/>
      <c r="H12" s="101"/>
      <c r="I12" s="101"/>
      <c r="J12" s="101" t="s">
        <v>121</v>
      </c>
      <c r="K12" s="101"/>
      <c r="L12" s="101"/>
      <c r="M12" s="101"/>
      <c r="N12" s="101"/>
      <c r="O12" s="101"/>
      <c r="P12" s="101"/>
      <c r="Q12" s="101"/>
      <c r="R12" s="101"/>
      <c r="S12" s="101"/>
      <c r="T12" s="101" t="s">
        <v>121</v>
      </c>
      <c r="U12" s="101" t="s">
        <v>121</v>
      </c>
      <c r="V12" s="101"/>
      <c r="W12" s="101"/>
      <c r="X12" s="101"/>
      <c r="Y12" s="101"/>
      <c r="Z12" s="101" t="s">
        <v>121</v>
      </c>
      <c r="AA12" s="101" t="s">
        <v>121</v>
      </c>
      <c r="AB12" s="101" t="s">
        <v>121</v>
      </c>
      <c r="AC12" s="101" t="s">
        <v>121</v>
      </c>
      <c r="AD12" s="101" t="s">
        <v>121</v>
      </c>
      <c r="AE12" s="101"/>
      <c r="AF12" s="101"/>
      <c r="AG12" s="102"/>
      <c r="AH12" s="103"/>
      <c r="AI12" s="104"/>
      <c r="AJ12" s="104"/>
      <c r="AK12" s="104"/>
      <c r="AL12" s="104" t="s">
        <v>121</v>
      </c>
      <c r="AM12" s="104" t="s">
        <v>121</v>
      </c>
      <c r="AN12" s="104"/>
      <c r="AO12" s="104"/>
      <c r="AP12" s="104"/>
      <c r="AQ12" s="104"/>
      <c r="AR12" s="104"/>
      <c r="AS12" s="105"/>
      <c r="AT12" s="97"/>
    </row>
    <row r="13" customFormat="false" ht="22.5" hidden="false" customHeight="false" outlineLevel="0" collapsed="false">
      <c r="A13" s="109" t="s">
        <v>142</v>
      </c>
      <c r="B13" s="110" t="s">
        <v>143</v>
      </c>
      <c r="C13" s="99" t="s">
        <v>139</v>
      </c>
      <c r="D13" s="101"/>
      <c r="E13" s="101"/>
      <c r="F13" s="101"/>
      <c r="G13" s="101"/>
      <c r="H13" s="101"/>
      <c r="I13" s="101"/>
      <c r="J13" s="101" t="s">
        <v>121</v>
      </c>
      <c r="K13" s="101"/>
      <c r="L13" s="101"/>
      <c r="M13" s="101"/>
      <c r="N13" s="101"/>
      <c r="O13" s="101"/>
      <c r="P13" s="101"/>
      <c r="Q13" s="101"/>
      <c r="R13" s="101"/>
      <c r="S13" s="101"/>
      <c r="T13" s="101" t="s">
        <v>121</v>
      </c>
      <c r="U13" s="101" t="s">
        <v>121</v>
      </c>
      <c r="V13" s="101"/>
      <c r="W13" s="101"/>
      <c r="X13" s="101"/>
      <c r="Y13" s="101"/>
      <c r="Z13" s="101" t="s">
        <v>121</v>
      </c>
      <c r="AA13" s="101" t="s">
        <v>121</v>
      </c>
      <c r="AB13" s="101" t="s">
        <v>121</v>
      </c>
      <c r="AC13" s="101" t="s">
        <v>121</v>
      </c>
      <c r="AD13" s="101" t="s">
        <v>121</v>
      </c>
      <c r="AE13" s="101"/>
      <c r="AF13" s="101"/>
      <c r="AG13" s="102"/>
      <c r="AH13" s="103"/>
      <c r="AI13" s="104"/>
      <c r="AJ13" s="104"/>
      <c r="AK13" s="104"/>
      <c r="AL13" s="104"/>
      <c r="AM13" s="104"/>
      <c r="AN13" s="104"/>
      <c r="AO13" s="104"/>
      <c r="AP13" s="104" t="s">
        <v>121</v>
      </c>
      <c r="AQ13" s="104" t="s">
        <v>121</v>
      </c>
      <c r="AR13" s="104"/>
      <c r="AS13" s="105"/>
      <c r="AT13" s="97"/>
    </row>
    <row r="14" customFormat="false" ht="22.5" hidden="false" customHeight="false" outlineLevel="0" collapsed="false">
      <c r="A14" s="112" t="s">
        <v>144</v>
      </c>
      <c r="B14" s="113" t="s">
        <v>145</v>
      </c>
      <c r="C14" s="99" t="s">
        <v>146</v>
      </c>
      <c r="D14" s="101" t="s">
        <v>121</v>
      </c>
      <c r="E14" s="101" t="s">
        <v>121</v>
      </c>
      <c r="F14" s="101" t="s">
        <v>121</v>
      </c>
      <c r="G14" s="101" t="s">
        <v>121</v>
      </c>
      <c r="H14" s="101" t="s">
        <v>121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 t="s">
        <v>121</v>
      </c>
      <c r="U14" s="101" t="s">
        <v>121</v>
      </c>
      <c r="V14" s="101"/>
      <c r="W14" s="101"/>
      <c r="X14" s="101"/>
      <c r="Y14" s="101"/>
      <c r="Z14" s="101" t="s">
        <v>121</v>
      </c>
      <c r="AA14" s="101" t="s">
        <v>121</v>
      </c>
      <c r="AB14" s="101" t="s">
        <v>121</v>
      </c>
      <c r="AC14" s="101" t="s">
        <v>121</v>
      </c>
      <c r="AD14" s="101" t="s">
        <v>121</v>
      </c>
      <c r="AE14" s="101"/>
      <c r="AF14" s="101"/>
      <c r="AG14" s="102"/>
      <c r="AH14" s="103"/>
      <c r="AI14" s="104"/>
      <c r="AJ14" s="104"/>
      <c r="AK14" s="104"/>
      <c r="AL14" s="104" t="s">
        <v>121</v>
      </c>
      <c r="AM14" s="104" t="s">
        <v>121</v>
      </c>
      <c r="AN14" s="104"/>
      <c r="AO14" s="104"/>
      <c r="AP14" s="104"/>
      <c r="AQ14" s="104"/>
      <c r="AR14" s="104"/>
      <c r="AS14" s="105"/>
      <c r="AT14" s="97"/>
    </row>
    <row r="15" customFormat="false" ht="12.75" hidden="false" customHeight="false" outlineLevel="0" collapsed="false">
      <c r="A15" s="114" t="s">
        <v>147</v>
      </c>
      <c r="B15" s="113" t="s">
        <v>148</v>
      </c>
      <c r="C15" s="100" t="s">
        <v>146</v>
      </c>
      <c r="D15" s="101" t="s">
        <v>121</v>
      </c>
      <c r="E15" s="101" t="s">
        <v>121</v>
      </c>
      <c r="F15" s="101" t="s">
        <v>121</v>
      </c>
      <c r="G15" s="101" t="s">
        <v>121</v>
      </c>
      <c r="H15" s="101" t="s">
        <v>121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 t="s">
        <v>121</v>
      </c>
      <c r="U15" s="101" t="s">
        <v>121</v>
      </c>
      <c r="V15" s="101"/>
      <c r="W15" s="101"/>
      <c r="X15" s="101"/>
      <c r="Y15" s="101"/>
      <c r="Z15" s="101" t="s">
        <v>121</v>
      </c>
      <c r="AA15" s="101" t="s">
        <v>121</v>
      </c>
      <c r="AB15" s="101" t="s">
        <v>121</v>
      </c>
      <c r="AC15" s="101" t="s">
        <v>121</v>
      </c>
      <c r="AD15" s="101" t="s">
        <v>121</v>
      </c>
      <c r="AE15" s="101"/>
      <c r="AF15" s="101"/>
      <c r="AG15" s="102"/>
      <c r="AH15" s="103"/>
      <c r="AI15" s="104"/>
      <c r="AJ15" s="104"/>
      <c r="AK15" s="104"/>
      <c r="AL15" s="104"/>
      <c r="AM15" s="104"/>
      <c r="AN15" s="104"/>
      <c r="AO15" s="104" t="s">
        <v>121</v>
      </c>
      <c r="AP15" s="104" t="s">
        <v>121</v>
      </c>
      <c r="AQ15" s="104"/>
      <c r="AR15" s="104"/>
      <c r="AS15" s="105"/>
      <c r="AT15" s="97"/>
    </row>
    <row r="16" customFormat="false" ht="22.5" hidden="false" customHeight="false" outlineLevel="0" collapsed="false">
      <c r="A16" s="112" t="s">
        <v>149</v>
      </c>
      <c r="B16" s="115" t="s">
        <v>150</v>
      </c>
      <c r="C16" s="100" t="s">
        <v>151</v>
      </c>
      <c r="D16" s="101"/>
      <c r="E16" s="101"/>
      <c r="F16" s="101"/>
      <c r="G16" s="101"/>
      <c r="H16" s="101"/>
      <c r="I16" s="101" t="s">
        <v>121</v>
      </c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 t="s">
        <v>121</v>
      </c>
      <c r="U16" s="101" t="s">
        <v>121</v>
      </c>
      <c r="V16" s="101"/>
      <c r="W16" s="101"/>
      <c r="X16" s="101"/>
      <c r="Y16" s="101"/>
      <c r="Z16" s="101" t="s">
        <v>121</v>
      </c>
      <c r="AA16" s="101" t="s">
        <v>121</v>
      </c>
      <c r="AB16" s="101" t="s">
        <v>121</v>
      </c>
      <c r="AC16" s="101" t="s">
        <v>121</v>
      </c>
      <c r="AD16" s="101" t="s">
        <v>121</v>
      </c>
      <c r="AE16" s="101"/>
      <c r="AF16" s="101"/>
      <c r="AG16" s="102"/>
      <c r="AH16" s="103"/>
      <c r="AI16" s="104"/>
      <c r="AJ16" s="104"/>
      <c r="AK16" s="104"/>
      <c r="AL16" s="104"/>
      <c r="AM16" s="104"/>
      <c r="AN16" s="104" t="s">
        <v>121</v>
      </c>
      <c r="AO16" s="104"/>
      <c r="AP16" s="104"/>
      <c r="AQ16" s="104"/>
      <c r="AR16" s="104"/>
      <c r="AS16" s="105"/>
      <c r="AT16" s="97"/>
    </row>
    <row r="17" customFormat="false" ht="12.75" hidden="false" customHeight="false" outlineLevel="0" collapsed="false">
      <c r="A17" s="106" t="s">
        <v>152</v>
      </c>
      <c r="B17" s="100" t="s">
        <v>153</v>
      </c>
      <c r="C17" s="100" t="s">
        <v>154</v>
      </c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 t="s">
        <v>121</v>
      </c>
      <c r="AA17" s="101"/>
      <c r="AB17" s="101" t="s">
        <v>121</v>
      </c>
      <c r="AC17" s="101" t="s">
        <v>121</v>
      </c>
      <c r="AD17" s="101"/>
      <c r="AE17" s="101"/>
      <c r="AF17" s="101"/>
      <c r="AG17" s="102"/>
      <c r="AH17" s="103"/>
      <c r="AI17" s="104"/>
      <c r="AJ17" s="104"/>
      <c r="AK17" s="104"/>
      <c r="AL17" s="104"/>
      <c r="AM17" s="104"/>
      <c r="AN17" s="104" t="s">
        <v>121</v>
      </c>
      <c r="AO17" s="104" t="s">
        <v>121</v>
      </c>
      <c r="AP17" s="104" t="s">
        <v>121</v>
      </c>
      <c r="AQ17" s="104"/>
      <c r="AR17" s="104"/>
      <c r="AS17" s="105"/>
      <c r="AT17" s="97"/>
    </row>
    <row r="18" customFormat="false" ht="12.75" hidden="false" customHeight="false" outlineLevel="0" collapsed="false">
      <c r="A18" s="98" t="s">
        <v>155</v>
      </c>
      <c r="B18" s="100" t="s">
        <v>156</v>
      </c>
      <c r="C18" s="100" t="s">
        <v>154</v>
      </c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 t="s">
        <v>121</v>
      </c>
      <c r="AA18" s="101"/>
      <c r="AB18" s="101" t="s">
        <v>121</v>
      </c>
      <c r="AC18" s="101" t="s">
        <v>121</v>
      </c>
      <c r="AD18" s="101"/>
      <c r="AE18" s="101"/>
      <c r="AF18" s="101"/>
      <c r="AG18" s="102"/>
      <c r="AH18" s="103"/>
      <c r="AI18" s="104"/>
      <c r="AJ18" s="104"/>
      <c r="AK18" s="104"/>
      <c r="AL18" s="104"/>
      <c r="AM18" s="104"/>
      <c r="AN18" s="104"/>
      <c r="AO18" s="104"/>
      <c r="AP18" s="104"/>
      <c r="AQ18" s="104" t="s">
        <v>121</v>
      </c>
      <c r="AR18" s="104" t="s">
        <v>121</v>
      </c>
      <c r="AS18" s="105" t="s">
        <v>121</v>
      </c>
      <c r="AT18" s="97"/>
    </row>
    <row r="19" customFormat="false" ht="13.8" hidden="false" customHeight="false" outlineLevel="0" collapsed="false">
      <c r="A19" s="116" t="s">
        <v>157</v>
      </c>
      <c r="B19" s="117" t="s">
        <v>158</v>
      </c>
      <c r="C19" s="117" t="s">
        <v>159</v>
      </c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 t="s">
        <v>121</v>
      </c>
      <c r="U19" s="118" t="s">
        <v>121</v>
      </c>
      <c r="V19" s="118"/>
      <c r="W19" s="118"/>
      <c r="X19" s="118"/>
      <c r="Y19" s="118"/>
      <c r="Z19" s="118" t="s">
        <v>121</v>
      </c>
      <c r="AA19" s="118"/>
      <c r="AB19" s="118" t="s">
        <v>121</v>
      </c>
      <c r="AC19" s="118" t="s">
        <v>121</v>
      </c>
      <c r="AD19" s="118" t="s">
        <v>121</v>
      </c>
      <c r="AE19" s="118"/>
      <c r="AF19" s="118"/>
      <c r="AG19" s="119"/>
      <c r="AH19" s="120" t="s">
        <v>121</v>
      </c>
      <c r="AI19" s="121" t="s">
        <v>121</v>
      </c>
      <c r="AJ19" s="121" t="s">
        <v>121</v>
      </c>
      <c r="AK19" s="121" t="s">
        <v>121</v>
      </c>
      <c r="AL19" s="121" t="s">
        <v>121</v>
      </c>
      <c r="AM19" s="121" t="s">
        <v>121</v>
      </c>
      <c r="AN19" s="121" t="s">
        <v>121</v>
      </c>
      <c r="AO19" s="121" t="s">
        <v>121</v>
      </c>
      <c r="AP19" s="121" t="s">
        <v>121</v>
      </c>
      <c r="AQ19" s="121" t="s">
        <v>121</v>
      </c>
      <c r="AR19" s="121" t="s">
        <v>121</v>
      </c>
      <c r="AS19" s="122" t="s">
        <v>121</v>
      </c>
      <c r="AT19" s="97"/>
    </row>
    <row r="20" customFormat="false" ht="11.25" hidden="false" customHeight="true" outlineLevel="0" collapsed="false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0"/>
    </row>
    <row r="21" customFormat="false" ht="11.25" hidden="false" customHeight="true" outlineLevel="0" collapsed="false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0"/>
    </row>
    <row r="22" customFormat="false" ht="17.25" hidden="false" customHeight="true" outlineLevel="0" collapsed="false">
      <c r="A22" s="124" t="s">
        <v>160</v>
      </c>
      <c r="B22" s="124"/>
      <c r="C22" s="124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82"/>
    </row>
    <row r="23" customFormat="false" ht="16.5" hidden="false" customHeight="false" outlineLevel="0" collapsed="false">
      <c r="A23" s="127" t="s">
        <v>67</v>
      </c>
      <c r="B23" s="123" t="s">
        <v>161</v>
      </c>
      <c r="C23" s="128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82"/>
    </row>
    <row r="24" customFormat="false" ht="16.5" hidden="false" customHeight="false" outlineLevel="0" collapsed="false">
      <c r="A24" s="130" t="s">
        <v>68</v>
      </c>
      <c r="B24" s="131" t="s">
        <v>162</v>
      </c>
      <c r="C24" s="13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82"/>
    </row>
    <row r="25" customFormat="false" ht="16.5" hidden="false" customHeight="false" outlineLevel="0" collapsed="false">
      <c r="A25" s="130" t="s">
        <v>69</v>
      </c>
      <c r="B25" s="131" t="s">
        <v>163</v>
      </c>
      <c r="C25" s="13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82"/>
    </row>
    <row r="26" customFormat="false" ht="16.5" hidden="false" customHeight="false" outlineLevel="0" collapsed="false">
      <c r="A26" s="130" t="s">
        <v>70</v>
      </c>
      <c r="B26" s="131" t="s">
        <v>164</v>
      </c>
      <c r="C26" s="13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82"/>
    </row>
    <row r="27" customFormat="false" ht="16.5" hidden="false" customHeight="false" outlineLevel="0" collapsed="false">
      <c r="A27" s="130" t="s">
        <v>71</v>
      </c>
      <c r="B27" s="131" t="s">
        <v>165</v>
      </c>
      <c r="C27" s="13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82"/>
    </row>
    <row r="28" customFormat="false" ht="17.25" hidden="false" customHeight="false" outlineLevel="0" collapsed="false">
      <c r="A28" s="133" t="s">
        <v>72</v>
      </c>
      <c r="B28" s="134" t="s">
        <v>166</v>
      </c>
      <c r="C28" s="135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82"/>
    </row>
    <row r="29" customFormat="false" ht="16.5" hidden="false" customHeight="false" outlineLevel="0" collapsed="false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</row>
    <row r="30" customFormat="false" ht="16.5" hidden="false" customHeight="false" outlineLevel="0" collapsed="false">
      <c r="AP30" s="136" t="s">
        <v>167</v>
      </c>
    </row>
  </sheetData>
  <mergeCells count="44">
    <mergeCell ref="A2:A4"/>
    <mergeCell ref="B2:B4"/>
    <mergeCell ref="C2:C4"/>
    <mergeCell ref="D2:I2"/>
    <mergeCell ref="J2:K2"/>
    <mergeCell ref="L2:N2"/>
    <mergeCell ref="O2:R2"/>
    <mergeCell ref="T2:Y2"/>
    <mergeCell ref="Z2:AC2"/>
    <mergeCell ref="AD2:AG2"/>
    <mergeCell ref="AH2:AS3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22:C22"/>
    <mergeCell ref="D22:R22"/>
    <mergeCell ref="S22:AS22"/>
  </mergeCells>
  <printOptions headings="false" gridLines="false" gridLinesSet="true" horizontalCentered="false" verticalCentered="false"/>
  <pageMargins left="0" right="0" top="0.157638888888889" bottom="0.157638888888889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RowHeight="15"/>
  <cols>
    <col collapsed="false" hidden="false" max="1" min="1" style="137" width="3.8582995951417"/>
    <col collapsed="false" hidden="false" max="2" min="2" style="137" width="29.8582995951417"/>
    <col collapsed="false" hidden="false" max="3" min="3" style="138" width="4.85425101214575"/>
    <col collapsed="false" hidden="false" max="4" min="4" style="138" width="24.8502024291498"/>
    <col collapsed="false" hidden="false" max="5" min="5" style="139" width="52.4251012145749"/>
    <col collapsed="false" hidden="false" max="6" min="6" style="34" width="43.8542510121458"/>
    <col collapsed="false" hidden="false" max="1025" min="7" style="34" width="9.1417004048583"/>
  </cols>
  <sheetData>
    <row r="1" customFormat="false" ht="21" hidden="false" customHeight="true" outlineLevel="0" collapsed="false">
      <c r="A1" s="140" t="s">
        <v>168</v>
      </c>
      <c r="B1" s="141"/>
      <c r="C1" s="141"/>
      <c r="D1" s="141"/>
      <c r="E1" s="141"/>
      <c r="F1" s="141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142"/>
      <c r="B2" s="142"/>
      <c r="C2" s="143"/>
      <c r="D2" s="143"/>
      <c r="E2" s="144"/>
      <c r="F2" s="145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8" hidden="false" customHeight="true" outlineLevel="0" collapsed="false">
      <c r="A3" s="146" t="s">
        <v>169</v>
      </c>
      <c r="B3" s="147" t="s">
        <v>66</v>
      </c>
      <c r="C3" s="148" t="s">
        <v>8</v>
      </c>
      <c r="D3" s="148" t="s">
        <v>170</v>
      </c>
      <c r="E3" s="148" t="s">
        <v>171</v>
      </c>
      <c r="F3" s="149" t="s">
        <v>172</v>
      </c>
      <c r="G3" s="15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151"/>
      <c r="B4" s="152"/>
      <c r="C4" s="153"/>
      <c r="D4" s="153"/>
      <c r="E4" s="154"/>
      <c r="F4" s="155"/>
      <c r="G4" s="15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56" t="s">
        <v>173</v>
      </c>
      <c r="B5" s="157"/>
      <c r="C5" s="158"/>
      <c r="D5" s="158"/>
      <c r="E5" s="159"/>
      <c r="F5" s="160"/>
      <c r="G5" s="15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161" t="s">
        <v>174</v>
      </c>
      <c r="B6" s="162"/>
      <c r="C6" s="158"/>
      <c r="D6" s="158"/>
      <c r="E6" s="159"/>
      <c r="F6" s="160"/>
      <c r="G6" s="15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163" t="n">
        <v>1</v>
      </c>
      <c r="B7" s="164" t="s">
        <v>175</v>
      </c>
      <c r="C7" s="163" t="s">
        <v>25</v>
      </c>
      <c r="D7" s="163" t="s">
        <v>176</v>
      </c>
      <c r="E7" s="159"/>
      <c r="F7" s="160"/>
      <c r="G7" s="15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65" t="s">
        <v>177</v>
      </c>
      <c r="B8" s="166"/>
      <c r="C8" s="158"/>
      <c r="D8" s="158"/>
      <c r="E8" s="159"/>
      <c r="F8" s="160"/>
      <c r="G8" s="15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161" t="s">
        <v>178</v>
      </c>
      <c r="B9" s="162"/>
      <c r="C9" s="158"/>
      <c r="D9" s="158"/>
      <c r="E9" s="159"/>
      <c r="F9" s="160"/>
      <c r="G9" s="15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101" t="n">
        <v>1</v>
      </c>
      <c r="B10" s="167" t="s">
        <v>76</v>
      </c>
      <c r="C10" s="101" t="s">
        <v>179</v>
      </c>
      <c r="D10" s="101" t="s">
        <v>180</v>
      </c>
      <c r="E10" s="168" t="s">
        <v>181</v>
      </c>
      <c r="F10" s="169" t="s">
        <v>182</v>
      </c>
      <c r="G10" s="170"/>
      <c r="H10" s="171"/>
      <c r="I10" s="171"/>
      <c r="J10" s="171"/>
      <c r="K10" s="171"/>
      <c r="L10" s="171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101" t="n">
        <v>2</v>
      </c>
      <c r="B11" s="167" t="s">
        <v>77</v>
      </c>
      <c r="C11" s="101" t="s">
        <v>179</v>
      </c>
      <c r="D11" s="101" t="s">
        <v>183</v>
      </c>
      <c r="E11" s="172" t="s">
        <v>184</v>
      </c>
      <c r="F11" s="173"/>
      <c r="G11" s="174"/>
      <c r="H11" s="175"/>
      <c r="I11" s="175"/>
      <c r="J11" s="17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01" t="n">
        <v>3</v>
      </c>
      <c r="B12" s="167" t="s">
        <v>78</v>
      </c>
      <c r="C12" s="101" t="s">
        <v>179</v>
      </c>
      <c r="D12" s="101" t="s">
        <v>185</v>
      </c>
      <c r="E12" s="176" t="s">
        <v>186</v>
      </c>
      <c r="F12" s="169" t="s">
        <v>187</v>
      </c>
      <c r="G12" s="15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01" t="n">
        <v>4</v>
      </c>
      <c r="B13" s="167" t="s">
        <v>79</v>
      </c>
      <c r="C13" s="101" t="s">
        <v>179</v>
      </c>
      <c r="D13" s="101" t="s">
        <v>188</v>
      </c>
      <c r="E13" s="176" t="s">
        <v>189</v>
      </c>
      <c r="F13" s="177"/>
      <c r="G13" s="15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01" t="n">
        <v>5</v>
      </c>
      <c r="B14" s="167" t="s">
        <v>190</v>
      </c>
      <c r="C14" s="101" t="s">
        <v>179</v>
      </c>
      <c r="D14" s="178"/>
      <c r="E14" s="176" t="s">
        <v>191</v>
      </c>
      <c r="F14" s="177"/>
      <c r="G14" s="15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3.25" hidden="false" customHeight="false" outlineLevel="0" collapsed="false">
      <c r="A15" s="101" t="n">
        <v>6</v>
      </c>
      <c r="B15" s="167" t="s">
        <v>81</v>
      </c>
      <c r="C15" s="101" t="s">
        <v>179</v>
      </c>
      <c r="D15" s="179" t="s">
        <v>192</v>
      </c>
      <c r="E15" s="176" t="s">
        <v>193</v>
      </c>
      <c r="F15" s="173"/>
      <c r="G15" s="15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80" t="s">
        <v>194</v>
      </c>
      <c r="B16" s="181"/>
      <c r="C16" s="101"/>
      <c r="D16" s="101"/>
      <c r="E16" s="182"/>
      <c r="F16" s="160"/>
      <c r="G16" s="15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01" t="n">
        <v>1</v>
      </c>
      <c r="B17" s="167" t="s">
        <v>195</v>
      </c>
      <c r="C17" s="101" t="s">
        <v>179</v>
      </c>
      <c r="D17" s="101"/>
      <c r="E17" s="182" t="s">
        <v>196</v>
      </c>
      <c r="F17" s="160" t="s">
        <v>197</v>
      </c>
      <c r="G17" s="15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01" t="n">
        <v>2</v>
      </c>
      <c r="B18" s="167" t="s">
        <v>83</v>
      </c>
      <c r="C18" s="101" t="s">
        <v>179</v>
      </c>
      <c r="D18" s="101"/>
      <c r="E18" s="182" t="s">
        <v>198</v>
      </c>
      <c r="F18" s="160"/>
      <c r="G18" s="15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89" customFormat="true" ht="15" hidden="false" customHeight="false" outlineLevel="0" collapsed="false">
      <c r="A19" s="183" t="s">
        <v>199</v>
      </c>
      <c r="B19" s="184"/>
      <c r="C19" s="185"/>
      <c r="D19" s="185"/>
      <c r="E19" s="186"/>
      <c r="F19" s="187"/>
      <c r="G19" s="188"/>
    </row>
    <row r="20" customFormat="false" ht="15" hidden="false" customHeight="false" outlineLevel="0" collapsed="false">
      <c r="A20" s="101" t="n">
        <v>1</v>
      </c>
      <c r="B20" s="167" t="s">
        <v>84</v>
      </c>
      <c r="C20" s="101" t="s">
        <v>200</v>
      </c>
      <c r="D20" s="190"/>
      <c r="E20" s="182" t="s">
        <v>201</v>
      </c>
      <c r="F20" s="160"/>
      <c r="G20" s="15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01" t="n">
        <v>2</v>
      </c>
      <c r="B21" s="167" t="s">
        <v>85</v>
      </c>
      <c r="C21" s="101" t="s">
        <v>200</v>
      </c>
      <c r="D21" s="191"/>
      <c r="E21" s="182" t="s">
        <v>201</v>
      </c>
      <c r="F21" s="160"/>
      <c r="G21" s="15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01" t="n">
        <v>3</v>
      </c>
      <c r="B22" s="167" t="s">
        <v>86</v>
      </c>
      <c r="C22" s="101" t="s">
        <v>200</v>
      </c>
      <c r="D22" s="191"/>
      <c r="E22" s="182" t="s">
        <v>201</v>
      </c>
      <c r="F22" s="160"/>
      <c r="G22" s="15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89" customFormat="true" ht="15" hidden="false" customHeight="false" outlineLevel="0" collapsed="false">
      <c r="A23" s="192" t="s">
        <v>202</v>
      </c>
      <c r="B23" s="193"/>
      <c r="C23" s="194"/>
      <c r="D23" s="194"/>
      <c r="E23" s="186"/>
      <c r="F23" s="187"/>
      <c r="G23" s="188"/>
    </row>
    <row r="24" customFormat="false" ht="15" hidden="false" customHeight="false" outlineLevel="0" collapsed="false">
      <c r="A24" s="101" t="n">
        <v>1</v>
      </c>
      <c r="B24" s="167" t="s">
        <v>87</v>
      </c>
      <c r="C24" s="101" t="s">
        <v>179</v>
      </c>
      <c r="D24" s="101"/>
      <c r="E24" s="182" t="s">
        <v>203</v>
      </c>
      <c r="F24" s="160"/>
      <c r="G24" s="15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01" t="n">
        <v>2</v>
      </c>
      <c r="B25" s="167" t="s">
        <v>88</v>
      </c>
      <c r="C25" s="101" t="s">
        <v>179</v>
      </c>
      <c r="D25" s="101"/>
      <c r="E25" s="182" t="s">
        <v>203</v>
      </c>
      <c r="F25" s="160"/>
      <c r="G25" s="15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01" t="n">
        <v>3</v>
      </c>
      <c r="B26" s="167" t="s">
        <v>89</v>
      </c>
      <c r="C26" s="101" t="s">
        <v>179</v>
      </c>
      <c r="D26" s="101"/>
      <c r="E26" s="182" t="s">
        <v>203</v>
      </c>
      <c r="F26" s="160"/>
      <c r="G26" s="15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01" t="n">
        <v>4</v>
      </c>
      <c r="B27" s="167" t="s">
        <v>90</v>
      </c>
      <c r="C27" s="101" t="s">
        <v>179</v>
      </c>
      <c r="D27" s="101"/>
      <c r="E27" s="182" t="s">
        <v>203</v>
      </c>
      <c r="F27" s="160"/>
      <c r="G27" s="15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89" customFormat="true" ht="15" hidden="false" customHeight="false" outlineLevel="0" collapsed="false">
      <c r="A28" s="192" t="s">
        <v>204</v>
      </c>
      <c r="B28" s="193"/>
      <c r="C28" s="194"/>
      <c r="D28" s="194"/>
      <c r="E28" s="186"/>
      <c r="F28" s="187"/>
      <c r="G28" s="188"/>
    </row>
    <row r="29" customFormat="false" ht="15" hidden="false" customHeight="false" outlineLevel="0" collapsed="false">
      <c r="A29" s="101" t="n">
        <v>1</v>
      </c>
      <c r="B29" s="167" t="s">
        <v>205</v>
      </c>
      <c r="C29" s="101" t="s">
        <v>206</v>
      </c>
      <c r="D29" s="101"/>
      <c r="E29" s="195" t="s">
        <v>207</v>
      </c>
      <c r="F29" s="196"/>
      <c r="G29" s="15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89" customFormat="true" ht="15" hidden="false" customHeight="false" outlineLevel="0" collapsed="false">
      <c r="A30" s="197" t="s">
        <v>208</v>
      </c>
      <c r="B30" s="198"/>
      <c r="C30" s="199"/>
      <c r="D30" s="199"/>
      <c r="E30" s="186"/>
      <c r="F30" s="187"/>
      <c r="G30" s="188"/>
    </row>
    <row r="31" customFormat="false" ht="15" hidden="false" customHeight="false" outlineLevel="0" collapsed="false">
      <c r="A31" s="101" t="n">
        <v>1</v>
      </c>
      <c r="B31" s="167" t="s">
        <v>92</v>
      </c>
      <c r="C31" s="101" t="s">
        <v>206</v>
      </c>
      <c r="D31" s="101"/>
      <c r="E31" s="182" t="s">
        <v>209</v>
      </c>
      <c r="F31" s="160"/>
      <c r="G31" s="150"/>
      <c r="H31" s="0"/>
    </row>
    <row r="32" customFormat="false" ht="15" hidden="false" customHeight="false" outlineLevel="0" collapsed="false">
      <c r="A32" s="101" t="n">
        <v>2</v>
      </c>
      <c r="B32" s="200" t="s">
        <v>210</v>
      </c>
      <c r="C32" s="101" t="s">
        <v>206</v>
      </c>
      <c r="D32" s="101"/>
      <c r="E32" s="182" t="s">
        <v>211</v>
      </c>
      <c r="F32" s="160"/>
      <c r="G32" s="150"/>
      <c r="H32" s="0"/>
    </row>
    <row r="33" customFormat="false" ht="15" hidden="false" customHeight="false" outlineLevel="0" collapsed="false">
      <c r="A33" s="101" t="n">
        <v>3</v>
      </c>
      <c r="B33" s="167" t="s">
        <v>94</v>
      </c>
      <c r="C33" s="101" t="s">
        <v>206</v>
      </c>
      <c r="D33" s="101"/>
      <c r="E33" s="182" t="s">
        <v>209</v>
      </c>
      <c r="F33" s="160"/>
      <c r="G33" s="150"/>
      <c r="H33" s="0"/>
    </row>
    <row r="34" customFormat="false" ht="15" hidden="false" customHeight="false" outlineLevel="0" collapsed="false">
      <c r="A34" s="101" t="n">
        <v>4</v>
      </c>
      <c r="B34" s="167" t="s">
        <v>212</v>
      </c>
      <c r="C34" s="101" t="s">
        <v>213</v>
      </c>
      <c r="D34" s="101"/>
      <c r="E34" s="182" t="s">
        <v>211</v>
      </c>
      <c r="F34" s="160"/>
      <c r="G34" s="150"/>
      <c r="H34" s="0"/>
    </row>
    <row r="35" customFormat="false" ht="15" hidden="false" customHeight="false" outlineLevel="0" collapsed="false">
      <c r="A35" s="101" t="n">
        <v>5</v>
      </c>
      <c r="B35" s="201" t="s">
        <v>214</v>
      </c>
      <c r="C35" s="101" t="s">
        <v>215</v>
      </c>
      <c r="D35" s="101"/>
      <c r="E35" s="182" t="s">
        <v>216</v>
      </c>
      <c r="F35" s="160"/>
      <c r="G35" s="150"/>
      <c r="H35" s="0"/>
    </row>
    <row r="36" customFormat="false" ht="15.75" hidden="false" customHeight="false" outlineLevel="0" collapsed="false">
      <c r="A36" s="101" t="n">
        <v>6</v>
      </c>
      <c r="B36" s="202" t="s">
        <v>217</v>
      </c>
      <c r="C36" s="118" t="s">
        <v>218</v>
      </c>
      <c r="D36" s="118"/>
      <c r="E36" s="203"/>
      <c r="F36" s="204"/>
      <c r="G36" s="150"/>
      <c r="H36" s="0"/>
    </row>
    <row r="37" customFormat="false" ht="36.75" hidden="false" customHeight="true" outlineLevel="0" collapsed="false">
      <c r="A37" s="43"/>
      <c r="B37" s="43"/>
      <c r="C37" s="38"/>
      <c r="D37" s="43"/>
      <c r="E37" s="205"/>
      <c r="F37" s="43"/>
      <c r="G37" s="150"/>
      <c r="H37" s="0"/>
    </row>
    <row r="38" customFormat="false" ht="15" hidden="false" customHeight="false" outlineLevel="0" collapsed="false">
      <c r="A38" s="39"/>
      <c r="B38" s="39"/>
      <c r="C38" s="40"/>
      <c r="D38" s="39"/>
      <c r="E38" s="0"/>
      <c r="F38" s="0"/>
      <c r="G38" s="206"/>
      <c r="H38" s="207"/>
    </row>
    <row r="39" customFormat="false" ht="15" hidden="false" customHeight="false" outlineLevel="0" collapsed="false">
      <c r="A39" s="39"/>
      <c r="B39" s="39"/>
      <c r="C39" s="40"/>
      <c r="D39" s="39"/>
      <c r="E39" s="0"/>
      <c r="F39" s="0"/>
      <c r="G39" s="150"/>
    </row>
    <row r="40" customFormat="false" ht="15" hidden="false" customHeight="false" outlineLevel="0" collapsed="false">
      <c r="A40" s="39"/>
      <c r="B40" s="39"/>
      <c r="C40" s="40"/>
      <c r="D40" s="39"/>
      <c r="E40" s="0"/>
      <c r="F40" s="0"/>
      <c r="G40" s="150"/>
    </row>
    <row r="41" customFormat="false" ht="15" hidden="false" customHeight="false" outlineLevel="0" collapsed="false">
      <c r="A41" s="39"/>
      <c r="B41" s="39"/>
      <c r="C41" s="40"/>
      <c r="D41" s="39"/>
      <c r="E41" s="0"/>
      <c r="F41" s="0"/>
      <c r="G41" s="150"/>
    </row>
    <row r="42" customFormat="false" ht="15" hidden="false" customHeight="false" outlineLevel="0" collapsed="false">
      <c r="A42" s="39"/>
      <c r="B42" s="39"/>
      <c r="C42" s="40"/>
      <c r="D42" s="39"/>
      <c r="E42" s="0"/>
      <c r="F42" s="208" t="s">
        <v>219</v>
      </c>
      <c r="G42" s="150"/>
    </row>
    <row r="43" customFormat="false" ht="15" hidden="false" customHeight="false" outlineLevel="0" collapsed="false">
      <c r="A43" s="39"/>
      <c r="B43" s="39"/>
      <c r="C43" s="40"/>
      <c r="D43" s="39"/>
      <c r="E43" s="0"/>
      <c r="F43" s="0"/>
      <c r="G43" s="150"/>
    </row>
    <row r="44" customFormat="false" ht="15" hidden="false" customHeight="false" outlineLevel="0" collapsed="false">
      <c r="A44" s="39"/>
      <c r="B44" s="39"/>
      <c r="C44" s="40"/>
      <c r="D44" s="39"/>
      <c r="E44" s="0"/>
      <c r="F44" s="0"/>
      <c r="G44" s="150"/>
    </row>
    <row r="45" customFormat="false" ht="15" hidden="false" customHeight="false" outlineLevel="0" collapsed="false">
      <c r="A45" s="39"/>
      <c r="B45" s="39"/>
      <c r="C45" s="40"/>
      <c r="D45" s="39"/>
      <c r="E45" s="0"/>
      <c r="F45" s="0"/>
      <c r="G45" s="150"/>
    </row>
    <row r="46" customFormat="false" ht="15" hidden="false" customHeight="false" outlineLevel="0" collapsed="false">
      <c r="A46" s="39"/>
      <c r="B46" s="39"/>
      <c r="C46" s="40"/>
      <c r="D46" s="39"/>
      <c r="E46" s="0"/>
      <c r="F46" s="0"/>
      <c r="G46" s="150"/>
    </row>
    <row r="47" customFormat="false" ht="15" hidden="false" customHeight="false" outlineLevel="0" collapsed="false">
      <c r="A47" s="39"/>
      <c r="B47" s="39"/>
      <c r="C47" s="40"/>
      <c r="D47" s="39"/>
      <c r="E47" s="0"/>
      <c r="F47" s="0"/>
      <c r="G47" s="150"/>
    </row>
    <row r="48" customFormat="false" ht="15" hidden="false" customHeight="false" outlineLevel="0" collapsed="false">
      <c r="A48" s="39"/>
      <c r="B48" s="39"/>
      <c r="C48" s="40"/>
      <c r="D48" s="39"/>
      <c r="E48" s="0"/>
      <c r="F48" s="0"/>
      <c r="G48" s="150"/>
    </row>
    <row r="49" customFormat="false" ht="15" hidden="false" customHeight="false" outlineLevel="0" collapsed="false">
      <c r="A49" s="39"/>
      <c r="B49" s="39"/>
      <c r="C49" s="40"/>
      <c r="D49" s="39"/>
      <c r="E49" s="0"/>
      <c r="F49" s="0"/>
      <c r="G49" s="150"/>
    </row>
    <row r="50" customFormat="false" ht="15" hidden="false" customHeight="false" outlineLevel="0" collapsed="false">
      <c r="C50" s="209"/>
      <c r="D50" s="209"/>
      <c r="E50" s="205"/>
      <c r="F50" s="43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Z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4" activeCellId="0" sqref="F44"/>
    </sheetView>
  </sheetViews>
  <sheetFormatPr defaultRowHeight="16.5"/>
  <cols>
    <col collapsed="false" hidden="false" max="1" min="1" style="73" width="4.85425101214575"/>
    <col collapsed="false" hidden="false" max="2" min="2" style="73" width="13.7125506072874"/>
    <col collapsed="false" hidden="false" max="3" min="3" style="73" width="18.8542510121457"/>
    <col collapsed="false" hidden="false" max="4" min="4" style="73" width="20.5748987854251"/>
    <col collapsed="false" hidden="false" max="5" min="5" style="73" width="6.1417004048583"/>
    <col collapsed="false" hidden="false" max="8" min="6" style="73" width="4.2834008097166"/>
    <col collapsed="false" hidden="false" max="9" min="9" style="73" width="5"/>
    <col collapsed="false" hidden="false" max="10" min="10" style="73" width="6"/>
    <col collapsed="false" hidden="false" max="24" min="11" style="73" width="3.8582995951417"/>
    <col collapsed="false" hidden="false" max="1025" min="25" style="73" width="9.1417004048583"/>
  </cols>
  <sheetData>
    <row r="1" customFormat="false" ht="16.5" hidden="false" customHeight="false" outlineLevel="0" collapsed="false">
      <c r="A1" s="74" t="s">
        <v>220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0"/>
      <c r="Z1" s="0"/>
    </row>
    <row r="2" customFormat="false" ht="17.25" hidden="false" customHeight="false" outlineLevel="0" collapsed="false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0"/>
      <c r="Z2" s="0"/>
    </row>
    <row r="3" customFormat="false" ht="16.5" hidden="false" customHeight="true" outlineLevel="0" collapsed="false">
      <c r="A3" s="210" t="s">
        <v>64</v>
      </c>
      <c r="B3" s="211" t="s">
        <v>65</v>
      </c>
      <c r="C3" s="211" t="s">
        <v>6</v>
      </c>
      <c r="D3" s="211" t="s">
        <v>66</v>
      </c>
      <c r="E3" s="212" t="s">
        <v>67</v>
      </c>
      <c r="F3" s="212"/>
      <c r="G3" s="212"/>
      <c r="H3" s="212"/>
      <c r="I3" s="212"/>
      <c r="J3" s="213"/>
      <c r="K3" s="213"/>
      <c r="L3" s="212" t="s">
        <v>69</v>
      </c>
      <c r="M3" s="212"/>
      <c r="N3" s="212"/>
      <c r="O3" s="212" t="s">
        <v>70</v>
      </c>
      <c r="P3" s="212"/>
      <c r="Q3" s="212"/>
      <c r="R3" s="212"/>
      <c r="S3" s="214" t="s">
        <v>71</v>
      </c>
      <c r="T3" s="215" t="s">
        <v>72</v>
      </c>
      <c r="U3" s="215"/>
      <c r="V3" s="215"/>
      <c r="W3" s="215"/>
      <c r="X3" s="215"/>
      <c r="Y3" s="82"/>
      <c r="Z3" s="0"/>
    </row>
    <row r="4" customFormat="false" ht="16.5" hidden="false" customHeight="true" outlineLevel="0" collapsed="false">
      <c r="A4" s="210"/>
      <c r="B4" s="211"/>
      <c r="C4" s="211"/>
      <c r="D4" s="211"/>
      <c r="E4" s="216" t="s">
        <v>76</v>
      </c>
      <c r="F4" s="216" t="s">
        <v>77</v>
      </c>
      <c r="G4" s="216" t="s">
        <v>78</v>
      </c>
      <c r="H4" s="216" t="s">
        <v>79</v>
      </c>
      <c r="I4" s="216" t="s">
        <v>81</v>
      </c>
      <c r="J4" s="216" t="s">
        <v>221</v>
      </c>
      <c r="K4" s="216" t="s">
        <v>83</v>
      </c>
      <c r="L4" s="216" t="s">
        <v>84</v>
      </c>
      <c r="M4" s="216" t="s">
        <v>85</v>
      </c>
      <c r="N4" s="216" t="s">
        <v>86</v>
      </c>
      <c r="O4" s="216" t="s">
        <v>87</v>
      </c>
      <c r="P4" s="216" t="s">
        <v>88</v>
      </c>
      <c r="Q4" s="216" t="s">
        <v>89</v>
      </c>
      <c r="R4" s="216" t="s">
        <v>222</v>
      </c>
      <c r="S4" s="216" t="s">
        <v>91</v>
      </c>
      <c r="T4" s="216" t="s">
        <v>92</v>
      </c>
      <c r="U4" s="216" t="s">
        <v>223</v>
      </c>
      <c r="V4" s="216" t="s">
        <v>224</v>
      </c>
      <c r="W4" s="216" t="s">
        <v>94</v>
      </c>
      <c r="X4" s="217" t="s">
        <v>95</v>
      </c>
      <c r="Y4" s="82"/>
      <c r="Z4" s="0"/>
    </row>
    <row r="5" customFormat="false" ht="72" hidden="false" customHeight="true" outlineLevel="0" collapsed="false">
      <c r="A5" s="210"/>
      <c r="B5" s="211"/>
      <c r="C5" s="211"/>
      <c r="D5" s="211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7"/>
      <c r="Y5" s="82"/>
      <c r="Z5" s="0"/>
    </row>
    <row r="6" customFormat="false" ht="23.25" hidden="false" customHeight="false" outlineLevel="0" collapsed="false">
      <c r="A6" s="218" t="s">
        <v>118</v>
      </c>
      <c r="B6" s="219" t="s">
        <v>119</v>
      </c>
      <c r="C6" s="220" t="s">
        <v>225</v>
      </c>
      <c r="D6" s="221" t="s">
        <v>120</v>
      </c>
      <c r="E6" s="220"/>
      <c r="F6" s="220"/>
      <c r="G6" s="220"/>
      <c r="H6" s="220"/>
      <c r="I6" s="220"/>
      <c r="J6" s="220"/>
      <c r="K6" s="220" t="n">
        <f aca="false">400*0.3</f>
        <v>120</v>
      </c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2" t="n">
        <v>400</v>
      </c>
      <c r="Y6" s="97"/>
      <c r="Z6" s="66"/>
    </row>
    <row r="7" customFormat="false" ht="22.5" hidden="false" customHeight="false" outlineLevel="0" collapsed="false">
      <c r="A7" s="223" t="s">
        <v>122</v>
      </c>
      <c r="B7" s="224" t="s">
        <v>124</v>
      </c>
      <c r="C7" s="220" t="s">
        <v>225</v>
      </c>
      <c r="D7" s="225" t="s">
        <v>124</v>
      </c>
      <c r="E7" s="226"/>
      <c r="F7" s="226"/>
      <c r="G7" s="226"/>
      <c r="H7" s="226"/>
      <c r="I7" s="226"/>
      <c r="J7" s="226"/>
      <c r="K7" s="225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7"/>
      <c r="Y7" s="97"/>
      <c r="Z7" s="66"/>
    </row>
    <row r="8" customFormat="false" ht="16.5" hidden="false" customHeight="false" outlineLevel="0" collapsed="false">
      <c r="A8" s="223" t="s">
        <v>125</v>
      </c>
      <c r="B8" s="228" t="s">
        <v>126</v>
      </c>
      <c r="C8" s="225" t="s">
        <v>226</v>
      </c>
      <c r="D8" s="225" t="s">
        <v>127</v>
      </c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 t="n">
        <v>160</v>
      </c>
      <c r="U8" s="226" t="n">
        <v>15</v>
      </c>
      <c r="V8" s="226" t="n">
        <v>20</v>
      </c>
      <c r="W8" s="226"/>
      <c r="X8" s="227"/>
      <c r="Y8" s="97"/>
      <c r="Z8" s="66"/>
    </row>
    <row r="9" customFormat="false" ht="33.75" hidden="false" customHeight="false" outlineLevel="0" collapsed="false">
      <c r="A9" s="223" t="s">
        <v>128</v>
      </c>
      <c r="B9" s="228" t="s">
        <v>129</v>
      </c>
      <c r="C9" s="225" t="s">
        <v>227</v>
      </c>
      <c r="D9" s="229" t="s">
        <v>130</v>
      </c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 t="n">
        <v>100</v>
      </c>
      <c r="U9" s="226"/>
      <c r="V9" s="226"/>
      <c r="W9" s="226"/>
      <c r="X9" s="227"/>
      <c r="Y9" s="97"/>
      <c r="Z9" s="66"/>
    </row>
    <row r="10" customFormat="false" ht="16.5" hidden="false" customHeight="true" outlineLevel="0" collapsed="false">
      <c r="A10" s="223" t="s">
        <v>131</v>
      </c>
      <c r="B10" s="228" t="s">
        <v>132</v>
      </c>
      <c r="C10" s="228" t="s">
        <v>228</v>
      </c>
      <c r="D10" s="230" t="s">
        <v>229</v>
      </c>
      <c r="E10" s="226"/>
      <c r="F10" s="226"/>
      <c r="G10" s="226"/>
      <c r="H10" s="226"/>
      <c r="I10" s="226"/>
      <c r="J10" s="226"/>
      <c r="K10" s="226"/>
      <c r="L10" s="231" t="n">
        <v>2.59</v>
      </c>
      <c r="M10" s="231"/>
      <c r="N10" s="231"/>
      <c r="O10" s="232" t="n">
        <v>2.92</v>
      </c>
      <c r="P10" s="232"/>
      <c r="Q10" s="232"/>
      <c r="R10" s="233" t="n">
        <v>14.02</v>
      </c>
      <c r="S10" s="226"/>
      <c r="T10" s="226" t="n">
        <v>40</v>
      </c>
      <c r="U10" s="226" t="n">
        <v>15</v>
      </c>
      <c r="V10" s="226"/>
      <c r="W10" s="226" t="n">
        <v>30</v>
      </c>
      <c r="X10" s="227"/>
      <c r="Y10" s="97"/>
      <c r="Z10" s="66"/>
    </row>
    <row r="11" customFormat="false" ht="16.5" hidden="false" customHeight="false" outlineLevel="0" collapsed="false">
      <c r="A11" s="223"/>
      <c r="B11" s="228"/>
      <c r="C11" s="228" t="s">
        <v>230</v>
      </c>
      <c r="D11" s="230"/>
      <c r="E11" s="226"/>
      <c r="F11" s="226"/>
      <c r="G11" s="226"/>
      <c r="H11" s="226"/>
      <c r="I11" s="226"/>
      <c r="J11" s="226"/>
      <c r="K11" s="226"/>
      <c r="L11" s="231"/>
      <c r="M11" s="231" t="n">
        <v>2.59</v>
      </c>
      <c r="N11" s="231"/>
      <c r="O11" s="232"/>
      <c r="P11" s="232" t="n">
        <v>2.92</v>
      </c>
      <c r="Q11" s="232"/>
      <c r="R11" s="226"/>
      <c r="S11" s="226"/>
      <c r="T11" s="226" t="n">
        <v>40</v>
      </c>
      <c r="U11" s="226"/>
      <c r="V11" s="226"/>
      <c r="W11" s="226"/>
      <c r="X11" s="227"/>
      <c r="Y11" s="97"/>
      <c r="Z11" s="66"/>
    </row>
    <row r="12" customFormat="false" ht="16.5" hidden="false" customHeight="false" outlineLevel="0" collapsed="false">
      <c r="A12" s="223"/>
      <c r="B12" s="228"/>
      <c r="C12" s="228" t="s">
        <v>231</v>
      </c>
      <c r="D12" s="230"/>
      <c r="E12" s="226"/>
      <c r="F12" s="226"/>
      <c r="G12" s="226"/>
      <c r="H12" s="226"/>
      <c r="I12" s="226"/>
      <c r="J12" s="226"/>
      <c r="K12" s="226"/>
      <c r="L12" s="231"/>
      <c r="M12" s="231"/>
      <c r="N12" s="231" t="n">
        <v>2.59</v>
      </c>
      <c r="O12" s="232"/>
      <c r="P12" s="232"/>
      <c r="Q12" s="232" t="n">
        <v>2.92</v>
      </c>
      <c r="R12" s="226"/>
      <c r="S12" s="226"/>
      <c r="T12" s="226" t="n">
        <v>40</v>
      </c>
      <c r="U12" s="226"/>
      <c r="V12" s="226"/>
      <c r="W12" s="226"/>
      <c r="X12" s="227"/>
      <c r="Y12" s="97"/>
      <c r="Z12" s="66"/>
    </row>
    <row r="13" customFormat="false" ht="16.5" hidden="false" customHeight="false" outlineLevel="0" collapsed="false">
      <c r="A13" s="223"/>
      <c r="B13" s="228"/>
      <c r="C13" s="228" t="s">
        <v>232</v>
      </c>
      <c r="D13" s="230"/>
      <c r="E13" s="226"/>
      <c r="F13" s="226"/>
      <c r="G13" s="226"/>
      <c r="H13" s="226"/>
      <c r="I13" s="226"/>
      <c r="J13" s="226"/>
      <c r="K13" s="226"/>
      <c r="L13" s="231" t="n">
        <v>2.59</v>
      </c>
      <c r="M13" s="231"/>
      <c r="N13" s="231"/>
      <c r="O13" s="232" t="n">
        <v>2.92</v>
      </c>
      <c r="P13" s="232"/>
      <c r="Q13" s="232"/>
      <c r="R13" s="226"/>
      <c r="S13" s="226"/>
      <c r="T13" s="226" t="n">
        <v>40</v>
      </c>
      <c r="U13" s="226"/>
      <c r="V13" s="226"/>
      <c r="W13" s="226"/>
      <c r="X13" s="227"/>
      <c r="Y13" s="97"/>
      <c r="Z13" s="66"/>
    </row>
    <row r="14" customFormat="false" ht="16.5" hidden="false" customHeight="false" outlineLevel="0" collapsed="false">
      <c r="A14" s="223"/>
      <c r="B14" s="228"/>
      <c r="C14" s="228" t="s">
        <v>233</v>
      </c>
      <c r="D14" s="230"/>
      <c r="E14" s="226"/>
      <c r="F14" s="226"/>
      <c r="G14" s="226"/>
      <c r="H14" s="226"/>
      <c r="I14" s="226"/>
      <c r="J14" s="226"/>
      <c r="K14" s="226"/>
      <c r="L14" s="231"/>
      <c r="M14" s="231" t="n">
        <v>2.59</v>
      </c>
      <c r="N14" s="231"/>
      <c r="O14" s="232"/>
      <c r="P14" s="232" t="n">
        <v>2.92</v>
      </c>
      <c r="Q14" s="232"/>
      <c r="R14" s="226"/>
      <c r="S14" s="226"/>
      <c r="T14" s="226" t="n">
        <v>40</v>
      </c>
      <c r="U14" s="226"/>
      <c r="V14" s="226"/>
      <c r="W14" s="226"/>
      <c r="X14" s="227"/>
      <c r="Y14" s="97"/>
      <c r="Z14" s="66"/>
    </row>
    <row r="15" customFormat="false" ht="16.5" hidden="false" customHeight="false" outlineLevel="0" collapsed="false">
      <c r="A15" s="223"/>
      <c r="B15" s="228"/>
      <c r="C15" s="228" t="s">
        <v>234</v>
      </c>
      <c r="D15" s="230"/>
      <c r="E15" s="226"/>
      <c r="F15" s="226"/>
      <c r="G15" s="226"/>
      <c r="H15" s="226"/>
      <c r="I15" s="226"/>
      <c r="J15" s="226"/>
      <c r="K15" s="226"/>
      <c r="L15" s="231"/>
      <c r="M15" s="231"/>
      <c r="N15" s="231" t="n">
        <v>2.59</v>
      </c>
      <c r="O15" s="232"/>
      <c r="P15" s="232"/>
      <c r="Q15" s="232" t="n">
        <v>2.92</v>
      </c>
      <c r="R15" s="226"/>
      <c r="S15" s="226"/>
      <c r="T15" s="226" t="n">
        <v>40</v>
      </c>
      <c r="U15" s="226"/>
      <c r="V15" s="226"/>
      <c r="W15" s="226"/>
      <c r="X15" s="227"/>
      <c r="Y15" s="97"/>
      <c r="Z15" s="66"/>
    </row>
    <row r="16" customFormat="false" ht="16.5" hidden="false" customHeight="false" outlineLevel="0" collapsed="false">
      <c r="A16" s="223"/>
      <c r="B16" s="228"/>
      <c r="C16" s="228" t="s">
        <v>235</v>
      </c>
      <c r="D16" s="230"/>
      <c r="E16" s="226"/>
      <c r="F16" s="226"/>
      <c r="G16" s="226"/>
      <c r="H16" s="226"/>
      <c r="I16" s="226"/>
      <c r="J16" s="226"/>
      <c r="K16" s="226"/>
      <c r="L16" s="231" t="n">
        <v>2.59</v>
      </c>
      <c r="M16" s="231"/>
      <c r="N16" s="231"/>
      <c r="O16" s="232" t="n">
        <v>2.92</v>
      </c>
      <c r="P16" s="232"/>
      <c r="Q16" s="232"/>
      <c r="R16" s="226"/>
      <c r="S16" s="226"/>
      <c r="T16" s="226" t="n">
        <v>40</v>
      </c>
      <c r="U16" s="226"/>
      <c r="V16" s="226"/>
      <c r="W16" s="226"/>
      <c r="X16" s="227"/>
      <c r="Y16" s="97"/>
      <c r="Z16" s="66"/>
    </row>
    <row r="17" customFormat="false" ht="16.5" hidden="false" customHeight="false" outlineLevel="0" collapsed="false">
      <c r="A17" s="223"/>
      <c r="B17" s="228"/>
      <c r="C17" s="228" t="s">
        <v>236</v>
      </c>
      <c r="D17" s="230"/>
      <c r="E17" s="226"/>
      <c r="F17" s="226"/>
      <c r="G17" s="226"/>
      <c r="H17" s="226"/>
      <c r="I17" s="226"/>
      <c r="J17" s="226"/>
      <c r="K17" s="226"/>
      <c r="L17" s="231"/>
      <c r="M17" s="231" t="n">
        <v>2.59</v>
      </c>
      <c r="N17" s="231"/>
      <c r="O17" s="232"/>
      <c r="P17" s="232" t="n">
        <v>2.92</v>
      </c>
      <c r="Q17" s="232"/>
      <c r="R17" s="226"/>
      <c r="S17" s="226"/>
      <c r="T17" s="226" t="n">
        <v>40</v>
      </c>
      <c r="U17" s="226"/>
      <c r="V17" s="226"/>
      <c r="W17" s="226"/>
      <c r="X17" s="227"/>
      <c r="Y17" s="97"/>
      <c r="Z17" s="66"/>
    </row>
    <row r="18" customFormat="false" ht="16.5" hidden="false" customHeight="false" outlineLevel="0" collapsed="false">
      <c r="A18" s="223"/>
      <c r="B18" s="228"/>
      <c r="C18" s="228" t="s">
        <v>237</v>
      </c>
      <c r="D18" s="230"/>
      <c r="E18" s="226"/>
      <c r="F18" s="226"/>
      <c r="G18" s="226"/>
      <c r="H18" s="226"/>
      <c r="I18" s="226"/>
      <c r="J18" s="226"/>
      <c r="K18" s="226"/>
      <c r="L18" s="234"/>
      <c r="M18" s="231"/>
      <c r="N18" s="231" t="n">
        <v>2.59</v>
      </c>
      <c r="O18" s="232"/>
      <c r="P18" s="232"/>
      <c r="Q18" s="232" t="n">
        <v>2.92</v>
      </c>
      <c r="R18" s="226"/>
      <c r="S18" s="226"/>
      <c r="T18" s="226" t="n">
        <v>40</v>
      </c>
      <c r="U18" s="226"/>
      <c r="V18" s="226"/>
      <c r="W18" s="226"/>
      <c r="X18" s="227"/>
      <c r="Y18" s="97"/>
      <c r="Z18" s="66"/>
    </row>
    <row r="19" customFormat="false" ht="16.5" hidden="false" customHeight="false" outlineLevel="0" collapsed="false">
      <c r="A19" s="223"/>
      <c r="B19" s="228"/>
      <c r="C19" s="228" t="s">
        <v>238</v>
      </c>
      <c r="D19" s="230"/>
      <c r="E19" s="226"/>
      <c r="F19" s="226"/>
      <c r="G19" s="226"/>
      <c r="H19" s="226"/>
      <c r="I19" s="226"/>
      <c r="J19" s="226"/>
      <c r="K19" s="226"/>
      <c r="L19" s="234" t="n">
        <v>2.59</v>
      </c>
      <c r="M19" s="234"/>
      <c r="N19" s="231"/>
      <c r="O19" s="232" t="n">
        <v>2.92</v>
      </c>
      <c r="P19" s="232"/>
      <c r="Q19" s="232"/>
      <c r="R19" s="226"/>
      <c r="S19" s="226"/>
      <c r="T19" s="226" t="n">
        <v>40</v>
      </c>
      <c r="U19" s="226"/>
      <c r="V19" s="226"/>
      <c r="W19" s="226"/>
      <c r="X19" s="227"/>
      <c r="Y19" s="97"/>
      <c r="Z19" s="66"/>
    </row>
    <row r="20" customFormat="false" ht="16.5" hidden="false" customHeight="false" outlineLevel="0" collapsed="false">
      <c r="A20" s="223"/>
      <c r="B20" s="228"/>
      <c r="C20" s="228" t="s">
        <v>239</v>
      </c>
      <c r="D20" s="230"/>
      <c r="E20" s="226"/>
      <c r="F20" s="226"/>
      <c r="G20" s="226"/>
      <c r="H20" s="226"/>
      <c r="I20" s="226"/>
      <c r="J20" s="226"/>
      <c r="K20" s="226"/>
      <c r="L20" s="231"/>
      <c r="M20" s="234" t="n">
        <v>2.59</v>
      </c>
      <c r="N20" s="234"/>
      <c r="O20" s="235"/>
      <c r="P20" s="232" t="n">
        <v>2.92</v>
      </c>
      <c r="Q20" s="232"/>
      <c r="R20" s="226"/>
      <c r="S20" s="226"/>
      <c r="T20" s="226" t="n">
        <v>40</v>
      </c>
      <c r="U20" s="226"/>
      <c r="V20" s="226"/>
      <c r="W20" s="226"/>
      <c r="X20" s="227"/>
      <c r="Y20" s="97"/>
      <c r="Z20" s="66"/>
    </row>
    <row r="21" customFormat="false" ht="16.5" hidden="false" customHeight="false" outlineLevel="0" collapsed="false">
      <c r="A21" s="223"/>
      <c r="B21" s="228"/>
      <c r="C21" s="228" t="s">
        <v>240</v>
      </c>
      <c r="D21" s="230"/>
      <c r="E21" s="226"/>
      <c r="F21" s="226"/>
      <c r="G21" s="226"/>
      <c r="H21" s="226"/>
      <c r="I21" s="226"/>
      <c r="J21" s="226"/>
      <c r="K21" s="226"/>
      <c r="L21" s="231"/>
      <c r="M21" s="231"/>
      <c r="N21" s="234" t="n">
        <v>2.59</v>
      </c>
      <c r="O21" s="235"/>
      <c r="P21" s="235"/>
      <c r="Q21" s="232" t="n">
        <v>2.92</v>
      </c>
      <c r="R21" s="225"/>
      <c r="S21" s="226"/>
      <c r="T21" s="226" t="n">
        <v>40</v>
      </c>
      <c r="U21" s="226"/>
      <c r="V21" s="226"/>
      <c r="W21" s="226"/>
      <c r="X21" s="227"/>
      <c r="Y21" s="97"/>
      <c r="Z21" s="66"/>
    </row>
    <row r="22" customFormat="false" ht="16.5" hidden="false" customHeight="true" outlineLevel="0" collapsed="false">
      <c r="A22" s="223" t="s">
        <v>134</v>
      </c>
      <c r="B22" s="228" t="s">
        <v>241</v>
      </c>
      <c r="C22" s="228" t="s">
        <v>242</v>
      </c>
      <c r="D22" s="224" t="s">
        <v>243</v>
      </c>
      <c r="E22" s="226"/>
      <c r="F22" s="226"/>
      <c r="G22" s="226"/>
      <c r="H22" s="226"/>
      <c r="I22" s="226"/>
      <c r="J22" s="226"/>
      <c r="K22" s="226"/>
      <c r="L22" s="236"/>
      <c r="M22" s="236"/>
      <c r="N22" s="237"/>
      <c r="O22" s="238"/>
      <c r="P22" s="238"/>
      <c r="Q22" s="239"/>
      <c r="R22" s="225"/>
      <c r="S22" s="226" t="n">
        <v>25</v>
      </c>
      <c r="T22" s="226"/>
      <c r="U22" s="226"/>
      <c r="V22" s="226"/>
      <c r="W22" s="226"/>
      <c r="X22" s="227"/>
      <c r="Y22" s="97"/>
      <c r="Z22" s="66"/>
    </row>
    <row r="23" customFormat="false" ht="16.5" hidden="false" customHeight="false" outlineLevel="0" collapsed="false">
      <c r="A23" s="223"/>
      <c r="B23" s="228"/>
      <c r="C23" s="228" t="s">
        <v>244</v>
      </c>
      <c r="D23" s="224"/>
      <c r="E23" s="226"/>
      <c r="F23" s="226"/>
      <c r="G23" s="226"/>
      <c r="H23" s="226"/>
      <c r="I23" s="226"/>
      <c r="J23" s="226"/>
      <c r="K23" s="226"/>
      <c r="L23" s="236"/>
      <c r="M23" s="236"/>
      <c r="N23" s="237"/>
      <c r="O23" s="238"/>
      <c r="P23" s="238"/>
      <c r="Q23" s="239"/>
      <c r="R23" s="225"/>
      <c r="S23" s="226" t="n">
        <v>25</v>
      </c>
      <c r="T23" s="226"/>
      <c r="U23" s="226"/>
      <c r="V23" s="226"/>
      <c r="W23" s="226"/>
      <c r="X23" s="227"/>
      <c r="Y23" s="97"/>
      <c r="Z23" s="66"/>
    </row>
    <row r="24" customFormat="false" ht="16.5" hidden="false" customHeight="false" outlineLevel="0" collapsed="false">
      <c r="A24" s="223"/>
      <c r="B24" s="228"/>
      <c r="C24" s="228" t="s">
        <v>245</v>
      </c>
      <c r="D24" s="224"/>
      <c r="E24" s="226"/>
      <c r="F24" s="226"/>
      <c r="G24" s="226"/>
      <c r="H24" s="226"/>
      <c r="I24" s="226"/>
      <c r="J24" s="226"/>
      <c r="K24" s="226"/>
      <c r="L24" s="236"/>
      <c r="M24" s="236"/>
      <c r="N24" s="237"/>
      <c r="O24" s="238"/>
      <c r="P24" s="238"/>
      <c r="Q24" s="239"/>
      <c r="R24" s="225"/>
      <c r="S24" s="226" t="n">
        <v>25</v>
      </c>
      <c r="T24" s="226"/>
      <c r="U24" s="226"/>
      <c r="V24" s="226"/>
      <c r="W24" s="226"/>
      <c r="X24" s="227"/>
      <c r="Y24" s="97"/>
      <c r="Z24" s="66"/>
    </row>
    <row r="25" customFormat="false" ht="16.5" hidden="false" customHeight="false" outlineLevel="0" collapsed="false">
      <c r="A25" s="223"/>
      <c r="B25" s="228"/>
      <c r="C25" s="228" t="s">
        <v>246</v>
      </c>
      <c r="D25" s="224"/>
      <c r="E25" s="226"/>
      <c r="F25" s="226"/>
      <c r="G25" s="226"/>
      <c r="H25" s="226"/>
      <c r="I25" s="226"/>
      <c r="J25" s="226"/>
      <c r="K25" s="226"/>
      <c r="L25" s="236"/>
      <c r="M25" s="236"/>
      <c r="N25" s="237"/>
      <c r="O25" s="238"/>
      <c r="P25" s="238"/>
      <c r="Q25" s="239"/>
      <c r="R25" s="225"/>
      <c r="S25" s="226" t="n">
        <v>25</v>
      </c>
      <c r="T25" s="226"/>
      <c r="U25" s="226"/>
      <c r="V25" s="226"/>
      <c r="W25" s="226"/>
      <c r="X25" s="227"/>
      <c r="Y25" s="97"/>
      <c r="Z25" s="66"/>
    </row>
    <row r="26" customFormat="false" ht="16.5" hidden="false" customHeight="false" outlineLevel="0" collapsed="false">
      <c r="A26" s="223"/>
      <c r="B26" s="228"/>
      <c r="C26" s="228"/>
      <c r="D26" s="224"/>
      <c r="E26" s="240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2" t="s">
        <v>247</v>
      </c>
      <c r="Y26" s="97"/>
      <c r="Z26" s="66"/>
    </row>
    <row r="27" customFormat="false" ht="16.5" hidden="false" customHeight="false" outlineLevel="0" collapsed="false">
      <c r="A27" s="223"/>
      <c r="B27" s="228"/>
      <c r="C27" s="228" t="s">
        <v>248</v>
      </c>
      <c r="D27" s="224"/>
      <c r="E27" s="226"/>
      <c r="F27" s="226"/>
      <c r="G27" s="226"/>
      <c r="H27" s="226"/>
      <c r="I27" s="226"/>
      <c r="J27" s="226"/>
      <c r="K27" s="226"/>
      <c r="L27" s="236"/>
      <c r="M27" s="236"/>
      <c r="N27" s="237"/>
      <c r="O27" s="238"/>
      <c r="P27" s="238"/>
      <c r="Q27" s="239"/>
      <c r="R27" s="225"/>
      <c r="S27" s="226" t="n">
        <v>25</v>
      </c>
      <c r="T27" s="226"/>
      <c r="U27" s="226"/>
      <c r="V27" s="226"/>
      <c r="W27" s="243"/>
      <c r="X27" s="243"/>
      <c r="Y27" s="97"/>
      <c r="Z27" s="66"/>
    </row>
    <row r="28" customFormat="false" ht="16.5" hidden="false" customHeight="false" outlineLevel="0" collapsed="false">
      <c r="A28" s="223"/>
      <c r="B28" s="228"/>
      <c r="C28" s="228" t="s">
        <v>249</v>
      </c>
      <c r="D28" s="224"/>
      <c r="E28" s="226"/>
      <c r="F28" s="226"/>
      <c r="G28" s="226"/>
      <c r="H28" s="226"/>
      <c r="I28" s="226"/>
      <c r="J28" s="226"/>
      <c r="K28" s="226"/>
      <c r="L28" s="236"/>
      <c r="M28" s="236"/>
      <c r="N28" s="237"/>
      <c r="O28" s="238"/>
      <c r="P28" s="238"/>
      <c r="Q28" s="239"/>
      <c r="R28" s="225"/>
      <c r="S28" s="226" t="n">
        <v>25</v>
      </c>
      <c r="T28" s="226"/>
      <c r="U28" s="226"/>
      <c r="V28" s="226"/>
      <c r="W28" s="226"/>
      <c r="X28" s="227"/>
      <c r="Y28" s="97"/>
      <c r="Z28" s="66"/>
    </row>
    <row r="29" customFormat="false" ht="16.5" hidden="false" customHeight="false" outlineLevel="0" collapsed="false">
      <c r="A29" s="223"/>
      <c r="B29" s="228"/>
      <c r="C29" s="228" t="s">
        <v>250</v>
      </c>
      <c r="D29" s="224"/>
      <c r="E29" s="226"/>
      <c r="F29" s="226"/>
      <c r="G29" s="226"/>
      <c r="H29" s="226"/>
      <c r="I29" s="226"/>
      <c r="J29" s="226"/>
      <c r="K29" s="226"/>
      <c r="L29" s="236"/>
      <c r="M29" s="236"/>
      <c r="N29" s="237"/>
      <c r="O29" s="238"/>
      <c r="P29" s="238"/>
      <c r="Q29" s="239"/>
      <c r="R29" s="225"/>
      <c r="S29" s="226" t="n">
        <v>25</v>
      </c>
      <c r="T29" s="226"/>
      <c r="U29" s="226"/>
      <c r="V29" s="226"/>
      <c r="W29" s="226"/>
      <c r="X29" s="227"/>
      <c r="Y29" s="97"/>
      <c r="Z29" s="66"/>
    </row>
    <row r="30" customFormat="false" ht="16.5" hidden="false" customHeight="false" outlineLevel="0" collapsed="false">
      <c r="A30" s="223"/>
      <c r="B30" s="228"/>
      <c r="C30" s="228" t="s">
        <v>251</v>
      </c>
      <c r="D30" s="224"/>
      <c r="E30" s="226"/>
      <c r="F30" s="226"/>
      <c r="G30" s="226"/>
      <c r="H30" s="226"/>
      <c r="I30" s="226"/>
      <c r="J30" s="226"/>
      <c r="K30" s="226"/>
      <c r="L30" s="236"/>
      <c r="M30" s="236"/>
      <c r="N30" s="237"/>
      <c r="O30" s="238"/>
      <c r="P30" s="238"/>
      <c r="Q30" s="239"/>
      <c r="R30" s="225"/>
      <c r="S30" s="226" t="n">
        <v>25</v>
      </c>
      <c r="T30" s="226"/>
      <c r="U30" s="226"/>
      <c r="V30" s="226"/>
      <c r="W30" s="226"/>
      <c r="X30" s="227"/>
      <c r="Y30" s="97"/>
      <c r="Z30" s="66"/>
    </row>
    <row r="31" customFormat="false" ht="16.5" hidden="false" customHeight="false" outlineLevel="0" collapsed="false">
      <c r="A31" s="223"/>
      <c r="B31" s="228"/>
      <c r="C31" s="228" t="s">
        <v>252</v>
      </c>
      <c r="D31" s="224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5"/>
      <c r="P31" s="225"/>
      <c r="Q31" s="225"/>
      <c r="R31" s="225"/>
      <c r="S31" s="226" t="n">
        <v>25</v>
      </c>
      <c r="T31" s="226" t="n">
        <v>40</v>
      </c>
      <c r="U31" s="226"/>
      <c r="V31" s="226"/>
      <c r="W31" s="226" t="n">
        <v>20</v>
      </c>
      <c r="X31" s="227"/>
      <c r="Y31" s="97"/>
      <c r="Z31" s="66"/>
    </row>
    <row r="32" customFormat="false" ht="16.5" hidden="false" customHeight="false" outlineLevel="0" collapsed="false">
      <c r="A32" s="223"/>
      <c r="B32" s="228"/>
      <c r="C32" s="228" t="s">
        <v>253</v>
      </c>
      <c r="D32" s="224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5"/>
      <c r="P32" s="225"/>
      <c r="Q32" s="225"/>
      <c r="R32" s="225"/>
      <c r="S32" s="226" t="n">
        <v>25</v>
      </c>
      <c r="T32" s="226" t="n">
        <v>40</v>
      </c>
      <c r="U32" s="226"/>
      <c r="V32" s="226"/>
      <c r="W32" s="226"/>
      <c r="X32" s="227"/>
      <c r="Y32" s="97"/>
      <c r="Z32" s="66"/>
    </row>
    <row r="33" customFormat="false" ht="16.5" hidden="false" customHeight="false" outlineLevel="0" collapsed="false">
      <c r="A33" s="223"/>
      <c r="B33" s="228"/>
      <c r="C33" s="228" t="s">
        <v>254</v>
      </c>
      <c r="D33" s="224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5"/>
      <c r="P33" s="225"/>
      <c r="Q33" s="225"/>
      <c r="R33" s="225"/>
      <c r="S33" s="226" t="n">
        <v>25</v>
      </c>
      <c r="T33" s="226" t="n">
        <v>40</v>
      </c>
      <c r="U33" s="226"/>
      <c r="V33" s="226"/>
      <c r="W33" s="226"/>
      <c r="X33" s="227"/>
      <c r="Y33" s="97"/>
      <c r="Z33" s="66"/>
    </row>
    <row r="34" customFormat="false" ht="16.5" hidden="false" customHeight="false" outlineLevel="0" collapsed="false">
      <c r="A34" s="223"/>
      <c r="B34" s="228"/>
      <c r="C34" s="228" t="s">
        <v>255</v>
      </c>
      <c r="D34" s="224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5" t="n">
        <v>25</v>
      </c>
      <c r="T34" s="226" t="n">
        <v>40</v>
      </c>
      <c r="U34" s="226"/>
      <c r="V34" s="226"/>
      <c r="W34" s="226"/>
      <c r="X34" s="227"/>
      <c r="Y34" s="97"/>
      <c r="Z34" s="66"/>
    </row>
    <row r="35" customFormat="false" ht="16.5" hidden="false" customHeight="true" outlineLevel="0" collapsed="false">
      <c r="A35" s="223" t="s">
        <v>137</v>
      </c>
      <c r="B35" s="228" t="s">
        <v>256</v>
      </c>
      <c r="C35" s="228" t="s">
        <v>138</v>
      </c>
      <c r="D35" s="244" t="s">
        <v>257</v>
      </c>
      <c r="E35" s="245"/>
      <c r="F35" s="245"/>
      <c r="G35" s="245"/>
      <c r="H35" s="245"/>
      <c r="I35" s="245"/>
      <c r="J35" s="246" t="n">
        <f aca="false">'Total RM by App'!L15</f>
        <v>115270</v>
      </c>
      <c r="K35" s="226"/>
      <c r="L35" s="226"/>
      <c r="M35" s="226"/>
      <c r="N35" s="226"/>
      <c r="O35" s="226"/>
      <c r="P35" s="226"/>
      <c r="Q35" s="226"/>
      <c r="R35" s="226"/>
      <c r="S35" s="226"/>
      <c r="T35" s="226" t="n">
        <v>40</v>
      </c>
      <c r="U35" s="226"/>
      <c r="V35" s="226"/>
      <c r="W35" s="226"/>
      <c r="X35" s="227"/>
      <c r="Y35" s="97"/>
      <c r="Z35" s="66"/>
    </row>
    <row r="36" customFormat="false" ht="16.5" hidden="false" customHeight="false" outlineLevel="0" collapsed="false">
      <c r="A36" s="223" t="s">
        <v>140</v>
      </c>
      <c r="B36" s="228"/>
      <c r="C36" s="228" t="s">
        <v>141</v>
      </c>
      <c r="D36" s="244"/>
      <c r="E36" s="245"/>
      <c r="F36" s="245"/>
      <c r="G36" s="245"/>
      <c r="H36" s="245"/>
      <c r="I36" s="245"/>
      <c r="J36" s="246" t="n">
        <v>115270</v>
      </c>
      <c r="K36" s="226"/>
      <c r="L36" s="226"/>
      <c r="M36" s="226"/>
      <c r="N36" s="226"/>
      <c r="O36" s="226"/>
      <c r="P36" s="226"/>
      <c r="Q36" s="226"/>
      <c r="R36" s="226"/>
      <c r="S36" s="226"/>
      <c r="T36" s="226" t="n">
        <v>40</v>
      </c>
      <c r="U36" s="226"/>
      <c r="V36" s="226"/>
      <c r="W36" s="226"/>
      <c r="X36" s="227"/>
      <c r="Y36" s="97"/>
      <c r="Z36" s="66"/>
    </row>
    <row r="37" customFormat="false" ht="16.5" hidden="false" customHeight="false" outlineLevel="0" collapsed="false">
      <c r="A37" s="223" t="s">
        <v>142</v>
      </c>
      <c r="B37" s="228"/>
      <c r="C37" s="228" t="s">
        <v>143</v>
      </c>
      <c r="D37" s="244"/>
      <c r="E37" s="245"/>
      <c r="F37" s="245"/>
      <c r="G37" s="245"/>
      <c r="H37" s="245"/>
      <c r="I37" s="245"/>
      <c r="J37" s="246" t="n">
        <v>115270</v>
      </c>
      <c r="K37" s="226"/>
      <c r="L37" s="226"/>
      <c r="M37" s="226"/>
      <c r="N37" s="226"/>
      <c r="O37" s="226"/>
      <c r="P37" s="226"/>
      <c r="Q37" s="226"/>
      <c r="R37" s="226"/>
      <c r="S37" s="226"/>
      <c r="T37" s="226" t="n">
        <v>40</v>
      </c>
      <c r="U37" s="226"/>
      <c r="V37" s="226"/>
      <c r="W37" s="226"/>
      <c r="X37" s="227"/>
      <c r="Y37" s="97"/>
      <c r="Z37" s="66"/>
    </row>
    <row r="38" customFormat="false" ht="16.5" hidden="false" customHeight="true" outlineLevel="0" collapsed="false">
      <c r="A38" s="223" t="s">
        <v>144</v>
      </c>
      <c r="B38" s="228" t="s">
        <v>258</v>
      </c>
      <c r="C38" s="228" t="s">
        <v>145</v>
      </c>
      <c r="D38" s="229" t="s">
        <v>259</v>
      </c>
      <c r="E38" s="247" t="n">
        <f aca="false">'Total RM by App'!O8</f>
        <v>2589.5</v>
      </c>
      <c r="F38" s="248" t="n">
        <v>1169</v>
      </c>
      <c r="G38" s="248" t="n">
        <v>1169</v>
      </c>
      <c r="H38" s="248" t="n">
        <v>1169</v>
      </c>
      <c r="I38" s="248"/>
      <c r="J38" s="245"/>
      <c r="K38" s="226"/>
      <c r="L38" s="226"/>
      <c r="M38" s="226"/>
      <c r="N38" s="226"/>
      <c r="O38" s="226"/>
      <c r="P38" s="226"/>
      <c r="Q38" s="226"/>
      <c r="R38" s="226"/>
      <c r="S38" s="226"/>
      <c r="T38" s="226" t="n">
        <v>40</v>
      </c>
      <c r="U38" s="226"/>
      <c r="V38" s="226"/>
      <c r="W38" s="226"/>
      <c r="X38" s="227"/>
      <c r="Y38" s="97"/>
      <c r="Z38" s="66"/>
    </row>
    <row r="39" customFormat="false" ht="16.5" hidden="false" customHeight="false" outlineLevel="0" collapsed="false">
      <c r="A39" s="223" t="s">
        <v>147</v>
      </c>
      <c r="B39" s="228"/>
      <c r="C39" s="228" t="s">
        <v>148</v>
      </c>
      <c r="D39" s="229"/>
      <c r="E39" s="247" t="n">
        <f aca="false">E38</f>
        <v>2589.5</v>
      </c>
      <c r="F39" s="248"/>
      <c r="G39" s="248"/>
      <c r="H39" s="248"/>
      <c r="I39" s="248"/>
      <c r="J39" s="245"/>
      <c r="K39" s="226"/>
      <c r="L39" s="226"/>
      <c r="M39" s="226"/>
      <c r="N39" s="226"/>
      <c r="O39" s="226"/>
      <c r="P39" s="226"/>
      <c r="Q39" s="226"/>
      <c r="R39" s="226"/>
      <c r="S39" s="226"/>
      <c r="T39" s="226" t="n">
        <v>40</v>
      </c>
      <c r="U39" s="226"/>
      <c r="V39" s="226"/>
      <c r="W39" s="226"/>
      <c r="X39" s="227"/>
      <c r="Y39" s="97"/>
      <c r="Z39" s="66"/>
    </row>
    <row r="40" customFormat="false" ht="22.5" hidden="false" customHeight="false" outlineLevel="0" collapsed="false">
      <c r="A40" s="223" t="s">
        <v>149</v>
      </c>
      <c r="B40" s="224" t="s">
        <v>150</v>
      </c>
      <c r="C40" s="228" t="s">
        <v>260</v>
      </c>
      <c r="D40" s="249" t="s">
        <v>261</v>
      </c>
      <c r="E40" s="247"/>
      <c r="F40" s="248"/>
      <c r="G40" s="248"/>
      <c r="H40" s="248"/>
      <c r="I40" s="246" t="n">
        <v>5845</v>
      </c>
      <c r="J40" s="245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6"/>
      <c r="X40" s="227"/>
      <c r="Y40" s="97"/>
      <c r="Z40" s="66"/>
    </row>
    <row r="41" customFormat="false" ht="16.5" hidden="false" customHeight="false" outlineLevel="0" collapsed="false">
      <c r="A41" s="223" t="s">
        <v>152</v>
      </c>
      <c r="B41" s="228" t="s">
        <v>262</v>
      </c>
      <c r="C41" s="228" t="s">
        <v>153</v>
      </c>
      <c r="D41" s="225" t="s">
        <v>154</v>
      </c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7"/>
      <c r="Y41" s="97"/>
      <c r="Z41" s="66"/>
    </row>
    <row r="42" customFormat="false" ht="16.5" hidden="false" customHeight="false" outlineLevel="0" collapsed="false">
      <c r="A42" s="223" t="s">
        <v>155</v>
      </c>
      <c r="B42" s="228"/>
      <c r="C42" s="228" t="s">
        <v>156</v>
      </c>
      <c r="D42" s="225" t="s">
        <v>154</v>
      </c>
      <c r="E42" s="226"/>
      <c r="F42" s="226"/>
      <c r="G42" s="226"/>
      <c r="H42" s="226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7"/>
      <c r="Y42" s="97"/>
      <c r="Z42" s="66"/>
    </row>
    <row r="43" customFormat="false" ht="16.5" hidden="false" customHeight="false" outlineLevel="0" collapsed="false">
      <c r="A43" s="223" t="s">
        <v>157</v>
      </c>
      <c r="B43" s="228" t="s">
        <v>158</v>
      </c>
      <c r="C43" s="228" t="s">
        <v>263</v>
      </c>
      <c r="D43" s="225" t="s">
        <v>264</v>
      </c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 t="n">
        <v>100</v>
      </c>
      <c r="U43" s="226"/>
      <c r="V43" s="226"/>
      <c r="W43" s="226"/>
      <c r="X43" s="227"/>
      <c r="Y43" s="97"/>
      <c r="Z43" s="66"/>
    </row>
    <row r="44" customFormat="false" ht="17.25" hidden="false" customHeight="false" outlineLevel="0" collapsed="false">
      <c r="A44" s="250"/>
      <c r="B44" s="251"/>
      <c r="C44" s="251"/>
      <c r="D44" s="251"/>
      <c r="E44" s="252" t="n">
        <f aca="false">SUM(E6:E43)</f>
        <v>5179</v>
      </c>
      <c r="F44" s="253" t="n">
        <f aca="false">SUM(F6:F43)</f>
        <v>1169</v>
      </c>
      <c r="G44" s="253" t="n">
        <f aca="false">SUM(G6:G43)</f>
        <v>1169</v>
      </c>
      <c r="H44" s="253" t="n">
        <f aca="false">SUM(H6:H43)</f>
        <v>1169</v>
      </c>
      <c r="I44" s="254" t="n">
        <f aca="false">SUM(I6:I43)</f>
        <v>5845</v>
      </c>
      <c r="J44" s="254" t="n">
        <f aca="false">SUM(J6:J43)</f>
        <v>345810</v>
      </c>
      <c r="K44" s="254" t="n">
        <f aca="false">SUM(K6:K43)</f>
        <v>120</v>
      </c>
      <c r="L44" s="254" t="n">
        <f aca="false">SUM(L6:L43)</f>
        <v>10.36</v>
      </c>
      <c r="M44" s="254" t="n">
        <f aca="false">SUM(M6:M43)</f>
        <v>10.36</v>
      </c>
      <c r="N44" s="254" t="n">
        <f aca="false">SUM(N6:N43)</f>
        <v>10.36</v>
      </c>
      <c r="O44" s="254" t="n">
        <f aca="false">SUM(O6:O43)</f>
        <v>11.68</v>
      </c>
      <c r="P44" s="254" t="n">
        <f aca="false">SUM(P6:P43)</f>
        <v>11.68</v>
      </c>
      <c r="Q44" s="254" t="n">
        <f aca="false">SUM(Q6:Q43)</f>
        <v>11.68</v>
      </c>
      <c r="R44" s="254" t="n">
        <f aca="false">SUM(R6:R43)</f>
        <v>14.02</v>
      </c>
      <c r="S44" s="253" t="n">
        <f aca="false">SUM(S6:S43)</f>
        <v>300</v>
      </c>
      <c r="T44" s="253" t="n">
        <f aca="false">SUM(T6:T43)</f>
        <v>1200</v>
      </c>
      <c r="U44" s="254" t="n">
        <f aca="false">SUM(U6:U43)</f>
        <v>30</v>
      </c>
      <c r="V44" s="254" t="n">
        <f aca="false">SUM(V6:V43)</f>
        <v>20</v>
      </c>
      <c r="W44" s="254" t="n">
        <f aca="false">SUM(W6:W43)</f>
        <v>50</v>
      </c>
      <c r="X44" s="255" t="n">
        <f aca="false">SUM(X6:X43)</f>
        <v>400</v>
      </c>
      <c r="Y44" s="97"/>
      <c r="Z44" s="66"/>
    </row>
    <row r="45" customFormat="false" ht="16.5" hidden="false" customHeight="false" outlineLevel="0" collapsed="false">
      <c r="A45" s="256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0"/>
    </row>
    <row r="46" customFormat="false" ht="16.5" hidden="false" customHeight="false" outlineLevel="0" collapsed="false">
      <c r="X46" s="0"/>
      <c r="Y46" s="82"/>
    </row>
    <row r="47" customFormat="false" ht="16.5" hidden="false" customHeight="false" outlineLevel="0" collapsed="false">
      <c r="X47" s="0"/>
      <c r="Y47" s="82"/>
    </row>
    <row r="48" customFormat="false" ht="16.5" hidden="false" customHeight="false" outlineLevel="0" collapsed="false">
      <c r="X48" s="0"/>
      <c r="Y48" s="82"/>
    </row>
    <row r="49" customFormat="false" ht="16.5" hidden="false" customHeight="false" outlineLevel="0" collapsed="false">
      <c r="X49" s="0"/>
    </row>
    <row r="50" customFormat="false" ht="16.5" hidden="false" customHeight="false" outlineLevel="0" collapsed="false">
      <c r="X50" s="0"/>
    </row>
    <row r="51" customFormat="false" ht="16.5" hidden="false" customHeight="false" outlineLevel="0" collapsed="false">
      <c r="X51" s="0"/>
    </row>
    <row r="52" customFormat="false" ht="16.5" hidden="false" customHeight="false" outlineLevel="0" collapsed="false">
      <c r="X52" s="0"/>
    </row>
    <row r="53" customFormat="false" ht="16.5" hidden="false" customHeight="false" outlineLevel="0" collapsed="false">
      <c r="X53" s="0"/>
    </row>
    <row r="54" customFormat="false" ht="16.5" hidden="false" customHeight="false" outlineLevel="0" collapsed="false">
      <c r="X54" s="0"/>
    </row>
    <row r="55" customFormat="false" ht="16.5" hidden="false" customHeight="false" outlineLevel="0" collapsed="false">
      <c r="X55" s="257" t="s">
        <v>265</v>
      </c>
    </row>
  </sheetData>
  <mergeCells count="40">
    <mergeCell ref="A3:A5"/>
    <mergeCell ref="B3:B5"/>
    <mergeCell ref="C3:C5"/>
    <mergeCell ref="D3:D5"/>
    <mergeCell ref="E3:I3"/>
    <mergeCell ref="J3:K3"/>
    <mergeCell ref="L3:N3"/>
    <mergeCell ref="O3:R3"/>
    <mergeCell ref="T3:X3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10:A21"/>
    <mergeCell ref="B10:B21"/>
    <mergeCell ref="D10:D21"/>
    <mergeCell ref="A22:A34"/>
    <mergeCell ref="B22:B34"/>
    <mergeCell ref="D22:D34"/>
    <mergeCell ref="B35:B37"/>
    <mergeCell ref="D35:D37"/>
    <mergeCell ref="B38:B39"/>
    <mergeCell ref="D38:D39"/>
    <mergeCell ref="B41:B42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W5" activeCellId="0" sqref="W5"/>
    </sheetView>
  </sheetViews>
  <sheetFormatPr defaultRowHeight="16.5"/>
  <cols>
    <col collapsed="false" hidden="false" max="1" min="1" style="73" width="6"/>
    <col collapsed="false" hidden="false" max="2" min="2" style="73" width="20.004048582996"/>
    <col collapsed="false" hidden="false" max="3" min="3" style="73" width="6.42914979757085"/>
    <col collapsed="false" hidden="false" max="4" min="4" style="73" width="9.1417004048583"/>
    <col collapsed="false" hidden="false" max="5" min="5" style="73" width="12.2834008097166"/>
    <col collapsed="false" hidden="false" max="6" min="6" style="73" width="12.1417004048583"/>
    <col collapsed="false" hidden="false" max="7" min="7" style="73" width="30.5708502024291"/>
    <col collapsed="false" hidden="false" max="8" min="8" style="258" width="3.8582995951417"/>
    <col collapsed="false" hidden="false" max="10" min="9" style="258" width="4.1417004048583"/>
    <col collapsed="false" hidden="false" max="11" min="11" style="258" width="3.57085020242915"/>
    <col collapsed="false" hidden="false" max="12" min="12" style="258" width="4.2834008097166"/>
    <col collapsed="false" hidden="false" max="13" min="13" style="258" width="3.8582995951417"/>
    <col collapsed="false" hidden="false" max="14" min="14" style="258" width="3.2834008097166"/>
    <col collapsed="false" hidden="false" max="15" min="15" style="258" width="4"/>
    <col collapsed="false" hidden="false" max="16" min="16" style="258" width="4.1417004048583"/>
    <col collapsed="false" hidden="false" max="17" min="17" style="258" width="3.8582995951417"/>
    <col collapsed="false" hidden="false" max="18" min="18" style="258" width="4"/>
    <col collapsed="false" hidden="false" max="19" min="19" style="258" width="4.2834008097166"/>
    <col collapsed="false" hidden="false" max="1025" min="20" style="73" width="9.1417004048583"/>
  </cols>
  <sheetData>
    <row r="1" customFormat="false" ht="20.25" hidden="false" customHeight="false" outlineLevel="0" collapsed="false">
      <c r="A1" s="259" t="s">
        <v>266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7.25" hidden="false" customHeight="false" outlineLevel="0" collapsed="false">
      <c r="A2" s="75"/>
      <c r="B2" s="75"/>
      <c r="C2" s="75"/>
      <c r="D2" s="75"/>
      <c r="E2" s="75"/>
      <c r="F2" s="75"/>
      <c r="G2" s="75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0"/>
    </row>
    <row r="3" customFormat="false" ht="23.25" hidden="false" customHeight="true" outlineLevel="0" collapsed="false">
      <c r="A3" s="261" t="s">
        <v>267</v>
      </c>
      <c r="B3" s="262" t="s">
        <v>268</v>
      </c>
      <c r="C3" s="262" t="s">
        <v>269</v>
      </c>
      <c r="D3" s="262" t="s">
        <v>270</v>
      </c>
      <c r="E3" s="262" t="s">
        <v>271</v>
      </c>
      <c r="F3" s="262" t="s">
        <v>272</v>
      </c>
      <c r="G3" s="262" t="s">
        <v>273</v>
      </c>
      <c r="H3" s="263" t="s">
        <v>274</v>
      </c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0"/>
    </row>
    <row r="4" customFormat="false" ht="23.25" hidden="false" customHeight="true" outlineLevel="0" collapsed="false">
      <c r="A4" s="261"/>
      <c r="B4" s="262"/>
      <c r="C4" s="262"/>
      <c r="D4" s="262"/>
      <c r="E4" s="262"/>
      <c r="F4" s="262"/>
      <c r="G4" s="262"/>
      <c r="H4" s="264" t="s">
        <v>106</v>
      </c>
      <c r="I4" s="264" t="s">
        <v>107</v>
      </c>
      <c r="J4" s="264" t="s">
        <v>108</v>
      </c>
      <c r="K4" s="264" t="s">
        <v>109</v>
      </c>
      <c r="L4" s="264" t="s">
        <v>110</v>
      </c>
      <c r="M4" s="264" t="s">
        <v>111</v>
      </c>
      <c r="N4" s="264" t="s">
        <v>112</v>
      </c>
      <c r="O4" s="264" t="s">
        <v>113</v>
      </c>
      <c r="P4" s="264" t="s">
        <v>114</v>
      </c>
      <c r="Q4" s="264" t="s">
        <v>115</v>
      </c>
      <c r="R4" s="264" t="s">
        <v>116</v>
      </c>
      <c r="S4" s="265" t="s">
        <v>117</v>
      </c>
      <c r="T4" s="0"/>
    </row>
    <row r="5" customFormat="false" ht="23.25" hidden="false" customHeight="true" outlineLevel="0" collapsed="false">
      <c r="A5" s="266" t="n">
        <v>1</v>
      </c>
      <c r="B5" s="267" t="s">
        <v>275</v>
      </c>
      <c r="C5" s="267" t="s">
        <v>276</v>
      </c>
      <c r="D5" s="267" t="s">
        <v>277</v>
      </c>
      <c r="E5" s="267" t="s">
        <v>278</v>
      </c>
      <c r="F5" s="267" t="s">
        <v>279</v>
      </c>
      <c r="G5" s="268" t="s">
        <v>280</v>
      </c>
      <c r="H5" s="269" t="s">
        <v>121</v>
      </c>
      <c r="I5" s="269" t="s">
        <v>121</v>
      </c>
      <c r="J5" s="269" t="s">
        <v>121</v>
      </c>
      <c r="K5" s="269" t="s">
        <v>121</v>
      </c>
      <c r="L5" s="269" t="s">
        <v>121</v>
      </c>
      <c r="M5" s="269" t="s">
        <v>121</v>
      </c>
      <c r="N5" s="269" t="s">
        <v>121</v>
      </c>
      <c r="O5" s="269" t="s">
        <v>121</v>
      </c>
      <c r="P5" s="269" t="s">
        <v>121</v>
      </c>
      <c r="Q5" s="269" t="s">
        <v>121</v>
      </c>
      <c r="R5" s="269" t="s">
        <v>121</v>
      </c>
      <c r="S5" s="270" t="s">
        <v>121</v>
      </c>
      <c r="T5" s="0"/>
    </row>
    <row r="6" customFormat="false" ht="23.25" hidden="false" customHeight="true" outlineLevel="0" collapsed="false">
      <c r="A6" s="266" t="n">
        <v>2</v>
      </c>
      <c r="B6" s="267" t="s">
        <v>275</v>
      </c>
      <c r="C6" s="267" t="s">
        <v>276</v>
      </c>
      <c r="D6" s="267" t="s">
        <v>281</v>
      </c>
      <c r="E6" s="267" t="s">
        <v>278</v>
      </c>
      <c r="F6" s="267" t="s">
        <v>279</v>
      </c>
      <c r="G6" s="268" t="s">
        <v>280</v>
      </c>
      <c r="H6" s="269" t="s">
        <v>121</v>
      </c>
      <c r="I6" s="269" t="s">
        <v>121</v>
      </c>
      <c r="J6" s="269" t="s">
        <v>121</v>
      </c>
      <c r="K6" s="269" t="s">
        <v>121</v>
      </c>
      <c r="L6" s="269" t="s">
        <v>121</v>
      </c>
      <c r="M6" s="269" t="s">
        <v>121</v>
      </c>
      <c r="N6" s="269" t="s">
        <v>121</v>
      </c>
      <c r="O6" s="269" t="s">
        <v>121</v>
      </c>
      <c r="P6" s="269" t="s">
        <v>121</v>
      </c>
      <c r="Q6" s="269" t="s">
        <v>121</v>
      </c>
      <c r="R6" s="269" t="s">
        <v>121</v>
      </c>
      <c r="S6" s="270" t="s">
        <v>121</v>
      </c>
      <c r="T6" s="0"/>
    </row>
    <row r="7" customFormat="false" ht="23.25" hidden="false" customHeight="true" outlineLevel="0" collapsed="false">
      <c r="A7" s="266" t="n">
        <v>3</v>
      </c>
      <c r="B7" s="267" t="s">
        <v>105</v>
      </c>
      <c r="C7" s="267" t="s">
        <v>282</v>
      </c>
      <c r="D7" s="267" t="s">
        <v>283</v>
      </c>
      <c r="E7" s="267" t="s">
        <v>278</v>
      </c>
      <c r="F7" s="267" t="s">
        <v>279</v>
      </c>
      <c r="G7" s="267" t="s">
        <v>284</v>
      </c>
      <c r="H7" s="269" t="s">
        <v>121</v>
      </c>
      <c r="I7" s="269" t="s">
        <v>121</v>
      </c>
      <c r="J7" s="269" t="s">
        <v>121</v>
      </c>
      <c r="K7" s="269" t="s">
        <v>121</v>
      </c>
      <c r="L7" s="269" t="s">
        <v>121</v>
      </c>
      <c r="M7" s="269" t="s">
        <v>121</v>
      </c>
      <c r="N7" s="269" t="s">
        <v>121</v>
      </c>
      <c r="O7" s="269" t="s">
        <v>121</v>
      </c>
      <c r="P7" s="269" t="s">
        <v>121</v>
      </c>
      <c r="Q7" s="269" t="s">
        <v>121</v>
      </c>
      <c r="R7" s="269" t="s">
        <v>121</v>
      </c>
      <c r="S7" s="270" t="s">
        <v>121</v>
      </c>
      <c r="T7" s="0"/>
    </row>
    <row r="8" customFormat="false" ht="23.25" hidden="false" customHeight="true" outlineLevel="0" collapsed="false">
      <c r="A8" s="266" t="n">
        <v>4</v>
      </c>
      <c r="B8" s="267" t="s">
        <v>105</v>
      </c>
      <c r="C8" s="267" t="s">
        <v>282</v>
      </c>
      <c r="D8" s="267"/>
      <c r="E8" s="267" t="s">
        <v>278</v>
      </c>
      <c r="F8" s="267" t="s">
        <v>279</v>
      </c>
      <c r="G8" s="267" t="s">
        <v>284</v>
      </c>
      <c r="H8" s="269" t="s">
        <v>121</v>
      </c>
      <c r="I8" s="269" t="s">
        <v>121</v>
      </c>
      <c r="J8" s="269" t="s">
        <v>121</v>
      </c>
      <c r="K8" s="269" t="s">
        <v>121</v>
      </c>
      <c r="L8" s="269" t="s">
        <v>121</v>
      </c>
      <c r="M8" s="269" t="s">
        <v>121</v>
      </c>
      <c r="N8" s="269" t="s">
        <v>121</v>
      </c>
      <c r="O8" s="269" t="s">
        <v>121</v>
      </c>
      <c r="P8" s="269" t="s">
        <v>121</v>
      </c>
      <c r="Q8" s="269" t="s">
        <v>121</v>
      </c>
      <c r="R8" s="269" t="s">
        <v>121</v>
      </c>
      <c r="S8" s="270" t="s">
        <v>121</v>
      </c>
      <c r="T8" s="0"/>
    </row>
    <row r="9" customFormat="false" ht="23.25" hidden="false" customHeight="true" outlineLevel="0" collapsed="false">
      <c r="A9" s="266" t="n">
        <v>5</v>
      </c>
      <c r="B9" s="267" t="s">
        <v>105</v>
      </c>
      <c r="C9" s="267" t="s">
        <v>285</v>
      </c>
      <c r="D9" s="267"/>
      <c r="E9" s="267" t="s">
        <v>278</v>
      </c>
      <c r="F9" s="267" t="s">
        <v>279</v>
      </c>
      <c r="G9" s="267" t="s">
        <v>284</v>
      </c>
      <c r="H9" s="269" t="s">
        <v>121</v>
      </c>
      <c r="I9" s="269" t="s">
        <v>121</v>
      </c>
      <c r="J9" s="269" t="s">
        <v>121</v>
      </c>
      <c r="K9" s="269" t="s">
        <v>121</v>
      </c>
      <c r="L9" s="269" t="s">
        <v>121</v>
      </c>
      <c r="M9" s="269" t="s">
        <v>121</v>
      </c>
      <c r="N9" s="269" t="s">
        <v>121</v>
      </c>
      <c r="O9" s="269" t="s">
        <v>121</v>
      </c>
      <c r="P9" s="269" t="s">
        <v>121</v>
      </c>
      <c r="Q9" s="269" t="s">
        <v>121</v>
      </c>
      <c r="R9" s="269" t="s">
        <v>121</v>
      </c>
      <c r="S9" s="270" t="s">
        <v>121</v>
      </c>
      <c r="T9" s="0"/>
    </row>
    <row r="10" customFormat="false" ht="23.25" hidden="false" customHeight="true" outlineLevel="0" collapsed="false">
      <c r="A10" s="266" t="n">
        <v>6</v>
      </c>
      <c r="B10" s="267" t="s">
        <v>105</v>
      </c>
      <c r="C10" s="267" t="s">
        <v>285</v>
      </c>
      <c r="D10" s="267"/>
      <c r="E10" s="267" t="s">
        <v>278</v>
      </c>
      <c r="F10" s="267" t="s">
        <v>279</v>
      </c>
      <c r="G10" s="267" t="s">
        <v>286</v>
      </c>
      <c r="H10" s="269" t="s">
        <v>121</v>
      </c>
      <c r="I10" s="269" t="s">
        <v>121</v>
      </c>
      <c r="J10" s="269" t="s">
        <v>121</v>
      </c>
      <c r="K10" s="269" t="s">
        <v>121</v>
      </c>
      <c r="L10" s="269" t="s">
        <v>121</v>
      </c>
      <c r="M10" s="269" t="s">
        <v>121</v>
      </c>
      <c r="N10" s="269" t="s">
        <v>121</v>
      </c>
      <c r="O10" s="269" t="s">
        <v>121</v>
      </c>
      <c r="P10" s="269" t="s">
        <v>121</v>
      </c>
      <c r="Q10" s="269" t="s">
        <v>121</v>
      </c>
      <c r="R10" s="269" t="s">
        <v>121</v>
      </c>
      <c r="S10" s="270" t="s">
        <v>121</v>
      </c>
      <c r="T10" s="0"/>
    </row>
    <row r="11" customFormat="false" ht="23.25" hidden="false" customHeight="true" outlineLevel="0" collapsed="false">
      <c r="A11" s="266" t="n">
        <v>7</v>
      </c>
      <c r="B11" s="267" t="s">
        <v>287</v>
      </c>
      <c r="C11" s="267"/>
      <c r="D11" s="267"/>
      <c r="E11" s="267" t="s">
        <v>278</v>
      </c>
      <c r="F11" s="267" t="s">
        <v>279</v>
      </c>
      <c r="G11" s="267" t="s">
        <v>286</v>
      </c>
      <c r="H11" s="269" t="s">
        <v>121</v>
      </c>
      <c r="I11" s="269" t="s">
        <v>121</v>
      </c>
      <c r="J11" s="269" t="s">
        <v>121</v>
      </c>
      <c r="K11" s="269" t="s">
        <v>121</v>
      </c>
      <c r="L11" s="269" t="s">
        <v>121</v>
      </c>
      <c r="M11" s="269" t="s">
        <v>121</v>
      </c>
      <c r="N11" s="269" t="s">
        <v>121</v>
      </c>
      <c r="O11" s="269" t="s">
        <v>121</v>
      </c>
      <c r="P11" s="269" t="s">
        <v>121</v>
      </c>
      <c r="Q11" s="269" t="s">
        <v>121</v>
      </c>
      <c r="R11" s="269" t="s">
        <v>121</v>
      </c>
      <c r="S11" s="270" t="s">
        <v>121</v>
      </c>
      <c r="T11" s="0"/>
    </row>
    <row r="12" customFormat="false" ht="23.25" hidden="false" customHeight="true" outlineLevel="0" collapsed="false">
      <c r="A12" s="266" t="n">
        <v>8</v>
      </c>
      <c r="B12" s="267" t="s">
        <v>102</v>
      </c>
      <c r="C12" s="267"/>
      <c r="D12" s="267"/>
      <c r="E12" s="267" t="s">
        <v>278</v>
      </c>
      <c r="F12" s="267" t="s">
        <v>279</v>
      </c>
      <c r="G12" s="267"/>
      <c r="H12" s="269" t="s">
        <v>121</v>
      </c>
      <c r="I12" s="269" t="s">
        <v>121</v>
      </c>
      <c r="J12" s="269" t="s">
        <v>121</v>
      </c>
      <c r="K12" s="269" t="s">
        <v>121</v>
      </c>
      <c r="L12" s="269" t="s">
        <v>121</v>
      </c>
      <c r="M12" s="269" t="s">
        <v>121</v>
      </c>
      <c r="N12" s="269" t="s">
        <v>121</v>
      </c>
      <c r="O12" s="269" t="s">
        <v>121</v>
      </c>
      <c r="P12" s="269" t="s">
        <v>121</v>
      </c>
      <c r="Q12" s="269" t="s">
        <v>121</v>
      </c>
      <c r="R12" s="269" t="s">
        <v>121</v>
      </c>
      <c r="S12" s="270" t="s">
        <v>121</v>
      </c>
      <c r="T12" s="0"/>
    </row>
    <row r="13" customFormat="false" ht="23.25" hidden="false" customHeight="true" outlineLevel="0" collapsed="false">
      <c r="A13" s="266" t="n">
        <v>9</v>
      </c>
      <c r="B13" s="267" t="s">
        <v>103</v>
      </c>
      <c r="C13" s="267"/>
      <c r="D13" s="267"/>
      <c r="E13" s="267" t="s">
        <v>278</v>
      </c>
      <c r="F13" s="267" t="s">
        <v>288</v>
      </c>
      <c r="G13" s="268" t="s">
        <v>289</v>
      </c>
      <c r="H13" s="269" t="s">
        <v>121</v>
      </c>
      <c r="I13" s="269" t="s">
        <v>121</v>
      </c>
      <c r="J13" s="269" t="s">
        <v>121</v>
      </c>
      <c r="K13" s="269" t="s">
        <v>121</v>
      </c>
      <c r="L13" s="269"/>
      <c r="M13" s="269"/>
      <c r="N13" s="269"/>
      <c r="O13" s="269"/>
      <c r="P13" s="269"/>
      <c r="Q13" s="269"/>
      <c r="R13" s="269"/>
      <c r="S13" s="270"/>
      <c r="T13" s="0"/>
    </row>
    <row r="14" customFormat="false" ht="23.25" hidden="false" customHeight="true" outlineLevel="0" collapsed="false">
      <c r="A14" s="271" t="n">
        <v>10</v>
      </c>
      <c r="B14" s="272" t="s">
        <v>104</v>
      </c>
      <c r="C14" s="272"/>
      <c r="D14" s="272"/>
      <c r="E14" s="272" t="s">
        <v>278</v>
      </c>
      <c r="F14" s="272" t="s">
        <v>288</v>
      </c>
      <c r="G14" s="273" t="s">
        <v>289</v>
      </c>
      <c r="H14" s="274" t="s">
        <v>121</v>
      </c>
      <c r="I14" s="274" t="s">
        <v>121</v>
      </c>
      <c r="J14" s="274" t="s">
        <v>121</v>
      </c>
      <c r="K14" s="274" t="s">
        <v>121</v>
      </c>
      <c r="L14" s="274"/>
      <c r="M14" s="274"/>
      <c r="N14" s="274"/>
      <c r="O14" s="274"/>
      <c r="P14" s="274"/>
      <c r="Q14" s="274"/>
      <c r="R14" s="274"/>
      <c r="S14" s="275"/>
      <c r="T14" s="0"/>
    </row>
    <row r="15" customFormat="false" ht="16.5" hidden="false" customHeight="false" outlineLevel="0" collapsed="false">
      <c r="A15" s="123"/>
      <c r="B15" s="123"/>
      <c r="C15" s="123"/>
      <c r="D15" s="123"/>
      <c r="E15" s="123"/>
      <c r="F15" s="123"/>
      <c r="G15" s="123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0"/>
    </row>
    <row r="16" customFormat="false" ht="17.25" hidden="false" customHeight="false" outlineLevel="0" collapsed="false">
      <c r="A16" s="277" t="s">
        <v>290</v>
      </c>
      <c r="B16" s="278"/>
      <c r="C16" s="279"/>
      <c r="D16" s="280"/>
      <c r="E16" s="280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0"/>
    </row>
    <row r="17" customFormat="false" ht="16.5" hidden="false" customHeight="false" outlineLevel="0" collapsed="false">
      <c r="A17" s="282" t="s">
        <v>291</v>
      </c>
      <c r="B17" s="283" t="s">
        <v>292</v>
      </c>
      <c r="C17" s="283" t="s">
        <v>40</v>
      </c>
      <c r="D17" s="284" t="s">
        <v>293</v>
      </c>
      <c r="E17" s="284" t="s">
        <v>294</v>
      </c>
      <c r="F17" s="285" t="s">
        <v>295</v>
      </c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82"/>
    </row>
    <row r="18" customFormat="false" ht="16.5" hidden="false" customHeight="false" outlineLevel="0" collapsed="false">
      <c r="A18" s="286" t="s">
        <v>106</v>
      </c>
      <c r="B18" s="287" t="s">
        <v>103</v>
      </c>
      <c r="C18" s="267" t="s">
        <v>296</v>
      </c>
      <c r="D18" s="267" t="n">
        <v>1</v>
      </c>
      <c r="E18" s="267" t="n">
        <v>31</v>
      </c>
      <c r="F18" s="267"/>
      <c r="G18" s="267" t="s">
        <v>297</v>
      </c>
      <c r="H18" s="269" t="s">
        <v>121</v>
      </c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82"/>
    </row>
    <row r="19" customFormat="false" ht="16.5" hidden="false" customHeight="false" outlineLevel="0" collapsed="false">
      <c r="A19" s="286" t="s">
        <v>107</v>
      </c>
      <c r="B19" s="287"/>
      <c r="C19" s="267" t="s">
        <v>298</v>
      </c>
      <c r="D19" s="267" t="n">
        <v>1</v>
      </c>
      <c r="E19" s="267" t="n">
        <v>28</v>
      </c>
      <c r="F19" s="267"/>
      <c r="G19" s="267" t="s">
        <v>299</v>
      </c>
      <c r="H19" s="269"/>
      <c r="I19" s="269" t="s">
        <v>121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82"/>
    </row>
    <row r="20" customFormat="false" ht="16.5" hidden="false" customHeight="false" outlineLevel="0" collapsed="false">
      <c r="A20" s="286" t="s">
        <v>108</v>
      </c>
      <c r="B20" s="287"/>
      <c r="C20" s="267" t="s">
        <v>296</v>
      </c>
      <c r="D20" s="267" t="n">
        <v>1</v>
      </c>
      <c r="E20" s="267" t="n">
        <v>31</v>
      </c>
      <c r="F20" s="267"/>
      <c r="G20" s="267" t="s">
        <v>300</v>
      </c>
      <c r="H20" s="269"/>
      <c r="I20" s="269"/>
      <c r="J20" s="269" t="s">
        <v>121</v>
      </c>
      <c r="K20" s="269"/>
      <c r="L20" s="269"/>
      <c r="M20" s="269"/>
      <c r="N20" s="269"/>
      <c r="O20" s="269"/>
      <c r="P20" s="269"/>
      <c r="Q20" s="269"/>
      <c r="R20" s="269"/>
      <c r="S20" s="269"/>
      <c r="T20" s="82"/>
    </row>
    <row r="21" customFormat="false" ht="16.5" hidden="false" customHeight="false" outlineLevel="0" collapsed="false">
      <c r="A21" s="286" t="s">
        <v>109</v>
      </c>
      <c r="B21" s="287"/>
      <c r="C21" s="267"/>
      <c r="D21" s="267"/>
      <c r="E21" s="267"/>
      <c r="F21" s="267"/>
      <c r="G21" s="267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82"/>
    </row>
    <row r="22" customFormat="false" ht="16.5" hidden="false" customHeight="false" outlineLevel="0" collapsed="false">
      <c r="A22" s="286" t="s">
        <v>106</v>
      </c>
      <c r="B22" s="287" t="s">
        <v>104</v>
      </c>
      <c r="C22" s="267" t="s">
        <v>296</v>
      </c>
      <c r="D22" s="267" t="n">
        <v>1</v>
      </c>
      <c r="E22" s="267" t="n">
        <v>31</v>
      </c>
      <c r="F22" s="267"/>
      <c r="G22" s="267" t="s">
        <v>297</v>
      </c>
      <c r="H22" s="269" t="s">
        <v>121</v>
      </c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82"/>
    </row>
    <row r="23" customFormat="false" ht="16.5" hidden="false" customHeight="false" outlineLevel="0" collapsed="false">
      <c r="A23" s="286" t="s">
        <v>107</v>
      </c>
      <c r="B23" s="287"/>
      <c r="C23" s="267" t="s">
        <v>298</v>
      </c>
      <c r="D23" s="267" t="n">
        <v>1</v>
      </c>
      <c r="E23" s="267" t="n">
        <v>28</v>
      </c>
      <c r="F23" s="267"/>
      <c r="G23" s="267" t="s">
        <v>299</v>
      </c>
      <c r="H23" s="269"/>
      <c r="I23" s="269" t="s">
        <v>121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82"/>
    </row>
    <row r="24" customFormat="false" ht="16.5" hidden="false" customHeight="false" outlineLevel="0" collapsed="false">
      <c r="A24" s="286" t="s">
        <v>108</v>
      </c>
      <c r="B24" s="287"/>
      <c r="C24" s="267" t="s">
        <v>296</v>
      </c>
      <c r="D24" s="267" t="n">
        <v>1</v>
      </c>
      <c r="E24" s="267" t="n">
        <v>31</v>
      </c>
      <c r="F24" s="267"/>
      <c r="G24" s="267" t="s">
        <v>300</v>
      </c>
      <c r="H24" s="269"/>
      <c r="I24" s="269"/>
      <c r="J24" s="269" t="s">
        <v>121</v>
      </c>
      <c r="K24" s="269"/>
      <c r="L24" s="269"/>
      <c r="M24" s="269"/>
      <c r="N24" s="269"/>
      <c r="O24" s="269"/>
      <c r="P24" s="269"/>
      <c r="Q24" s="269"/>
      <c r="R24" s="269"/>
      <c r="S24" s="269"/>
      <c r="T24" s="82"/>
    </row>
    <row r="25" customFormat="false" ht="16.5" hidden="false" customHeight="false" outlineLevel="0" collapsed="false">
      <c r="A25" s="286" t="s">
        <v>109</v>
      </c>
      <c r="B25" s="287"/>
      <c r="C25" s="267"/>
      <c r="D25" s="267"/>
      <c r="E25" s="267"/>
      <c r="F25" s="267"/>
      <c r="G25" s="267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82"/>
    </row>
    <row r="26" customFormat="false" ht="17.25" hidden="false" customHeight="false" outlineLevel="0" collapsed="false">
      <c r="A26" s="288"/>
      <c r="B26" s="272"/>
      <c r="C26" s="272"/>
      <c r="D26" s="272"/>
      <c r="E26" s="272"/>
      <c r="F26" s="272"/>
      <c r="G26" s="27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82"/>
    </row>
    <row r="27" customFormat="false" ht="16.5" hidden="false" customHeight="false" outlineLevel="0" collapsed="false">
      <c r="A27" s="123"/>
      <c r="B27" s="123"/>
      <c r="C27" s="123"/>
      <c r="D27" s="123"/>
      <c r="E27" s="123"/>
      <c r="F27" s="123"/>
      <c r="G27" s="123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</row>
    <row r="28" customFormat="false" ht="16.5" hidden="false" customHeight="false" outlineLevel="0" collapsed="false">
      <c r="S28" s="257" t="s">
        <v>301</v>
      </c>
    </row>
  </sheetData>
  <mergeCells count="11">
    <mergeCell ref="A3:A4"/>
    <mergeCell ref="B3:B4"/>
    <mergeCell ref="C3:C4"/>
    <mergeCell ref="D3:D4"/>
    <mergeCell ref="E3:E4"/>
    <mergeCell ref="F3:F4"/>
    <mergeCell ref="G3:G4"/>
    <mergeCell ref="H3:S3"/>
    <mergeCell ref="F17:S17"/>
    <mergeCell ref="B18:B21"/>
    <mergeCell ref="B22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4" activeCellId="0" sqref="E34"/>
    </sheetView>
  </sheetViews>
  <sheetFormatPr defaultRowHeight="15"/>
  <cols>
    <col collapsed="false" hidden="false" max="1" min="1" style="0" width="5.85425101214575"/>
    <col collapsed="false" hidden="false" max="2" min="2" style="0" width="28.5708502024291"/>
    <col collapsed="false" hidden="false" max="3" min="3" style="0" width="18.004048582996"/>
    <col collapsed="false" hidden="false" max="4" min="4" style="0" width="16.5668016194332"/>
    <col collapsed="false" hidden="false" max="5" min="5" style="0" width="18.2834008097166"/>
    <col collapsed="false" hidden="false" max="6" min="6" style="0" width="20.8542510121457"/>
    <col collapsed="false" hidden="false" max="1025" min="7" style="0" width="8.53441295546559"/>
  </cols>
  <sheetData>
    <row r="1" customFormat="false" ht="21" hidden="false" customHeight="false" outlineLevel="0" collapsed="false">
      <c r="A1" s="289" t="s">
        <v>302</v>
      </c>
    </row>
    <row r="3" customFormat="false" ht="20.25" hidden="false" customHeight="true" outlineLevel="0" collapsed="false">
      <c r="A3" s="290" t="s">
        <v>303</v>
      </c>
      <c r="B3" s="290"/>
      <c r="C3" s="290"/>
      <c r="D3" s="290"/>
      <c r="E3" s="290"/>
      <c r="F3" s="290"/>
    </row>
    <row r="5" customFormat="false" ht="20.25" hidden="false" customHeight="true" outlineLevel="0" collapsed="false">
      <c r="A5" s="291" t="s">
        <v>304</v>
      </c>
      <c r="B5" s="292" t="s">
        <v>305</v>
      </c>
      <c r="C5" s="292" t="s">
        <v>306</v>
      </c>
      <c r="D5" s="293" t="s">
        <v>307</v>
      </c>
      <c r="E5" s="293" t="s">
        <v>308</v>
      </c>
      <c r="F5" s="294" t="s">
        <v>309</v>
      </c>
    </row>
    <row r="6" customFormat="false" ht="20.25" hidden="false" customHeight="true" outlineLevel="0" collapsed="false">
      <c r="A6" s="295" t="n">
        <v>1</v>
      </c>
      <c r="B6" s="296" t="s">
        <v>310</v>
      </c>
      <c r="C6" s="297" t="n">
        <v>2</v>
      </c>
      <c r="D6" s="298" t="s">
        <v>311</v>
      </c>
      <c r="E6" s="296"/>
      <c r="F6" s="299"/>
    </row>
    <row r="7" customFormat="false" ht="20.25" hidden="false" customHeight="true" outlineLevel="0" collapsed="false">
      <c r="A7" s="295" t="n">
        <v>2</v>
      </c>
      <c r="B7" s="296" t="s">
        <v>312</v>
      </c>
      <c r="C7" s="297" t="n">
        <v>5</v>
      </c>
      <c r="D7" s="298" t="s">
        <v>311</v>
      </c>
      <c r="E7" s="296"/>
      <c r="F7" s="299"/>
    </row>
    <row r="8" customFormat="false" ht="20.25" hidden="false" customHeight="true" outlineLevel="0" collapsed="false">
      <c r="A8" s="295" t="n">
        <v>3</v>
      </c>
      <c r="B8" s="296" t="s">
        <v>313</v>
      </c>
      <c r="C8" s="297" t="n">
        <v>4</v>
      </c>
      <c r="D8" s="298" t="s">
        <v>311</v>
      </c>
      <c r="E8" s="296"/>
      <c r="F8" s="299"/>
    </row>
    <row r="9" customFormat="false" ht="20.25" hidden="false" customHeight="true" outlineLevel="0" collapsed="false">
      <c r="A9" s="295" t="n">
        <v>4</v>
      </c>
      <c r="B9" s="296" t="s">
        <v>314</v>
      </c>
      <c r="C9" s="297" t="n">
        <v>1</v>
      </c>
      <c r="D9" s="298" t="s">
        <v>311</v>
      </c>
      <c r="E9" s="296"/>
      <c r="F9" s="299"/>
    </row>
    <row r="10" customFormat="false" ht="20.25" hidden="false" customHeight="true" outlineLevel="0" collapsed="false">
      <c r="A10" s="300" t="n">
        <v>5</v>
      </c>
      <c r="B10" s="301" t="s">
        <v>315</v>
      </c>
      <c r="C10" s="302" t="n">
        <v>1</v>
      </c>
      <c r="D10" s="303" t="s">
        <v>311</v>
      </c>
      <c r="E10" s="301"/>
      <c r="F10" s="304"/>
    </row>
    <row r="12" customFormat="false" ht="20.25" hidden="false" customHeight="true" outlineLevel="0" collapsed="false">
      <c r="A12" s="305" t="s">
        <v>316</v>
      </c>
      <c r="B12" s="305"/>
      <c r="C12" s="305"/>
      <c r="D12" s="305"/>
      <c r="E12" s="305"/>
      <c r="F12" s="305"/>
    </row>
    <row r="13" customFormat="false" ht="20.25" hidden="false" customHeight="true" outlineLevel="0" collapsed="false">
      <c r="A13" s="306" t="s">
        <v>304</v>
      </c>
      <c r="B13" s="292" t="s">
        <v>317</v>
      </c>
      <c r="C13" s="292" t="s">
        <v>306</v>
      </c>
      <c r="D13" s="293" t="s">
        <v>307</v>
      </c>
      <c r="E13" s="292" t="s">
        <v>318</v>
      </c>
      <c r="F13" s="307" t="s">
        <v>309</v>
      </c>
    </row>
    <row r="14" customFormat="false" ht="20.25" hidden="false" customHeight="true" outlineLevel="0" collapsed="false">
      <c r="A14" s="308" t="n">
        <v>1</v>
      </c>
      <c r="B14" s="296" t="s">
        <v>319</v>
      </c>
      <c r="C14" s="297" t="n">
        <v>2</v>
      </c>
      <c r="D14" s="309" t="s">
        <v>320</v>
      </c>
      <c r="E14" s="309" t="s">
        <v>321</v>
      </c>
      <c r="F14" s="299"/>
    </row>
    <row r="15" customFormat="false" ht="20.25" hidden="false" customHeight="true" outlineLevel="0" collapsed="false">
      <c r="A15" s="308" t="n">
        <v>2</v>
      </c>
      <c r="B15" s="296" t="s">
        <v>322</v>
      </c>
      <c r="C15" s="297" t="n">
        <v>13</v>
      </c>
      <c r="D15" s="309" t="s">
        <v>320</v>
      </c>
      <c r="E15" s="309" t="s">
        <v>323</v>
      </c>
      <c r="F15" s="299"/>
    </row>
    <row r="16" customFormat="false" ht="20.25" hidden="false" customHeight="true" outlineLevel="0" collapsed="false">
      <c r="A16" s="308" t="n">
        <v>3</v>
      </c>
      <c r="B16" s="296" t="s">
        <v>324</v>
      </c>
      <c r="C16" s="296"/>
      <c r="D16" s="309"/>
      <c r="E16" s="309" t="s">
        <v>325</v>
      </c>
      <c r="F16" s="299"/>
    </row>
    <row r="17" customFormat="false" ht="20.25" hidden="false" customHeight="true" outlineLevel="0" collapsed="false">
      <c r="A17" s="308" t="n">
        <v>4</v>
      </c>
      <c r="B17" s="296" t="s">
        <v>326</v>
      </c>
      <c r="C17" s="297" t="n">
        <v>2</v>
      </c>
      <c r="D17" s="309" t="s">
        <v>320</v>
      </c>
      <c r="E17" s="309" t="s">
        <v>327</v>
      </c>
      <c r="F17" s="299"/>
    </row>
    <row r="18" customFormat="false" ht="20.25" hidden="false" customHeight="true" outlineLevel="0" collapsed="false">
      <c r="A18" s="308" t="n">
        <v>5</v>
      </c>
      <c r="B18" s="296" t="s">
        <v>328</v>
      </c>
      <c r="C18" s="297" t="n">
        <v>3</v>
      </c>
      <c r="D18" s="309" t="s">
        <v>320</v>
      </c>
      <c r="E18" s="309" t="s">
        <v>329</v>
      </c>
      <c r="F18" s="299"/>
    </row>
    <row r="19" customFormat="false" ht="20.25" hidden="false" customHeight="true" outlineLevel="0" collapsed="false">
      <c r="A19" s="308" t="n">
        <v>6</v>
      </c>
      <c r="B19" s="296" t="s">
        <v>330</v>
      </c>
      <c r="C19" s="297" t="n">
        <v>12</v>
      </c>
      <c r="D19" s="309" t="s">
        <v>320</v>
      </c>
      <c r="E19" s="309"/>
      <c r="F19" s="299"/>
    </row>
    <row r="20" customFormat="false" ht="20.25" hidden="false" customHeight="true" outlineLevel="0" collapsed="false">
      <c r="A20" s="308" t="n">
        <v>6</v>
      </c>
      <c r="B20" s="296" t="s">
        <v>331</v>
      </c>
      <c r="C20" s="297" t="n">
        <v>5</v>
      </c>
      <c r="D20" s="309" t="s">
        <v>320</v>
      </c>
      <c r="E20" s="309"/>
      <c r="F20" s="299"/>
    </row>
    <row r="21" customFormat="false" ht="20.25" hidden="false" customHeight="true" outlineLevel="0" collapsed="false">
      <c r="A21" s="308" t="n">
        <v>7</v>
      </c>
      <c r="B21" s="296" t="s">
        <v>332</v>
      </c>
      <c r="C21" s="296"/>
      <c r="D21" s="309"/>
      <c r="E21" s="309" t="s">
        <v>333</v>
      </c>
      <c r="F21" s="299"/>
    </row>
    <row r="22" customFormat="false" ht="20.25" hidden="false" customHeight="true" outlineLevel="0" collapsed="false">
      <c r="A22" s="308" t="n">
        <v>8</v>
      </c>
      <c r="B22" s="296" t="s">
        <v>334</v>
      </c>
      <c r="C22" s="297" t="n">
        <v>6</v>
      </c>
      <c r="D22" s="309" t="s">
        <v>320</v>
      </c>
      <c r="E22" s="309" t="s">
        <v>335</v>
      </c>
      <c r="F22" s="299"/>
    </row>
    <row r="23" customFormat="false" ht="20.25" hidden="false" customHeight="true" outlineLevel="0" collapsed="false">
      <c r="A23" s="308" t="n">
        <v>9</v>
      </c>
      <c r="B23" s="296" t="s">
        <v>336</v>
      </c>
      <c r="C23" s="296"/>
      <c r="D23" s="309"/>
      <c r="E23" s="309" t="s">
        <v>337</v>
      </c>
      <c r="F23" s="299"/>
    </row>
    <row r="24" customFormat="false" ht="20.25" hidden="false" customHeight="true" outlineLevel="0" collapsed="false">
      <c r="A24" s="308" t="n">
        <v>10</v>
      </c>
      <c r="B24" s="296" t="s">
        <v>338</v>
      </c>
      <c r="C24" s="296"/>
      <c r="D24" s="309"/>
      <c r="E24" s="309" t="s">
        <v>339</v>
      </c>
      <c r="F24" s="299"/>
    </row>
    <row r="25" customFormat="false" ht="20.25" hidden="false" customHeight="true" outlineLevel="0" collapsed="false">
      <c r="A25" s="308" t="n">
        <v>11</v>
      </c>
      <c r="B25" s="296" t="s">
        <v>340</v>
      </c>
      <c r="C25" s="296"/>
      <c r="D25" s="309"/>
      <c r="E25" s="309" t="s">
        <v>341</v>
      </c>
      <c r="F25" s="299"/>
    </row>
    <row r="26" customFormat="false" ht="20.25" hidden="false" customHeight="true" outlineLevel="0" collapsed="false">
      <c r="A26" s="308" t="n">
        <v>12</v>
      </c>
      <c r="B26" s="296" t="s">
        <v>342</v>
      </c>
      <c r="C26" s="296"/>
      <c r="D26" s="309"/>
      <c r="E26" s="309" t="s">
        <v>343</v>
      </c>
      <c r="F26" s="299"/>
    </row>
    <row r="27" customFormat="false" ht="20.25" hidden="false" customHeight="true" outlineLevel="0" collapsed="false">
      <c r="A27" s="308" t="n">
        <v>13</v>
      </c>
      <c r="B27" s="296" t="s">
        <v>344</v>
      </c>
      <c r="C27" s="296"/>
      <c r="D27" s="309"/>
      <c r="E27" s="309" t="s">
        <v>345</v>
      </c>
      <c r="F27" s="299"/>
    </row>
    <row r="28" customFormat="false" ht="20.25" hidden="false" customHeight="true" outlineLevel="0" collapsed="false">
      <c r="A28" s="308" t="n">
        <v>14</v>
      </c>
      <c r="B28" s="296" t="s">
        <v>346</v>
      </c>
      <c r="C28" s="296"/>
      <c r="D28" s="309"/>
      <c r="E28" s="309" t="s">
        <v>347</v>
      </c>
      <c r="F28" s="299"/>
    </row>
    <row r="29" customFormat="false" ht="20.25" hidden="false" customHeight="true" outlineLevel="0" collapsed="false">
      <c r="A29" s="309" t="n">
        <v>15</v>
      </c>
      <c r="B29" s="310" t="s">
        <v>348</v>
      </c>
      <c r="C29" s="311"/>
      <c r="D29" s="312" t="s">
        <v>349</v>
      </c>
      <c r="E29" s="312" t="n">
        <v>5000</v>
      </c>
      <c r="F29" s="311"/>
    </row>
    <row r="30" customFormat="false" ht="15" hidden="false" customHeight="false" outlineLevel="0" collapsed="false">
      <c r="A30" s="309" t="n">
        <v>16</v>
      </c>
      <c r="B30" s="310" t="s">
        <v>350</v>
      </c>
      <c r="C30" s="311"/>
      <c r="D30" s="312" t="s">
        <v>311</v>
      </c>
      <c r="E30" s="312" t="n">
        <v>5</v>
      </c>
      <c r="F30" s="311"/>
    </row>
    <row r="31" customFormat="false" ht="15" hidden="false" customHeight="false" outlineLevel="0" collapsed="false">
      <c r="A31" s="309" t="n">
        <v>17</v>
      </c>
      <c r="B31" s="310" t="s">
        <v>351</v>
      </c>
      <c r="C31" s="311"/>
      <c r="D31" s="312" t="s">
        <v>311</v>
      </c>
      <c r="E31" s="312" t="n">
        <v>5</v>
      </c>
      <c r="F31" s="311"/>
    </row>
    <row r="57" customFormat="false" ht="15" hidden="false" customHeight="false" outlineLevel="0" collapsed="false">
      <c r="F57" s="313" t="s">
        <v>352</v>
      </c>
    </row>
  </sheetData>
  <mergeCells count="2">
    <mergeCell ref="A3:F3"/>
    <mergeCell ref="A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Q28" activeCellId="0" sqref="Q28"/>
    </sheetView>
  </sheetViews>
  <sheetFormatPr defaultRowHeight="12.75"/>
  <cols>
    <col collapsed="false" hidden="false" max="1" min="1" style="1" width="9.2834008097166"/>
    <col collapsed="false" hidden="false" max="2" min="2" style="1" width="15.2834008097166"/>
    <col collapsed="false" hidden="false" max="3" min="3" style="1" width="5.57085020242915"/>
    <col collapsed="false" hidden="false" max="4" min="4" style="18" width="8.2834008097166"/>
    <col collapsed="false" hidden="false" max="5" min="5" style="18" width="4.85425101214575"/>
    <col collapsed="false" hidden="false" max="6" min="6" style="18" width="8"/>
    <col collapsed="false" hidden="false" max="7" min="7" style="314" width="5.85425101214575"/>
    <col collapsed="false" hidden="false" max="12" min="8" style="18" width="7.57085020242915"/>
    <col collapsed="false" hidden="false" max="13" min="13" style="18" width="9"/>
    <col collapsed="false" hidden="false" max="14" min="14" style="18" width="10.8542510121457"/>
    <col collapsed="false" hidden="false" max="15" min="15" style="18" width="9.85425101214575"/>
    <col collapsed="false" hidden="false" max="1025" min="16" style="1" width="9.1417004048583"/>
  </cols>
  <sheetData>
    <row r="1" customFormat="false" ht="21" hidden="false" customHeight="false" outlineLevel="0" collapsed="false">
      <c r="A1" s="315" t="s">
        <v>353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316" t="s">
        <v>169</v>
      </c>
      <c r="B2" s="317" t="s">
        <v>66</v>
      </c>
      <c r="C2" s="317" t="s">
        <v>40</v>
      </c>
      <c r="D2" s="318" t="s">
        <v>354</v>
      </c>
      <c r="E2" s="318" t="s">
        <v>355</v>
      </c>
      <c r="F2" s="319" t="s">
        <v>356</v>
      </c>
      <c r="G2" s="317" t="s">
        <v>8</v>
      </c>
      <c r="H2" s="320" t="s">
        <v>357</v>
      </c>
      <c r="I2" s="320"/>
      <c r="J2" s="320"/>
      <c r="K2" s="320"/>
      <c r="L2" s="320"/>
      <c r="M2" s="320"/>
      <c r="N2" s="320"/>
      <c r="O2" s="318" t="s">
        <v>358</v>
      </c>
      <c r="P2" s="321" t="s">
        <v>11</v>
      </c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316"/>
      <c r="B3" s="317"/>
      <c r="C3" s="317"/>
      <c r="D3" s="318"/>
      <c r="E3" s="318"/>
      <c r="F3" s="319"/>
      <c r="G3" s="317"/>
      <c r="H3" s="322" t="s">
        <v>12</v>
      </c>
      <c r="I3" s="322"/>
      <c r="J3" s="322"/>
      <c r="K3" s="323" t="s">
        <v>13</v>
      </c>
      <c r="L3" s="323"/>
      <c r="M3" s="324" t="s">
        <v>14</v>
      </c>
      <c r="N3" s="322" t="s">
        <v>359</v>
      </c>
      <c r="O3" s="318"/>
      <c r="P3" s="321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316"/>
      <c r="B4" s="317"/>
      <c r="C4" s="317"/>
      <c r="D4" s="318"/>
      <c r="E4" s="318"/>
      <c r="F4" s="319"/>
      <c r="G4" s="317"/>
      <c r="H4" s="322" t="s">
        <v>360</v>
      </c>
      <c r="I4" s="322"/>
      <c r="J4" s="322"/>
      <c r="K4" s="322" t="s">
        <v>361</v>
      </c>
      <c r="L4" s="322"/>
      <c r="M4" s="322" t="s">
        <v>362</v>
      </c>
      <c r="N4" s="322" t="s">
        <v>363</v>
      </c>
      <c r="O4" s="318"/>
      <c r="P4" s="321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5" hidden="false" customHeight="false" outlineLevel="0" collapsed="false">
      <c r="A5" s="316"/>
      <c r="B5" s="317"/>
      <c r="C5" s="317"/>
      <c r="D5" s="318"/>
      <c r="E5" s="318"/>
      <c r="F5" s="319"/>
      <c r="G5" s="317"/>
      <c r="H5" s="325" t="s">
        <v>20</v>
      </c>
      <c r="I5" s="325" t="s">
        <v>21</v>
      </c>
      <c r="J5" s="325" t="s">
        <v>22</v>
      </c>
      <c r="K5" s="325" t="s">
        <v>20</v>
      </c>
      <c r="L5" s="325" t="s">
        <v>21</v>
      </c>
      <c r="M5" s="325" t="s">
        <v>20</v>
      </c>
      <c r="N5" s="326" t="s">
        <v>20</v>
      </c>
      <c r="O5" s="318"/>
      <c r="P5" s="321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327" t="s">
        <v>364</v>
      </c>
      <c r="B6" s="328" t="s">
        <v>365</v>
      </c>
      <c r="C6" s="329"/>
      <c r="D6" s="330"/>
      <c r="E6" s="330"/>
      <c r="F6" s="330"/>
      <c r="G6" s="331"/>
      <c r="H6" s="330"/>
      <c r="I6" s="330"/>
      <c r="J6" s="330"/>
      <c r="K6" s="330"/>
      <c r="L6" s="330"/>
      <c r="M6" s="330"/>
      <c r="N6" s="330"/>
      <c r="O6" s="330"/>
      <c r="P6" s="332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327"/>
      <c r="B7" s="333" t="s">
        <v>24</v>
      </c>
      <c r="C7" s="334"/>
      <c r="D7" s="334"/>
      <c r="E7" s="334"/>
      <c r="F7" s="335" t="n">
        <f aca="false">SUM(H7:N7)</f>
        <v>400</v>
      </c>
      <c r="G7" s="336" t="s">
        <v>26</v>
      </c>
      <c r="H7" s="337" t="n">
        <v>54</v>
      </c>
      <c r="I7" s="337" t="n">
        <v>86</v>
      </c>
      <c r="J7" s="337" t="n">
        <v>57</v>
      </c>
      <c r="K7" s="337" t="n">
        <v>35</v>
      </c>
      <c r="L7" s="337" t="n">
        <v>55</v>
      </c>
      <c r="M7" s="337" t="n">
        <v>90</v>
      </c>
      <c r="N7" s="337" t="n">
        <v>23</v>
      </c>
      <c r="O7" s="338"/>
      <c r="P7" s="339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false" customHeight="false" outlineLevel="0" collapsed="false">
      <c r="A8" s="327"/>
      <c r="B8" s="340" t="s">
        <v>76</v>
      </c>
      <c r="C8" s="341" t="s">
        <v>366</v>
      </c>
      <c r="D8" s="342"/>
      <c r="E8" s="342"/>
      <c r="F8" s="335"/>
      <c r="G8" s="343" t="s">
        <v>179</v>
      </c>
      <c r="H8" s="344" t="n">
        <f aca="false">$D8*H$7*$E$8</f>
        <v>0</v>
      </c>
      <c r="I8" s="344" t="n">
        <f aca="false">$D8*I$7*$E$8</f>
        <v>0</v>
      </c>
      <c r="J8" s="344" t="n">
        <f aca="false">$D8*J$7*$E$8</f>
        <v>0</v>
      </c>
      <c r="K8" s="344" t="n">
        <f aca="false">$D8*K$7*$E$8</f>
        <v>0</v>
      </c>
      <c r="L8" s="344" t="n">
        <f aca="false">$D8*L$7*$E$8</f>
        <v>0</v>
      </c>
      <c r="M8" s="344" t="n">
        <f aca="false">$D8*M$7*$E$8</f>
        <v>0</v>
      </c>
      <c r="N8" s="344" t="n">
        <f aca="false">$D8*N$7*$E$8</f>
        <v>0</v>
      </c>
      <c r="O8" s="338" t="n">
        <f aca="false">SUM(H8:N8)</f>
        <v>0</v>
      </c>
      <c r="P8" s="345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327"/>
      <c r="B9" s="340" t="s">
        <v>221</v>
      </c>
      <c r="C9" s="341"/>
      <c r="D9" s="342"/>
      <c r="E9" s="342"/>
      <c r="F9" s="335"/>
      <c r="G9" s="343" t="s">
        <v>179</v>
      </c>
      <c r="H9" s="344" t="n">
        <f aca="false">$D9*H$7*$E$8</f>
        <v>0</v>
      </c>
      <c r="I9" s="344" t="n">
        <f aca="false">$D9*I$7*$E$8</f>
        <v>0</v>
      </c>
      <c r="J9" s="344" t="n">
        <f aca="false">$D9*J$7*$E$8</f>
        <v>0</v>
      </c>
      <c r="K9" s="344" t="n">
        <f aca="false">$D9*K$7*$E$8</f>
        <v>0</v>
      </c>
      <c r="L9" s="344" t="n">
        <f aca="false">$D9*L$7*$E$8</f>
        <v>0</v>
      </c>
      <c r="M9" s="344" t="n">
        <f aca="false">$D9*M$7*$E$8</f>
        <v>0</v>
      </c>
      <c r="N9" s="344" t="n">
        <f aca="false">$D9*N$7*$E$8</f>
        <v>0</v>
      </c>
      <c r="O9" s="338" t="n">
        <f aca="false">SUM(H9:N9)</f>
        <v>0</v>
      </c>
      <c r="P9" s="345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true" outlineLevel="0" collapsed="false">
      <c r="A10" s="327"/>
      <c r="B10" s="340" t="s">
        <v>83</v>
      </c>
      <c r="C10" s="341"/>
      <c r="D10" s="342" t="n">
        <v>0.3</v>
      </c>
      <c r="E10" s="346" t="n">
        <v>1</v>
      </c>
      <c r="F10" s="335"/>
      <c r="G10" s="343" t="s">
        <v>179</v>
      </c>
      <c r="H10" s="344" t="n">
        <f aca="false">$D10*H$7*$E$10</f>
        <v>16.2</v>
      </c>
      <c r="I10" s="344" t="n">
        <f aca="false">$D10*I$7*$E$10</f>
        <v>25.8</v>
      </c>
      <c r="J10" s="344" t="n">
        <f aca="false">$D10*J$7*$E$10</f>
        <v>17.1</v>
      </c>
      <c r="K10" s="344" t="n">
        <f aca="false">$D10*K$7*$E$10</f>
        <v>10.5</v>
      </c>
      <c r="L10" s="344" t="n">
        <f aca="false">$D10*L$7*$E$10</f>
        <v>16.5</v>
      </c>
      <c r="M10" s="344" t="n">
        <f aca="false">$D10*M$7*$E$10</f>
        <v>27</v>
      </c>
      <c r="N10" s="344" t="n">
        <f aca="false">$D10*N$7*$E$10</f>
        <v>6.9</v>
      </c>
      <c r="O10" s="338" t="n">
        <f aca="false">SUM(H10:N10)</f>
        <v>120</v>
      </c>
      <c r="P10" s="345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327"/>
      <c r="B11" s="340" t="s">
        <v>84</v>
      </c>
      <c r="C11" s="341"/>
      <c r="D11" s="342"/>
      <c r="E11" s="346"/>
      <c r="F11" s="335"/>
      <c r="G11" s="343" t="s">
        <v>200</v>
      </c>
      <c r="H11" s="344" t="n">
        <f aca="false">$D11*H$7*$E$10</f>
        <v>0</v>
      </c>
      <c r="I11" s="344" t="n">
        <f aca="false">$D11*I$7*$E$10</f>
        <v>0</v>
      </c>
      <c r="J11" s="344" t="n">
        <f aca="false">$D11*J$7*$E$10</f>
        <v>0</v>
      </c>
      <c r="K11" s="344" t="n">
        <f aca="false">$D11*K$7*$E$10</f>
        <v>0</v>
      </c>
      <c r="L11" s="344" t="n">
        <f aca="false">$D11*L$7*$E$10</f>
        <v>0</v>
      </c>
      <c r="M11" s="344" t="n">
        <f aca="false">$D11*M$7*$E$10</f>
        <v>0</v>
      </c>
      <c r="N11" s="344" t="n">
        <f aca="false">$D11*N$7*$E$10</f>
        <v>0</v>
      </c>
      <c r="O11" s="338" t="n">
        <f aca="false">SUM(H11:N11)</f>
        <v>0</v>
      </c>
      <c r="P11" s="345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true" outlineLevel="0" collapsed="false">
      <c r="A12" s="327"/>
      <c r="B12" s="347" t="s">
        <v>367</v>
      </c>
      <c r="C12" s="341"/>
      <c r="D12" s="348" t="n">
        <v>1</v>
      </c>
      <c r="E12" s="349" t="n">
        <v>1</v>
      </c>
      <c r="F12" s="335"/>
      <c r="G12" s="350" t="s">
        <v>215</v>
      </c>
      <c r="H12" s="351" t="n">
        <f aca="false">$D12*H$7*$E$10</f>
        <v>54</v>
      </c>
      <c r="I12" s="351" t="n">
        <f aca="false">$D12*I$7*$E$10</f>
        <v>86</v>
      </c>
      <c r="J12" s="351" t="n">
        <f aca="false">$D12*J$7*$E$10</f>
        <v>57</v>
      </c>
      <c r="K12" s="351" t="n">
        <f aca="false">$D12*K$7*$E$10</f>
        <v>35</v>
      </c>
      <c r="L12" s="351" t="n">
        <f aca="false">$D12*L$7*$E$10</f>
        <v>55</v>
      </c>
      <c r="M12" s="351" t="n">
        <f aca="false">$D12*M$7*$E$10</f>
        <v>90</v>
      </c>
      <c r="N12" s="351" t="n">
        <f aca="false">$D12*N$7*$E$10</f>
        <v>23</v>
      </c>
      <c r="O12" s="352" t="n">
        <f aca="false">SUM(H12:N12)</f>
        <v>400</v>
      </c>
      <c r="P12" s="353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true" outlineLevel="0" collapsed="false">
      <c r="A13" s="354" t="s">
        <v>368</v>
      </c>
      <c r="B13" s="355" t="s">
        <v>369</v>
      </c>
      <c r="C13" s="356"/>
      <c r="D13" s="357"/>
      <c r="E13" s="357"/>
      <c r="F13" s="357"/>
      <c r="G13" s="358" t="s">
        <v>26</v>
      </c>
      <c r="H13" s="359"/>
      <c r="I13" s="359"/>
      <c r="J13" s="359" t="n">
        <v>54</v>
      </c>
      <c r="K13" s="359"/>
      <c r="L13" s="359"/>
      <c r="M13" s="359" t="n">
        <v>900</v>
      </c>
      <c r="N13" s="359" t="n">
        <v>238</v>
      </c>
      <c r="O13" s="360"/>
      <c r="P13" s="361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5" hidden="false" customHeight="false" outlineLevel="0" collapsed="false">
      <c r="A14" s="354"/>
      <c r="B14" s="362" t="s">
        <v>370</v>
      </c>
      <c r="C14" s="363"/>
      <c r="D14" s="364"/>
      <c r="E14" s="364"/>
      <c r="F14" s="364"/>
      <c r="G14" s="365" t="s">
        <v>26</v>
      </c>
      <c r="H14" s="366" t="n">
        <v>526</v>
      </c>
      <c r="I14" s="366" t="n">
        <v>673</v>
      </c>
      <c r="J14" s="366" t="n">
        <v>262</v>
      </c>
      <c r="K14" s="366" t="n">
        <v>43</v>
      </c>
      <c r="L14" s="366" t="n">
        <v>145</v>
      </c>
      <c r="M14" s="366"/>
      <c r="N14" s="366"/>
      <c r="O14" s="367"/>
      <c r="P14" s="368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.75" hidden="false" customHeight="false" outlineLevel="0" collapsed="false">
      <c r="A15" s="354"/>
      <c r="B15" s="362" t="s">
        <v>371</v>
      </c>
      <c r="C15" s="363"/>
      <c r="D15" s="364"/>
      <c r="E15" s="364"/>
      <c r="F15" s="369" t="n">
        <f aca="false">SUM(H15:N15)</f>
        <v>2841</v>
      </c>
      <c r="G15" s="365" t="s">
        <v>26</v>
      </c>
      <c r="H15" s="370" t="n">
        <f aca="false">H13+H14</f>
        <v>526</v>
      </c>
      <c r="I15" s="370" t="n">
        <f aca="false">I13+I14</f>
        <v>673</v>
      </c>
      <c r="J15" s="370" t="n">
        <f aca="false">J13+J14</f>
        <v>316</v>
      </c>
      <c r="K15" s="370" t="n">
        <f aca="false">K13+K14</f>
        <v>43</v>
      </c>
      <c r="L15" s="370" t="n">
        <f aca="false">L13+L14</f>
        <v>145</v>
      </c>
      <c r="M15" s="370" t="n">
        <f aca="false">M13+M14</f>
        <v>900</v>
      </c>
      <c r="N15" s="370" t="n">
        <f aca="false">N13+N14</f>
        <v>238</v>
      </c>
      <c r="O15" s="371"/>
      <c r="P15" s="368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false" outlineLevel="0" collapsed="false">
      <c r="A16" s="354"/>
      <c r="B16" s="340" t="s">
        <v>76</v>
      </c>
      <c r="C16" s="372" t="s">
        <v>366</v>
      </c>
      <c r="D16" s="342" t="n">
        <v>0.5</v>
      </c>
      <c r="E16" s="346" t="n">
        <v>2</v>
      </c>
      <c r="F16" s="369"/>
      <c r="G16" s="343" t="s">
        <v>179</v>
      </c>
      <c r="H16" s="373" t="n">
        <f aca="false">$D$16*H$15*$E$16</f>
        <v>526</v>
      </c>
      <c r="I16" s="373" t="n">
        <f aca="false">$D$16*I$15*$E$16</f>
        <v>673</v>
      </c>
      <c r="J16" s="373" t="n">
        <f aca="false">$D$16*J$15*$E$16</f>
        <v>316</v>
      </c>
      <c r="K16" s="373" t="n">
        <f aca="false">$D$16*K$15*$E$16</f>
        <v>43</v>
      </c>
      <c r="L16" s="373" t="n">
        <f aca="false">$D$16*L$15*$E$16</f>
        <v>145</v>
      </c>
      <c r="M16" s="373" t="n">
        <f aca="false">$D$16*M$15*$E$16</f>
        <v>900</v>
      </c>
      <c r="N16" s="373" t="n">
        <f aca="false">$D$16*N$15*$E$16</f>
        <v>238</v>
      </c>
      <c r="O16" s="374" t="n">
        <f aca="false">SUM(H16:N16)</f>
        <v>2841</v>
      </c>
      <c r="P16" s="345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false" outlineLevel="0" collapsed="false">
      <c r="A17" s="354"/>
      <c r="B17" s="340" t="s">
        <v>77</v>
      </c>
      <c r="C17" s="372"/>
      <c r="D17" s="342" t="n">
        <v>0</v>
      </c>
      <c r="E17" s="346" t="n">
        <v>0</v>
      </c>
      <c r="F17" s="369"/>
      <c r="G17" s="343" t="s">
        <v>179</v>
      </c>
      <c r="H17" s="373" t="n">
        <f aca="false">$D$21*H$15*$E$21</f>
        <v>0</v>
      </c>
      <c r="I17" s="373" t="n">
        <f aca="false">$D$21*I$15*$E$21</f>
        <v>0</v>
      </c>
      <c r="J17" s="373" t="n">
        <f aca="false">$D$21*J$15*$E$21</f>
        <v>0</v>
      </c>
      <c r="K17" s="373" t="n">
        <f aca="false">$D$21*K$15*$E$21</f>
        <v>0</v>
      </c>
      <c r="L17" s="373" t="n">
        <f aca="false">$D$21*L$15*$E$21</f>
        <v>0</v>
      </c>
      <c r="M17" s="373" t="n">
        <f aca="false">$D$21*M$15*$E$21</f>
        <v>0</v>
      </c>
      <c r="N17" s="373" t="n">
        <f aca="false">$D$21*N$15*$E$21</f>
        <v>0</v>
      </c>
      <c r="O17" s="374" t="n">
        <f aca="false">SUM(H17:N17)</f>
        <v>0</v>
      </c>
      <c r="P17" s="345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false" outlineLevel="0" collapsed="false">
      <c r="A18" s="354"/>
      <c r="B18" s="340" t="s">
        <v>78</v>
      </c>
      <c r="C18" s="372"/>
      <c r="D18" s="342" t="n">
        <v>0</v>
      </c>
      <c r="E18" s="346" t="n">
        <v>0</v>
      </c>
      <c r="F18" s="369"/>
      <c r="G18" s="343" t="s">
        <v>179</v>
      </c>
      <c r="H18" s="373" t="n">
        <f aca="false">$D$21*H$15*$E$21</f>
        <v>0</v>
      </c>
      <c r="I18" s="373" t="n">
        <f aca="false">$D$21*I$15*$E$21</f>
        <v>0</v>
      </c>
      <c r="J18" s="373" t="n">
        <f aca="false">$D$21*J$15*$E$21</f>
        <v>0</v>
      </c>
      <c r="K18" s="373" t="n">
        <f aca="false">$D$21*K$15*$E$21</f>
        <v>0</v>
      </c>
      <c r="L18" s="373" t="n">
        <f aca="false">$D$21*L$15*$E$21</f>
        <v>0</v>
      </c>
      <c r="M18" s="373" t="n">
        <f aca="false">$D$21*M$15*$E$21</f>
        <v>0</v>
      </c>
      <c r="N18" s="373" t="n">
        <f aca="false">$D$21*N$15*$E$21</f>
        <v>0</v>
      </c>
      <c r="O18" s="374" t="n">
        <f aca="false">SUM(H18:N18)</f>
        <v>0</v>
      </c>
      <c r="P18" s="345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false" outlineLevel="0" collapsed="false">
      <c r="A19" s="354"/>
      <c r="B19" s="340" t="s">
        <v>79</v>
      </c>
      <c r="C19" s="372"/>
      <c r="D19" s="342" t="n">
        <v>0</v>
      </c>
      <c r="E19" s="346" t="n">
        <v>0</v>
      </c>
      <c r="F19" s="369"/>
      <c r="G19" s="343" t="s">
        <v>179</v>
      </c>
      <c r="H19" s="373" t="n">
        <f aca="false">$D$21*H$15*$E$21</f>
        <v>0</v>
      </c>
      <c r="I19" s="373" t="n">
        <f aca="false">$D$21*I$15*$E$21</f>
        <v>0</v>
      </c>
      <c r="J19" s="373" t="n">
        <f aca="false">$D$21*J$15*$E$21</f>
        <v>0</v>
      </c>
      <c r="K19" s="373" t="n">
        <f aca="false">$D$21*K$15*$E$21</f>
        <v>0</v>
      </c>
      <c r="L19" s="373" t="n">
        <f aca="false">$D$21*L$15*$E$21</f>
        <v>0</v>
      </c>
      <c r="M19" s="373" t="n">
        <f aca="false">$D$21*M$15*$E$21</f>
        <v>0</v>
      </c>
      <c r="N19" s="373" t="n">
        <f aca="false">$D$21*N$15*$E$21</f>
        <v>0</v>
      </c>
      <c r="O19" s="374" t="n">
        <f aca="false">SUM(H19:N19)</f>
        <v>0</v>
      </c>
      <c r="P19" s="345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false" outlineLevel="0" collapsed="false">
      <c r="A20" s="354"/>
      <c r="B20" s="340" t="s">
        <v>81</v>
      </c>
      <c r="C20" s="372"/>
      <c r="D20" s="342" t="n">
        <v>0</v>
      </c>
      <c r="E20" s="346" t="n">
        <v>0</v>
      </c>
      <c r="F20" s="369"/>
      <c r="G20" s="343" t="s">
        <v>179</v>
      </c>
      <c r="H20" s="373" t="n">
        <f aca="false">$D$21*H$15*$E$21</f>
        <v>0</v>
      </c>
      <c r="I20" s="373" t="n">
        <f aca="false">$D$21*I$15*$E$21</f>
        <v>0</v>
      </c>
      <c r="J20" s="373" t="n">
        <f aca="false">$D$21*J$15*$E$21</f>
        <v>0</v>
      </c>
      <c r="K20" s="373" t="n">
        <f aca="false">$D$21*K$15*$E$21</f>
        <v>0</v>
      </c>
      <c r="L20" s="373" t="n">
        <f aca="false">$D$21*L$15*$E$21</f>
        <v>0</v>
      </c>
      <c r="M20" s="373" t="n">
        <f aca="false">$D$21*M$15*$E$21</f>
        <v>0</v>
      </c>
      <c r="N20" s="373" t="n">
        <f aca="false">$D$21*N$15*$E$21</f>
        <v>0</v>
      </c>
      <c r="O20" s="374" t="n">
        <f aca="false">SUM(H20:N20)</f>
        <v>0</v>
      </c>
      <c r="P20" s="345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false" outlineLevel="0" collapsed="false">
      <c r="A21" s="354"/>
      <c r="B21" s="340" t="s">
        <v>190</v>
      </c>
      <c r="C21" s="372"/>
      <c r="D21" s="342" t="n">
        <v>0</v>
      </c>
      <c r="E21" s="346" t="n">
        <v>0</v>
      </c>
      <c r="F21" s="369"/>
      <c r="G21" s="343" t="s">
        <v>179</v>
      </c>
      <c r="H21" s="373" t="n">
        <f aca="false">$D$21*H$15*$E$21</f>
        <v>0</v>
      </c>
      <c r="I21" s="373" t="n">
        <f aca="false">$D$21*I$15*$E$21</f>
        <v>0</v>
      </c>
      <c r="J21" s="373" t="n">
        <f aca="false">$D$21*J$15*$E$21</f>
        <v>0</v>
      </c>
      <c r="K21" s="373" t="n">
        <f aca="false">$D$21*K$15*$E$21</f>
        <v>0</v>
      </c>
      <c r="L21" s="373" t="n">
        <f aca="false">$D$21*L$15*$E$21</f>
        <v>0</v>
      </c>
      <c r="M21" s="373" t="n">
        <f aca="false">$D$21*M$15*$E$21</f>
        <v>0</v>
      </c>
      <c r="N21" s="373" t="n">
        <f aca="false">$D$21*N$15*$E$21</f>
        <v>0</v>
      </c>
      <c r="O21" s="374" t="n">
        <f aca="false">SUM(H21:N21)</f>
        <v>0</v>
      </c>
      <c r="P21" s="345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5" hidden="false" customHeight="false" outlineLevel="0" collapsed="false">
      <c r="A22" s="354"/>
      <c r="B22" s="340" t="s">
        <v>195</v>
      </c>
      <c r="C22" s="372"/>
      <c r="D22" s="342" t="n">
        <v>20</v>
      </c>
      <c r="E22" s="346" t="n">
        <v>3</v>
      </c>
      <c r="F22" s="369"/>
      <c r="G22" s="343" t="s">
        <v>179</v>
      </c>
      <c r="H22" s="373" t="n">
        <f aca="false">$D$22*H$16*$E$22</f>
        <v>31560</v>
      </c>
      <c r="I22" s="373" t="n">
        <f aca="false">$D$22*I$16*$E$22</f>
        <v>40380</v>
      </c>
      <c r="J22" s="373" t="n">
        <f aca="false">$D$22*J$16*$E$22</f>
        <v>18960</v>
      </c>
      <c r="K22" s="373" t="n">
        <f aca="false">$D$22*K$16*$E$22</f>
        <v>2580</v>
      </c>
      <c r="L22" s="373" t="n">
        <f aca="false">$D$22*L$16*$E$22</f>
        <v>8700</v>
      </c>
      <c r="M22" s="373" t="n">
        <f aca="false">$D$22*M$16*$E$22</f>
        <v>54000</v>
      </c>
      <c r="N22" s="373" t="n">
        <f aca="false">$D$22*N$16*$E$22</f>
        <v>14280</v>
      </c>
      <c r="O22" s="374" t="n">
        <f aca="false">SUM(H22:N22)</f>
        <v>170460</v>
      </c>
      <c r="P22" s="345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5" hidden="false" customHeight="false" outlineLevel="0" collapsed="false">
      <c r="A23" s="354"/>
      <c r="B23" s="340" t="s">
        <v>83</v>
      </c>
      <c r="C23" s="372"/>
      <c r="D23" s="375" t="n">
        <v>0</v>
      </c>
      <c r="E23" s="346" t="n">
        <v>0</v>
      </c>
      <c r="F23" s="369"/>
      <c r="G23" s="343" t="s">
        <v>179</v>
      </c>
      <c r="H23" s="344" t="n">
        <v>0</v>
      </c>
      <c r="I23" s="344" t="n">
        <v>0</v>
      </c>
      <c r="J23" s="344" t="n">
        <v>0</v>
      </c>
      <c r="K23" s="344" t="n">
        <v>0</v>
      </c>
      <c r="L23" s="344" t="n">
        <v>0</v>
      </c>
      <c r="M23" s="344" t="n">
        <v>0</v>
      </c>
      <c r="N23" s="344" t="n">
        <v>0</v>
      </c>
      <c r="O23" s="338" t="n">
        <f aca="false">SUM(H23:N23)</f>
        <v>0</v>
      </c>
      <c r="P23" s="345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354"/>
      <c r="B24" s="340" t="s">
        <v>84</v>
      </c>
      <c r="C24" s="372"/>
      <c r="D24" s="375" t="n">
        <v>0.0005</v>
      </c>
      <c r="E24" s="346" t="n">
        <v>4</v>
      </c>
      <c r="F24" s="369"/>
      <c r="G24" s="343" t="s">
        <v>200</v>
      </c>
      <c r="H24" s="344" t="n">
        <f aca="false">$D$24*H$15*$E$24</f>
        <v>1.052</v>
      </c>
      <c r="I24" s="344" t="n">
        <f aca="false">$D$24*I$15*$E$24</f>
        <v>1.346</v>
      </c>
      <c r="J24" s="344" t="n">
        <f aca="false">$D$24*J$15*$E$24</f>
        <v>0.632</v>
      </c>
      <c r="K24" s="344" t="n">
        <f aca="false">$D$24*K$15*$E$24</f>
        <v>0.086</v>
      </c>
      <c r="L24" s="344" t="n">
        <f aca="false">$D$24*L$15*$E$24</f>
        <v>0.29</v>
      </c>
      <c r="M24" s="344" t="n">
        <f aca="false">$D$24*M$15*$E$24</f>
        <v>1.8</v>
      </c>
      <c r="N24" s="344" t="n">
        <f aca="false">$D$24*N$15*$E$24</f>
        <v>0.476</v>
      </c>
      <c r="O24" s="338" t="n">
        <f aca="false">SUM(H24:N24)</f>
        <v>5.682</v>
      </c>
      <c r="P24" s="345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false" outlineLevel="0" collapsed="false">
      <c r="A25" s="354"/>
      <c r="B25" s="340" t="s">
        <v>85</v>
      </c>
      <c r="C25" s="372"/>
      <c r="D25" s="375" t="n">
        <v>0.0005</v>
      </c>
      <c r="E25" s="346" t="n">
        <v>4</v>
      </c>
      <c r="F25" s="369"/>
      <c r="G25" s="343" t="s">
        <v>200</v>
      </c>
      <c r="H25" s="344" t="n">
        <f aca="false">$D$25*H$15*$E$25</f>
        <v>1.052</v>
      </c>
      <c r="I25" s="344" t="n">
        <f aca="false">$D$25*I$15*$E$25</f>
        <v>1.346</v>
      </c>
      <c r="J25" s="344" t="n">
        <f aca="false">$D$25*J$15*$E$25</f>
        <v>0.632</v>
      </c>
      <c r="K25" s="344" t="n">
        <f aca="false">$D$25*K$15*$E$25</f>
        <v>0.086</v>
      </c>
      <c r="L25" s="344" t="n">
        <f aca="false">$D$25*L$15*$E$25</f>
        <v>0.29</v>
      </c>
      <c r="M25" s="344" t="n">
        <f aca="false">$D$25*M$15*$E$25</f>
        <v>1.8</v>
      </c>
      <c r="N25" s="344" t="n">
        <f aca="false">$D$25*N$15*$E$25</f>
        <v>0.476</v>
      </c>
      <c r="O25" s="338" t="n">
        <f aca="false">SUM(H25:N25)</f>
        <v>5.682</v>
      </c>
      <c r="P25" s="345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false" outlineLevel="0" collapsed="false">
      <c r="A26" s="354"/>
      <c r="B26" s="340" t="s">
        <v>86</v>
      </c>
      <c r="C26" s="372"/>
      <c r="D26" s="375" t="n">
        <v>0.0005</v>
      </c>
      <c r="E26" s="346" t="n">
        <v>4</v>
      </c>
      <c r="F26" s="369"/>
      <c r="G26" s="343" t="s">
        <v>200</v>
      </c>
      <c r="H26" s="344" t="n">
        <f aca="false">$D$26*H$15*$E$26</f>
        <v>1.052</v>
      </c>
      <c r="I26" s="344" t="n">
        <f aca="false">$D$26*I$15*$E$26</f>
        <v>1.346</v>
      </c>
      <c r="J26" s="344" t="n">
        <f aca="false">$D$26*J$15*$E$26</f>
        <v>0.632</v>
      </c>
      <c r="K26" s="344" t="n">
        <f aca="false">$D$26*K$15*$E$26</f>
        <v>0.086</v>
      </c>
      <c r="L26" s="344" t="n">
        <f aca="false">$D$26*L$15*$E$26</f>
        <v>0.29</v>
      </c>
      <c r="M26" s="344" t="n">
        <f aca="false">$D$26*M$15*$E$26</f>
        <v>1.8</v>
      </c>
      <c r="N26" s="344" t="n">
        <f aca="false">$D$26*N$15*$E$26</f>
        <v>0.476</v>
      </c>
      <c r="O26" s="338" t="n">
        <f aca="false">SUM(H26:N26)</f>
        <v>5.682</v>
      </c>
      <c r="P26" s="345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false" outlineLevel="0" collapsed="false">
      <c r="A27" s="354"/>
      <c r="B27" s="340" t="s">
        <v>87</v>
      </c>
      <c r="C27" s="372"/>
      <c r="D27" s="342"/>
      <c r="E27" s="346"/>
      <c r="F27" s="369"/>
      <c r="G27" s="343" t="s">
        <v>179</v>
      </c>
      <c r="H27" s="344"/>
      <c r="I27" s="344"/>
      <c r="J27" s="344"/>
      <c r="K27" s="344"/>
      <c r="L27" s="344"/>
      <c r="M27" s="344"/>
      <c r="N27" s="344"/>
      <c r="O27" s="338" t="n">
        <f aca="false">SUM(H27:N27)</f>
        <v>0</v>
      </c>
      <c r="P27" s="345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false" outlineLevel="0" collapsed="false">
      <c r="A28" s="354"/>
      <c r="B28" s="340" t="s">
        <v>88</v>
      </c>
      <c r="C28" s="372"/>
      <c r="D28" s="342"/>
      <c r="E28" s="346"/>
      <c r="F28" s="369"/>
      <c r="G28" s="343" t="s">
        <v>179</v>
      </c>
      <c r="H28" s="344"/>
      <c r="I28" s="344"/>
      <c r="J28" s="344"/>
      <c r="K28" s="344"/>
      <c r="L28" s="344"/>
      <c r="M28" s="344"/>
      <c r="N28" s="344"/>
      <c r="O28" s="338"/>
      <c r="P28" s="345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false" outlineLevel="0" collapsed="false">
      <c r="A29" s="354"/>
      <c r="B29" s="340" t="s">
        <v>89</v>
      </c>
      <c r="C29" s="372"/>
      <c r="D29" s="342"/>
      <c r="E29" s="346"/>
      <c r="F29" s="369"/>
      <c r="G29" s="343" t="s">
        <v>179</v>
      </c>
      <c r="H29" s="344"/>
      <c r="I29" s="344"/>
      <c r="J29" s="344"/>
      <c r="K29" s="344"/>
      <c r="L29" s="344"/>
      <c r="M29" s="344"/>
      <c r="N29" s="344"/>
      <c r="O29" s="338" t="n">
        <f aca="false">SUM(H29:N29)</f>
        <v>0</v>
      </c>
      <c r="P29" s="345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false" outlineLevel="0" collapsed="false">
      <c r="A30" s="354"/>
      <c r="B30" s="340" t="s">
        <v>90</v>
      </c>
      <c r="C30" s="372"/>
      <c r="D30" s="342"/>
      <c r="E30" s="346"/>
      <c r="F30" s="369"/>
      <c r="G30" s="343" t="s">
        <v>179</v>
      </c>
      <c r="H30" s="344"/>
      <c r="I30" s="344"/>
      <c r="J30" s="344"/>
      <c r="K30" s="344"/>
      <c r="L30" s="344"/>
      <c r="M30" s="344"/>
      <c r="N30" s="344"/>
      <c r="O30" s="338" t="n">
        <f aca="false">SUM(H30:N30)</f>
        <v>0</v>
      </c>
      <c r="P30" s="345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354"/>
      <c r="B31" s="347" t="s">
        <v>372</v>
      </c>
      <c r="C31" s="372"/>
      <c r="D31" s="376" t="n">
        <v>0.0062</v>
      </c>
      <c r="E31" s="349" t="n">
        <v>12</v>
      </c>
      <c r="F31" s="369"/>
      <c r="G31" s="377" t="s">
        <v>200</v>
      </c>
      <c r="H31" s="351" t="n">
        <f aca="false">$D$31*H$15*$E$31</f>
        <v>39.1344</v>
      </c>
      <c r="I31" s="351" t="n">
        <f aca="false">$D$31*I$15*$E$31</f>
        <v>50.0712</v>
      </c>
      <c r="J31" s="351" t="n">
        <f aca="false">$D$31*J$15*$E$31</f>
        <v>23.5104</v>
      </c>
      <c r="K31" s="351" t="n">
        <f aca="false">$D$31*K$15*$E$31</f>
        <v>3.1992</v>
      </c>
      <c r="L31" s="351" t="n">
        <f aca="false">$D$31*L$15*$E$31</f>
        <v>10.788</v>
      </c>
      <c r="M31" s="351" t="n">
        <f aca="false">$D$31*M$15*$E$31</f>
        <v>66.96</v>
      </c>
      <c r="N31" s="351" t="n">
        <f aca="false">$D$31*N$15*$E$31</f>
        <v>17.7072</v>
      </c>
      <c r="O31" s="352" t="n">
        <f aca="false">SUM(H31:N31)</f>
        <v>211.3704</v>
      </c>
      <c r="P31" s="378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379" t="s">
        <v>35</v>
      </c>
      <c r="B32" s="380" t="s">
        <v>373</v>
      </c>
      <c r="C32" s="381"/>
      <c r="D32" s="382"/>
      <c r="E32" s="383"/>
      <c r="F32" s="382"/>
      <c r="G32" s="384"/>
      <c r="H32" s="385"/>
      <c r="I32" s="385"/>
      <c r="J32" s="385"/>
      <c r="K32" s="385"/>
      <c r="L32" s="385"/>
      <c r="M32" s="385"/>
      <c r="N32" s="385"/>
      <c r="O32" s="385"/>
      <c r="P32" s="386" t="s">
        <v>374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5" hidden="false" customHeight="false" outlineLevel="0" collapsed="false">
      <c r="A33" s="379"/>
      <c r="B33" s="387" t="s">
        <v>375</v>
      </c>
      <c r="C33" s="388"/>
      <c r="D33" s="388"/>
      <c r="E33" s="389"/>
      <c r="F33" s="390" t="n">
        <f aca="false">SUM(H33:N33)</f>
        <v>1169</v>
      </c>
      <c r="G33" s="391" t="s">
        <v>26</v>
      </c>
      <c r="H33" s="392" t="n">
        <v>18</v>
      </c>
      <c r="I33" s="392" t="n">
        <v>188</v>
      </c>
      <c r="J33" s="392" t="n">
        <v>251</v>
      </c>
      <c r="K33" s="392" t="n">
        <v>307</v>
      </c>
      <c r="L33" s="392" t="n">
        <v>405</v>
      </c>
      <c r="M33" s="392"/>
      <c r="N33" s="392"/>
      <c r="O33" s="388"/>
      <c r="P33" s="386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379"/>
      <c r="B34" s="340" t="s">
        <v>76</v>
      </c>
      <c r="C34" s="393" t="s">
        <v>366</v>
      </c>
      <c r="D34" s="394" t="n">
        <v>1</v>
      </c>
      <c r="E34" s="395" t="n">
        <v>2</v>
      </c>
      <c r="F34" s="390"/>
      <c r="G34" s="343" t="s">
        <v>179</v>
      </c>
      <c r="H34" s="394" t="n">
        <f aca="false">H$33*$D$34*$E$34</f>
        <v>36</v>
      </c>
      <c r="I34" s="394" t="n">
        <f aca="false">I$33*$D$34*$E$34</f>
        <v>376</v>
      </c>
      <c r="J34" s="394" t="n">
        <f aca="false">J$33*$D$34*$E$34</f>
        <v>502</v>
      </c>
      <c r="K34" s="394" t="n">
        <f aca="false">K$33*$D$34*$E$34</f>
        <v>614</v>
      </c>
      <c r="L34" s="394" t="n">
        <f aca="false">L$33*$D$34*$E$34</f>
        <v>810</v>
      </c>
      <c r="M34" s="394" t="n">
        <f aca="false">M$33*$D$34*$E$34</f>
        <v>0</v>
      </c>
      <c r="N34" s="394" t="n">
        <f aca="false">N$33*$D$34*$E$34</f>
        <v>0</v>
      </c>
      <c r="O34" s="334" t="n">
        <f aca="false">SUM(H34:N34)</f>
        <v>2338</v>
      </c>
      <c r="P34" s="396" t="n">
        <f aca="false">O16+O34</f>
        <v>5179</v>
      </c>
      <c r="Q34" s="0"/>
    </row>
    <row r="35" customFormat="false" ht="15" hidden="false" customHeight="true" outlineLevel="0" collapsed="false">
      <c r="A35" s="379"/>
      <c r="B35" s="340" t="s">
        <v>77</v>
      </c>
      <c r="C35" s="393"/>
      <c r="D35" s="394" t="n">
        <v>1</v>
      </c>
      <c r="E35" s="395" t="n">
        <v>1</v>
      </c>
      <c r="F35" s="390"/>
      <c r="G35" s="343" t="s">
        <v>179</v>
      </c>
      <c r="H35" s="394" t="n">
        <f aca="false">H$33*$D$35*$E$35</f>
        <v>18</v>
      </c>
      <c r="I35" s="394" t="n">
        <f aca="false">I$33*$D$35*$E$35</f>
        <v>188</v>
      </c>
      <c r="J35" s="394" t="n">
        <f aca="false">J$33*$D$35*$E$35</f>
        <v>251</v>
      </c>
      <c r="K35" s="394" t="n">
        <f aca="false">K$33*$D$35*$E$35</f>
        <v>307</v>
      </c>
      <c r="L35" s="394" t="n">
        <f aca="false">L$33*$D$35*$E$35</f>
        <v>405</v>
      </c>
      <c r="M35" s="394" t="n">
        <f aca="false">M$33*$D$35*$E$35</f>
        <v>0</v>
      </c>
      <c r="N35" s="394" t="n">
        <f aca="false">N$33*$D$35*$E$35</f>
        <v>0</v>
      </c>
      <c r="O35" s="334" t="n">
        <f aca="false">SUM(H35:N35)</f>
        <v>1169</v>
      </c>
      <c r="P35" s="396" t="n">
        <f aca="false">O35</f>
        <v>1169</v>
      </c>
      <c r="Q35" s="1" t="s">
        <v>376</v>
      </c>
    </row>
    <row r="36" customFormat="false" ht="15" hidden="false" customHeight="true" outlineLevel="0" collapsed="false">
      <c r="A36" s="379"/>
      <c r="B36" s="340" t="s">
        <v>78</v>
      </c>
      <c r="C36" s="393"/>
      <c r="D36" s="394" t="n">
        <v>1</v>
      </c>
      <c r="E36" s="395" t="n">
        <v>1</v>
      </c>
      <c r="F36" s="390"/>
      <c r="G36" s="343" t="s">
        <v>179</v>
      </c>
      <c r="H36" s="394" t="n">
        <f aca="false">H$33*$D$36*$E$36</f>
        <v>18</v>
      </c>
      <c r="I36" s="394" t="n">
        <f aca="false">I$33*$D$36*$E$36</f>
        <v>188</v>
      </c>
      <c r="J36" s="394" t="n">
        <f aca="false">J$33*$D$36*$E$36</f>
        <v>251</v>
      </c>
      <c r="K36" s="394" t="n">
        <f aca="false">K$33*$D$36*$E$36</f>
        <v>307</v>
      </c>
      <c r="L36" s="394" t="n">
        <f aca="false">L$33*$D$36*$E$36</f>
        <v>405</v>
      </c>
      <c r="M36" s="394" t="n">
        <f aca="false">M$33*$D$36*$E$36</f>
        <v>0</v>
      </c>
      <c r="N36" s="394" t="n">
        <f aca="false">N$33*$D$36*$E$36</f>
        <v>0</v>
      </c>
      <c r="O36" s="334" t="n">
        <f aca="false">SUM(H36:N36)</f>
        <v>1169</v>
      </c>
      <c r="P36" s="396" t="n">
        <f aca="false">O36</f>
        <v>1169</v>
      </c>
    </row>
    <row r="37" customFormat="false" ht="15" hidden="false" customHeight="true" outlineLevel="0" collapsed="false">
      <c r="A37" s="379"/>
      <c r="B37" s="340" t="s">
        <v>79</v>
      </c>
      <c r="C37" s="393"/>
      <c r="D37" s="394" t="n">
        <v>1</v>
      </c>
      <c r="E37" s="395" t="n">
        <v>1</v>
      </c>
      <c r="F37" s="390"/>
      <c r="G37" s="343" t="s">
        <v>179</v>
      </c>
      <c r="H37" s="394" t="n">
        <f aca="false">H$33*$D$37*$E$37</f>
        <v>18</v>
      </c>
      <c r="I37" s="394" t="n">
        <f aca="false">I$33*$D$37*$E$37</f>
        <v>188</v>
      </c>
      <c r="J37" s="394" t="n">
        <f aca="false">J$33*$D$37*$E$37</f>
        <v>251</v>
      </c>
      <c r="K37" s="394" t="n">
        <f aca="false">K$33*$D$37*$E$37</f>
        <v>307</v>
      </c>
      <c r="L37" s="394" t="n">
        <f aca="false">L$33*$D$37*$E$37</f>
        <v>405</v>
      </c>
      <c r="M37" s="394" t="n">
        <f aca="false">M$33*$D$37*$E$37</f>
        <v>0</v>
      </c>
      <c r="N37" s="394" t="n">
        <f aca="false">N$33*$D$37*$E$37</f>
        <v>0</v>
      </c>
      <c r="O37" s="334" t="n">
        <f aca="false">SUM(H37:N37)</f>
        <v>1169</v>
      </c>
      <c r="P37" s="396" t="n">
        <f aca="false">O37</f>
        <v>1169</v>
      </c>
    </row>
    <row r="38" customFormat="false" ht="15" hidden="false" customHeight="true" outlineLevel="0" collapsed="false">
      <c r="A38" s="379"/>
      <c r="B38" s="340" t="s">
        <v>81</v>
      </c>
      <c r="C38" s="393"/>
      <c r="D38" s="394" t="n">
        <v>5</v>
      </c>
      <c r="E38" s="395" t="n">
        <v>1</v>
      </c>
      <c r="F38" s="390"/>
      <c r="G38" s="343" t="s">
        <v>179</v>
      </c>
      <c r="H38" s="394" t="n">
        <f aca="false">H$33*$D$38*$E$38</f>
        <v>90</v>
      </c>
      <c r="I38" s="394" t="n">
        <f aca="false">I$33*$D$38*$E$38</f>
        <v>940</v>
      </c>
      <c r="J38" s="394" t="n">
        <f aca="false">J$33*$D$38*$E$38</f>
        <v>1255</v>
      </c>
      <c r="K38" s="394" t="n">
        <f aca="false">K$33*$D$38*$E$38</f>
        <v>1535</v>
      </c>
      <c r="L38" s="394" t="n">
        <f aca="false">L$33*$D$38*$E$38</f>
        <v>2025</v>
      </c>
      <c r="M38" s="394" t="n">
        <f aca="false">M$33*$D$38*$E$38</f>
        <v>0</v>
      </c>
      <c r="N38" s="394" t="n">
        <f aca="false">N$33*$D$38*$E$38</f>
        <v>0</v>
      </c>
      <c r="O38" s="334" t="n">
        <f aca="false">SUM(H38:N38)</f>
        <v>5845</v>
      </c>
      <c r="P38" s="396" t="n">
        <f aca="false">O38</f>
        <v>5845</v>
      </c>
    </row>
    <row r="39" customFormat="false" ht="15" hidden="false" customHeight="true" outlineLevel="0" collapsed="false">
      <c r="A39" s="379"/>
      <c r="B39" s="340" t="s">
        <v>190</v>
      </c>
      <c r="C39" s="393"/>
      <c r="D39" s="394" t="n">
        <v>0</v>
      </c>
      <c r="E39" s="395" t="n">
        <v>0</v>
      </c>
      <c r="F39" s="390"/>
      <c r="G39" s="343" t="s">
        <v>179</v>
      </c>
      <c r="H39" s="394" t="n">
        <f aca="false">H$33*$D$39*$E$39</f>
        <v>0</v>
      </c>
      <c r="I39" s="394" t="n">
        <f aca="false">I$33*$D$39*$E$39</f>
        <v>0</v>
      </c>
      <c r="J39" s="394" t="n">
        <f aca="false">J$33*$D$39*$E$39</f>
        <v>0</v>
      </c>
      <c r="K39" s="394" t="n">
        <f aca="false">K$33*$D$39*$E$39</f>
        <v>0</v>
      </c>
      <c r="L39" s="394" t="n">
        <f aca="false">L$33*$D$39*$E$39</f>
        <v>0</v>
      </c>
      <c r="M39" s="394" t="n">
        <f aca="false">M$33*$D$39*$E$39</f>
        <v>0</v>
      </c>
      <c r="N39" s="394" t="n">
        <f aca="false">N$33*$D$39*$E$39</f>
        <v>0</v>
      </c>
      <c r="O39" s="334" t="n">
        <f aca="false">SUM(H39:N39)</f>
        <v>0</v>
      </c>
      <c r="P39" s="396" t="n">
        <f aca="false">O21+O39</f>
        <v>0</v>
      </c>
    </row>
    <row r="40" customFormat="false" ht="15" hidden="false" customHeight="true" outlineLevel="0" collapsed="false">
      <c r="A40" s="379"/>
      <c r="B40" s="340" t="s">
        <v>195</v>
      </c>
      <c r="C40" s="393"/>
      <c r="D40" s="394" t="n">
        <v>50</v>
      </c>
      <c r="E40" s="395" t="n">
        <v>3</v>
      </c>
      <c r="F40" s="390"/>
      <c r="G40" s="343" t="s">
        <v>179</v>
      </c>
      <c r="H40" s="395" t="n">
        <f aca="false">H$33*$D$40*$E$40</f>
        <v>2700</v>
      </c>
      <c r="I40" s="395" t="n">
        <f aca="false">I$33*$D$40*$E$40</f>
        <v>28200</v>
      </c>
      <c r="J40" s="395" t="n">
        <f aca="false">J$33*$D$40*$E$40</f>
        <v>37650</v>
      </c>
      <c r="K40" s="395" t="n">
        <f aca="false">K$33*$D$40*$E$40</f>
        <v>46050</v>
      </c>
      <c r="L40" s="395" t="n">
        <f aca="false">L$33*$D$40*$E$40</f>
        <v>60750</v>
      </c>
      <c r="M40" s="395" t="n">
        <f aca="false">M$33*$D$40*$E$40</f>
        <v>0</v>
      </c>
      <c r="N40" s="395" t="n">
        <f aca="false">N$33*$D$40*$E$40</f>
        <v>0</v>
      </c>
      <c r="O40" s="397" t="n">
        <f aca="false">SUM(H40:N40)</f>
        <v>175350</v>
      </c>
      <c r="P40" s="398" t="n">
        <f aca="false">O22+O40</f>
        <v>345810</v>
      </c>
    </row>
    <row r="41" customFormat="false" ht="15" hidden="false" customHeight="true" outlineLevel="0" collapsed="false">
      <c r="A41" s="379"/>
      <c r="B41" s="340" t="s">
        <v>83</v>
      </c>
      <c r="C41" s="393"/>
      <c r="D41" s="399" t="n">
        <v>0</v>
      </c>
      <c r="E41" s="395" t="n">
        <v>0</v>
      </c>
      <c r="F41" s="390"/>
      <c r="G41" s="343" t="s">
        <v>200</v>
      </c>
      <c r="H41" s="394" t="n">
        <f aca="false">H$33*$D$41*$E$41</f>
        <v>0</v>
      </c>
      <c r="I41" s="394" t="n">
        <f aca="false">I$33*$D$41*$E$41</f>
        <v>0</v>
      </c>
      <c r="J41" s="394" t="n">
        <f aca="false">J$33*$D$41*$E$41</f>
        <v>0</v>
      </c>
      <c r="K41" s="394" t="n">
        <f aca="false">K$33*$D$41*$E$41</f>
        <v>0</v>
      </c>
      <c r="L41" s="394" t="n">
        <f aca="false">L$33*$D$41*$E$41</f>
        <v>0</v>
      </c>
      <c r="M41" s="394" t="n">
        <f aca="false">M$33*$D$41*$E$41</f>
        <v>0</v>
      </c>
      <c r="N41" s="394" t="n">
        <f aca="false">N$33*$D$41*$E$41</f>
        <v>0</v>
      </c>
      <c r="O41" s="334" t="n">
        <f aca="false">SUM(H41:N41)</f>
        <v>0</v>
      </c>
      <c r="P41" s="400" t="n">
        <f aca="false">O23+O41</f>
        <v>0</v>
      </c>
    </row>
    <row r="42" customFormat="false" ht="15" hidden="false" customHeight="true" outlineLevel="0" collapsed="false">
      <c r="A42" s="379"/>
      <c r="B42" s="340" t="s">
        <v>84</v>
      </c>
      <c r="C42" s="393"/>
      <c r="D42" s="399" t="n">
        <v>0.001</v>
      </c>
      <c r="E42" s="395" t="n">
        <v>4</v>
      </c>
      <c r="F42" s="390"/>
      <c r="G42" s="343" t="s">
        <v>200</v>
      </c>
      <c r="H42" s="394" t="n">
        <f aca="false">H$33*$D$42*$E$42</f>
        <v>0.072</v>
      </c>
      <c r="I42" s="394" t="n">
        <f aca="false">I$33*$D$42*$E$42</f>
        <v>0.752</v>
      </c>
      <c r="J42" s="394" t="n">
        <f aca="false">J$33*$D$42*$E$42</f>
        <v>1.004</v>
      </c>
      <c r="K42" s="394" t="n">
        <f aca="false">K$33*$D$42*$E$42</f>
        <v>1.228</v>
      </c>
      <c r="L42" s="394" t="n">
        <f aca="false">L$33*$D$42*$E$42</f>
        <v>1.62</v>
      </c>
      <c r="M42" s="394" t="n">
        <f aca="false">M$33*$D$42*$E$42</f>
        <v>0</v>
      </c>
      <c r="N42" s="394" t="n">
        <f aca="false">N$33*$D$42*$E$42</f>
        <v>0</v>
      </c>
      <c r="O42" s="334" t="n">
        <f aca="false">SUM(H42:N42)</f>
        <v>4.676</v>
      </c>
      <c r="P42" s="400" t="n">
        <f aca="false">O24+O42</f>
        <v>10.358</v>
      </c>
    </row>
    <row r="43" customFormat="false" ht="15" hidden="false" customHeight="true" outlineLevel="0" collapsed="false">
      <c r="A43" s="379"/>
      <c r="B43" s="340" t="s">
        <v>85</v>
      </c>
      <c r="C43" s="393"/>
      <c r="D43" s="399" t="n">
        <v>0.001</v>
      </c>
      <c r="E43" s="395" t="n">
        <v>4</v>
      </c>
      <c r="F43" s="390"/>
      <c r="G43" s="343" t="s">
        <v>200</v>
      </c>
      <c r="H43" s="394" t="n">
        <f aca="false">H$33*$D$42*$E$42</f>
        <v>0.072</v>
      </c>
      <c r="I43" s="394" t="n">
        <f aca="false">I$33*$D$42*$E$42</f>
        <v>0.752</v>
      </c>
      <c r="J43" s="394" t="n">
        <f aca="false">J$33*$D$42*$E$42</f>
        <v>1.004</v>
      </c>
      <c r="K43" s="394" t="n">
        <f aca="false">K$33*$D$42*$E$42</f>
        <v>1.228</v>
      </c>
      <c r="L43" s="394" t="n">
        <f aca="false">L$33*$D$42*$E$42</f>
        <v>1.62</v>
      </c>
      <c r="M43" s="394" t="n">
        <f aca="false">M$33*$D$42*$E$42</f>
        <v>0</v>
      </c>
      <c r="N43" s="394" t="n">
        <f aca="false">N$33*$D$42*$E$42</f>
        <v>0</v>
      </c>
      <c r="O43" s="334" t="n">
        <f aca="false">SUM(H43:N43)</f>
        <v>4.676</v>
      </c>
      <c r="P43" s="400" t="n">
        <f aca="false">O25+O43</f>
        <v>10.358</v>
      </c>
    </row>
    <row r="44" customFormat="false" ht="15" hidden="false" customHeight="true" outlineLevel="0" collapsed="false">
      <c r="A44" s="379"/>
      <c r="B44" s="340" t="s">
        <v>86</v>
      </c>
      <c r="C44" s="393"/>
      <c r="D44" s="399" t="n">
        <v>0.001</v>
      </c>
      <c r="E44" s="395" t="n">
        <v>4</v>
      </c>
      <c r="F44" s="390"/>
      <c r="G44" s="343" t="s">
        <v>200</v>
      </c>
      <c r="H44" s="394" t="n">
        <f aca="false">H$33*$D$42*$E$42</f>
        <v>0.072</v>
      </c>
      <c r="I44" s="394" t="n">
        <f aca="false">I$33*$D$42*$E$42</f>
        <v>0.752</v>
      </c>
      <c r="J44" s="394" t="n">
        <f aca="false">J$33*$D$42*$E$42</f>
        <v>1.004</v>
      </c>
      <c r="K44" s="394" t="n">
        <f aca="false">K$33*$D$42*$E$42</f>
        <v>1.228</v>
      </c>
      <c r="L44" s="394" t="n">
        <f aca="false">L$33*$D$42*$E$42</f>
        <v>1.62</v>
      </c>
      <c r="M44" s="394" t="n">
        <f aca="false">M$33*$D$42*$E$42</f>
        <v>0</v>
      </c>
      <c r="N44" s="394" t="n">
        <f aca="false">N$33*$D$42*$E$42</f>
        <v>0</v>
      </c>
      <c r="O44" s="334" t="n">
        <f aca="false">SUM(H44:N44)</f>
        <v>4.676</v>
      </c>
      <c r="P44" s="400" t="n">
        <f aca="false">O26+O44</f>
        <v>10.358</v>
      </c>
    </row>
    <row r="45" customFormat="false" ht="15" hidden="false" customHeight="true" outlineLevel="0" collapsed="false">
      <c r="A45" s="379"/>
      <c r="B45" s="340" t="s">
        <v>87</v>
      </c>
      <c r="C45" s="393"/>
      <c r="D45" s="401" t="n">
        <v>0.0025</v>
      </c>
      <c r="E45" s="395" t="n">
        <v>4</v>
      </c>
      <c r="F45" s="390"/>
      <c r="G45" s="343" t="s">
        <v>179</v>
      </c>
      <c r="H45" s="394" t="n">
        <f aca="false">H$33*$D$45*$E$45</f>
        <v>0.18</v>
      </c>
      <c r="I45" s="394" t="n">
        <f aca="false">I$33*$D$45*$E$45</f>
        <v>1.88</v>
      </c>
      <c r="J45" s="394" t="n">
        <f aca="false">J$33*$D$45*$E$45</f>
        <v>2.51</v>
      </c>
      <c r="K45" s="394" t="n">
        <f aca="false">K$33*$D$45*$E$45</f>
        <v>3.07</v>
      </c>
      <c r="L45" s="394" t="n">
        <f aca="false">L$33*$D$45*$E$45</f>
        <v>4.05</v>
      </c>
      <c r="M45" s="394" t="n">
        <f aca="false">M$33*$D$45*$E$45</f>
        <v>0</v>
      </c>
      <c r="N45" s="394" t="n">
        <f aca="false">N$33*$D$45*$E$45</f>
        <v>0</v>
      </c>
      <c r="O45" s="334" t="n">
        <f aca="false">SUM(H45:N45)</f>
        <v>11.69</v>
      </c>
      <c r="P45" s="396" t="n">
        <f aca="false">O45</f>
        <v>11.69</v>
      </c>
    </row>
    <row r="46" customFormat="false" ht="15" hidden="false" customHeight="true" outlineLevel="0" collapsed="false">
      <c r="A46" s="379"/>
      <c r="B46" s="340" t="s">
        <v>88</v>
      </c>
      <c r="C46" s="393"/>
      <c r="D46" s="401" t="n">
        <v>0.0025</v>
      </c>
      <c r="E46" s="395" t="n">
        <v>4</v>
      </c>
      <c r="F46" s="390"/>
      <c r="G46" s="343" t="s">
        <v>179</v>
      </c>
      <c r="H46" s="394" t="n">
        <f aca="false">H$33*$D$45*$E$45</f>
        <v>0.18</v>
      </c>
      <c r="I46" s="394" t="n">
        <f aca="false">I$33*$D$45*$E$45</f>
        <v>1.88</v>
      </c>
      <c r="J46" s="394" t="n">
        <f aca="false">J$33*$D$45*$E$45</f>
        <v>2.51</v>
      </c>
      <c r="K46" s="394" t="n">
        <f aca="false">K$33*$D$45*$E$45</f>
        <v>3.07</v>
      </c>
      <c r="L46" s="394" t="n">
        <f aca="false">L$33*$D$45*$E$45</f>
        <v>4.05</v>
      </c>
      <c r="M46" s="394" t="n">
        <f aca="false">M$33*$D$45*$E$45</f>
        <v>0</v>
      </c>
      <c r="N46" s="394" t="n">
        <f aca="false">N$33*$D$45*$E$45</f>
        <v>0</v>
      </c>
      <c r="O46" s="334" t="n">
        <f aca="false">SUM(H46:N46)</f>
        <v>11.69</v>
      </c>
      <c r="P46" s="396" t="n">
        <f aca="false">O46</f>
        <v>11.69</v>
      </c>
    </row>
    <row r="47" customFormat="false" ht="15" hidden="false" customHeight="true" outlineLevel="0" collapsed="false">
      <c r="A47" s="379"/>
      <c r="B47" s="340" t="s">
        <v>89</v>
      </c>
      <c r="C47" s="393"/>
      <c r="D47" s="401" t="n">
        <v>0.0025</v>
      </c>
      <c r="E47" s="395" t="n">
        <v>4</v>
      </c>
      <c r="F47" s="390"/>
      <c r="G47" s="343" t="s">
        <v>179</v>
      </c>
      <c r="H47" s="394" t="n">
        <f aca="false">H$33*$D$45*$E$45</f>
        <v>0.18</v>
      </c>
      <c r="I47" s="394" t="n">
        <f aca="false">I$33*$D$45*$E$45</f>
        <v>1.88</v>
      </c>
      <c r="J47" s="394" t="n">
        <f aca="false">J$33*$D$45*$E$45</f>
        <v>2.51</v>
      </c>
      <c r="K47" s="394" t="n">
        <f aca="false">K$33*$D$45*$E$45</f>
        <v>3.07</v>
      </c>
      <c r="L47" s="394" t="n">
        <f aca="false">L$33*$D$45*$E$45</f>
        <v>4.05</v>
      </c>
      <c r="M47" s="394" t="n">
        <f aca="false">M$33*$D$45*$E$45</f>
        <v>0</v>
      </c>
      <c r="N47" s="394" t="n">
        <f aca="false">N$33*$D$45*$E$45</f>
        <v>0</v>
      </c>
      <c r="O47" s="334" t="n">
        <f aca="false">SUM(H47:N47)</f>
        <v>11.69</v>
      </c>
      <c r="P47" s="396" t="n">
        <f aca="false">O47</f>
        <v>11.69</v>
      </c>
    </row>
    <row r="48" customFormat="false" ht="15" hidden="false" customHeight="true" outlineLevel="0" collapsed="false">
      <c r="A48" s="379"/>
      <c r="B48" s="340" t="s">
        <v>90</v>
      </c>
      <c r="C48" s="393"/>
      <c r="D48" s="402" t="n">
        <v>0.012</v>
      </c>
      <c r="E48" s="403" t="n">
        <v>1</v>
      </c>
      <c r="F48" s="390"/>
      <c r="G48" s="404" t="s">
        <v>179</v>
      </c>
      <c r="H48" s="394" t="n">
        <f aca="false">H$33*$D$48*$E$48</f>
        <v>0.216</v>
      </c>
      <c r="I48" s="394" t="n">
        <f aca="false">I$33*$D$48*$E$48</f>
        <v>2.256</v>
      </c>
      <c r="J48" s="394" t="n">
        <f aca="false">J$33*$D$48*$E$48</f>
        <v>3.012</v>
      </c>
      <c r="K48" s="394" t="n">
        <f aca="false">K$33*$D$48*$E$48</f>
        <v>3.684</v>
      </c>
      <c r="L48" s="394" t="n">
        <f aca="false">L$33*$D$48*$E$48</f>
        <v>4.86</v>
      </c>
      <c r="M48" s="394" t="n">
        <f aca="false">M$33*$D$48*$E$48</f>
        <v>0</v>
      </c>
      <c r="N48" s="394" t="n">
        <f aca="false">N$33*$D$48*$E$48</f>
        <v>0</v>
      </c>
      <c r="O48" s="334" t="n">
        <f aca="false">SUM(H48:N48)</f>
        <v>14.028</v>
      </c>
      <c r="P48" s="405" t="n">
        <f aca="false">O48</f>
        <v>14.028</v>
      </c>
    </row>
    <row r="49" customFormat="false" ht="15.75" hidden="false" customHeight="true" outlineLevel="0" collapsed="false">
      <c r="A49" s="379"/>
      <c r="B49" s="347" t="s">
        <v>372</v>
      </c>
      <c r="C49" s="393"/>
      <c r="D49" s="376" t="n">
        <v>0.0062</v>
      </c>
      <c r="E49" s="349" t="n">
        <v>12</v>
      </c>
      <c r="F49" s="390"/>
      <c r="G49" s="377" t="s">
        <v>200</v>
      </c>
      <c r="H49" s="406" t="n">
        <f aca="false">H$33*$D$49*$E$49</f>
        <v>1.3392</v>
      </c>
      <c r="I49" s="406" t="n">
        <f aca="false">I$33*$D$49*$E$49</f>
        <v>13.9872</v>
      </c>
      <c r="J49" s="406" t="n">
        <f aca="false">J$33*$D$49*$E$49</f>
        <v>18.6744</v>
      </c>
      <c r="K49" s="406" t="n">
        <f aca="false">K$33*$D$49*$E$49</f>
        <v>22.8408</v>
      </c>
      <c r="L49" s="406" t="n">
        <f aca="false">L$33*$D$49*$E$49</f>
        <v>30.132</v>
      </c>
      <c r="M49" s="406" t="n">
        <f aca="false">M$33*$D$49*$E$49</f>
        <v>0</v>
      </c>
      <c r="N49" s="406" t="n">
        <f aca="false">N$33*$D$49*$E$49</f>
        <v>0</v>
      </c>
      <c r="O49" s="407" t="n">
        <f aca="false">SUM(H49:N49)</f>
        <v>86.9736</v>
      </c>
      <c r="P49" s="408" t="n">
        <f aca="false">O31+O49</f>
        <v>298.344</v>
      </c>
    </row>
    <row r="50" customFormat="false" ht="12.75" hidden="false" customHeight="false" outlineLevel="0" collapsed="false">
      <c r="P50" s="0"/>
    </row>
    <row r="51" customFormat="false" ht="12.75" hidden="false" customHeight="false" outlineLevel="0" collapsed="false">
      <c r="P51" s="0"/>
    </row>
    <row r="52" customFormat="false" ht="12.75" hidden="false" customHeight="false" outlineLevel="0" collapsed="false">
      <c r="P52" s="0"/>
    </row>
    <row r="53" customFormat="false" ht="12.75" hidden="false" customHeight="false" outlineLevel="0" collapsed="false">
      <c r="P53" s="0"/>
    </row>
    <row r="54" customFormat="false" ht="12.75" hidden="false" customHeight="false" outlineLevel="0" collapsed="false">
      <c r="P54" s="0"/>
    </row>
    <row r="55" customFormat="false" ht="12.75" hidden="false" customHeight="false" outlineLevel="0" collapsed="false">
      <c r="P55" s="0"/>
    </row>
    <row r="56" customFormat="false" ht="12.75" hidden="false" customHeight="false" outlineLevel="0" collapsed="false">
      <c r="P56" s="0"/>
    </row>
    <row r="57" customFormat="false" ht="12.75" hidden="false" customHeight="false" outlineLevel="0" collapsed="false">
      <c r="P57" s="0"/>
    </row>
    <row r="58" customFormat="false" ht="12.75" hidden="false" customHeight="false" outlineLevel="0" collapsed="false">
      <c r="P58" s="0"/>
    </row>
    <row r="59" customFormat="false" ht="12.75" hidden="false" customHeight="false" outlineLevel="0" collapsed="false">
      <c r="P59" s="0"/>
    </row>
    <row r="60" customFormat="false" ht="12.75" hidden="false" customHeight="false" outlineLevel="0" collapsed="false">
      <c r="P60" s="0"/>
    </row>
    <row r="61" customFormat="false" ht="12.75" hidden="false" customHeight="false" outlineLevel="0" collapsed="false">
      <c r="P61" s="0"/>
    </row>
    <row r="62" customFormat="false" ht="12.75" hidden="false" customHeight="false" outlineLevel="0" collapsed="false">
      <c r="P62" s="0"/>
    </row>
    <row r="63" customFormat="false" ht="12.75" hidden="false" customHeight="false" outlineLevel="0" collapsed="false">
      <c r="P63" s="0"/>
    </row>
    <row r="64" customFormat="false" ht="12.75" hidden="false" customHeight="false" outlineLevel="0" collapsed="false">
      <c r="P64" s="0"/>
    </row>
    <row r="65" customFormat="false" ht="12.75" hidden="false" customHeight="false" outlineLevel="0" collapsed="false">
      <c r="P65" s="0"/>
    </row>
    <row r="66" customFormat="false" ht="12.75" hidden="false" customHeight="false" outlineLevel="0" collapsed="false">
      <c r="P66" s="0"/>
    </row>
    <row r="67" customFormat="false" ht="12.75" hidden="false" customHeight="false" outlineLevel="0" collapsed="false">
      <c r="P67" s="0"/>
    </row>
    <row r="68" customFormat="false" ht="12.75" hidden="false" customHeight="false" outlineLevel="0" collapsed="false">
      <c r="P68" s="0"/>
    </row>
    <row r="69" customFormat="false" ht="12.75" hidden="false" customHeight="false" outlineLevel="0" collapsed="false">
      <c r="P69" s="0"/>
    </row>
    <row r="70" customFormat="false" ht="12.75" hidden="false" customHeight="false" outlineLevel="0" collapsed="false">
      <c r="P70" s="0"/>
    </row>
    <row r="71" customFormat="false" ht="12.75" hidden="false" customHeight="false" outlineLevel="0" collapsed="false">
      <c r="P71" s="0"/>
    </row>
    <row r="72" customFormat="false" ht="12.75" hidden="false" customHeight="false" outlineLevel="0" collapsed="false">
      <c r="P72" s="1" t="s">
        <v>377</v>
      </c>
    </row>
  </sheetData>
  <mergeCells count="24">
    <mergeCell ref="A2:A5"/>
    <mergeCell ref="B2:B5"/>
    <mergeCell ref="C2:C5"/>
    <mergeCell ref="D2:D5"/>
    <mergeCell ref="E2:E5"/>
    <mergeCell ref="F2:F5"/>
    <mergeCell ref="G2:G5"/>
    <mergeCell ref="H2:N2"/>
    <mergeCell ref="O2:O5"/>
    <mergeCell ref="P2:P5"/>
    <mergeCell ref="H3:J3"/>
    <mergeCell ref="K3:L3"/>
    <mergeCell ref="H4:J4"/>
    <mergeCell ref="K4:L4"/>
    <mergeCell ref="A6:A12"/>
    <mergeCell ref="F7:F12"/>
    <mergeCell ref="C8:C12"/>
    <mergeCell ref="A13:A31"/>
    <mergeCell ref="F15:F31"/>
    <mergeCell ref="C16:C31"/>
    <mergeCell ref="A32:A49"/>
    <mergeCell ref="P32:P33"/>
    <mergeCell ref="F33:F49"/>
    <mergeCell ref="C34:C4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S12" activeCellId="0" sqref="S12"/>
    </sheetView>
  </sheetViews>
  <sheetFormatPr defaultRowHeight="15"/>
  <cols>
    <col collapsed="false" hidden="false" max="1" min="1" style="409" width="3.57085020242915"/>
    <col collapsed="false" hidden="false" max="2" min="2" style="34" width="17.2834008097166"/>
    <col collapsed="false" hidden="false" max="4" min="3" style="34" width="9.1417004048583"/>
    <col collapsed="false" hidden="false" max="6" min="5" style="34" width="8"/>
    <col collapsed="false" hidden="false" max="12" min="7" style="34" width="10.2834008097166"/>
    <col collapsed="false" hidden="false" max="14" min="13" style="34" width="8"/>
    <col collapsed="false" hidden="false" max="15" min="15" style="34" width="9.57085020242915"/>
    <col collapsed="false" hidden="false" max="1025" min="16" style="34" width="9.1417004048583"/>
  </cols>
  <sheetData>
    <row r="1" customFormat="false" ht="21" hidden="false" customHeight="false" outlineLevel="0" collapsed="false">
      <c r="A1" s="410" t="s">
        <v>378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0"/>
      <c r="P1" s="0"/>
    </row>
    <row r="2" customFormat="false" ht="15.75" hidden="false" customHeight="false" outlineLevel="0" collapsed="false">
      <c r="A2" s="411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0"/>
    </row>
    <row r="3" customFormat="false" ht="26.25" hidden="false" customHeight="true" outlineLevel="0" collapsed="false">
      <c r="A3" s="413" t="s">
        <v>379</v>
      </c>
      <c r="B3" s="413"/>
      <c r="C3" s="414" t="s">
        <v>106</v>
      </c>
      <c r="D3" s="414" t="s">
        <v>107</v>
      </c>
      <c r="E3" s="414" t="s">
        <v>108</v>
      </c>
      <c r="F3" s="414" t="s">
        <v>109</v>
      </c>
      <c r="G3" s="414" t="s">
        <v>110</v>
      </c>
      <c r="H3" s="414" t="s">
        <v>111</v>
      </c>
      <c r="I3" s="414" t="s">
        <v>112</v>
      </c>
      <c r="J3" s="414" t="s">
        <v>113</v>
      </c>
      <c r="K3" s="414" t="s">
        <v>114</v>
      </c>
      <c r="L3" s="414" t="s">
        <v>115</v>
      </c>
      <c r="M3" s="414" t="s">
        <v>116</v>
      </c>
      <c r="N3" s="415" t="s">
        <v>117</v>
      </c>
      <c r="O3" s="416" t="s">
        <v>10</v>
      </c>
      <c r="P3" s="150"/>
    </row>
    <row r="4" customFormat="false" ht="15" hidden="false" customHeight="false" outlineLevel="0" collapsed="false">
      <c r="A4" s="417" t="s">
        <v>380</v>
      </c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9"/>
      <c r="O4" s="420"/>
      <c r="P4" s="150"/>
    </row>
    <row r="5" customFormat="false" ht="15" hidden="false" customHeight="false" outlineLevel="0" collapsed="false">
      <c r="A5" s="421" t="n">
        <v>1</v>
      </c>
      <c r="B5" s="167" t="s">
        <v>76</v>
      </c>
      <c r="C5" s="422"/>
      <c r="D5" s="422"/>
      <c r="E5" s="422"/>
      <c r="F5" s="422"/>
      <c r="G5" s="422" t="n">
        <v>1035.8</v>
      </c>
      <c r="H5" s="422" t="n">
        <v>1035.8</v>
      </c>
      <c r="I5" s="422" t="n">
        <v>1035.8</v>
      </c>
      <c r="J5" s="422" t="n">
        <v>1035.8</v>
      </c>
      <c r="K5" s="422" t="n">
        <v>1035.8</v>
      </c>
      <c r="L5" s="422"/>
      <c r="M5" s="422"/>
      <c r="N5" s="423"/>
      <c r="O5" s="424" t="n">
        <f aca="false">SUM(C5:N5)</f>
        <v>5179</v>
      </c>
      <c r="P5" s="150"/>
    </row>
    <row r="6" customFormat="false" ht="15" hidden="false" customHeight="false" outlineLevel="0" collapsed="false">
      <c r="A6" s="421" t="n">
        <v>2</v>
      </c>
      <c r="B6" s="167" t="s">
        <v>77</v>
      </c>
      <c r="C6" s="422"/>
      <c r="D6" s="422"/>
      <c r="E6" s="422"/>
      <c r="F6" s="422"/>
      <c r="G6" s="422" t="n">
        <v>233.8</v>
      </c>
      <c r="H6" s="422" t="n">
        <v>233.8</v>
      </c>
      <c r="I6" s="422" t="n">
        <v>233.8</v>
      </c>
      <c r="J6" s="422" t="n">
        <v>233.8</v>
      </c>
      <c r="K6" s="422" t="n">
        <v>233.8</v>
      </c>
      <c r="L6" s="422"/>
      <c r="M6" s="422"/>
      <c r="N6" s="423"/>
      <c r="O6" s="424" t="n">
        <f aca="false">SUM(C6:N6)</f>
        <v>1169</v>
      </c>
      <c r="P6" s="150"/>
    </row>
    <row r="7" customFormat="false" ht="15" hidden="false" customHeight="false" outlineLevel="0" collapsed="false">
      <c r="A7" s="421" t="n">
        <v>3</v>
      </c>
      <c r="B7" s="167" t="s">
        <v>78</v>
      </c>
      <c r="C7" s="422"/>
      <c r="D7" s="422"/>
      <c r="E7" s="422"/>
      <c r="F7" s="422"/>
      <c r="G7" s="422" t="n">
        <v>233.8</v>
      </c>
      <c r="H7" s="422" t="n">
        <v>233.8</v>
      </c>
      <c r="I7" s="422" t="n">
        <v>233.8</v>
      </c>
      <c r="J7" s="422" t="n">
        <v>233.8</v>
      </c>
      <c r="K7" s="422" t="n">
        <v>233.8</v>
      </c>
      <c r="L7" s="422"/>
      <c r="M7" s="422"/>
      <c r="N7" s="423"/>
      <c r="O7" s="424" t="n">
        <f aca="false">SUM(C7:N7)</f>
        <v>1169</v>
      </c>
      <c r="P7" s="150"/>
    </row>
    <row r="8" customFormat="false" ht="15" hidden="false" customHeight="false" outlineLevel="0" collapsed="false">
      <c r="A8" s="421" t="n">
        <v>4</v>
      </c>
      <c r="B8" s="167" t="s">
        <v>79</v>
      </c>
      <c r="C8" s="422"/>
      <c r="D8" s="422"/>
      <c r="E8" s="422"/>
      <c r="F8" s="422"/>
      <c r="G8" s="422" t="n">
        <v>233.8</v>
      </c>
      <c r="H8" s="422" t="n">
        <v>233.8</v>
      </c>
      <c r="I8" s="422" t="n">
        <v>233.8</v>
      </c>
      <c r="J8" s="422" t="n">
        <v>233.8</v>
      </c>
      <c r="K8" s="422" t="n">
        <v>233.8</v>
      </c>
      <c r="L8" s="422"/>
      <c r="M8" s="422"/>
      <c r="N8" s="423"/>
      <c r="O8" s="424" t="n">
        <f aca="false">SUM(C8:N8)</f>
        <v>1169</v>
      </c>
      <c r="P8" s="150"/>
    </row>
    <row r="9" customFormat="false" ht="15" hidden="false" customHeight="false" outlineLevel="0" collapsed="false">
      <c r="A9" s="421" t="n">
        <v>5</v>
      </c>
      <c r="B9" s="167" t="s">
        <v>81</v>
      </c>
      <c r="C9" s="422"/>
      <c r="D9" s="422"/>
      <c r="E9" s="422"/>
      <c r="F9" s="422"/>
      <c r="G9" s="422" t="n">
        <v>1169</v>
      </c>
      <c r="H9" s="422" t="n">
        <v>1169</v>
      </c>
      <c r="I9" s="422" t="n">
        <v>1169</v>
      </c>
      <c r="J9" s="422" t="n">
        <v>1169</v>
      </c>
      <c r="K9" s="422" t="n">
        <v>1169</v>
      </c>
      <c r="L9" s="422"/>
      <c r="M9" s="422"/>
      <c r="N9" s="423"/>
      <c r="O9" s="424" t="n">
        <f aca="false">SUM(C9:N9)</f>
        <v>5845</v>
      </c>
      <c r="P9" s="150"/>
    </row>
    <row r="10" customFormat="false" ht="15" hidden="false" customHeight="false" outlineLevel="0" collapsed="false">
      <c r="A10" s="421" t="n">
        <v>6</v>
      </c>
      <c r="B10" s="167" t="s">
        <v>190</v>
      </c>
      <c r="C10" s="422"/>
      <c r="D10" s="422"/>
      <c r="E10" s="422"/>
      <c r="F10" s="422"/>
      <c r="G10" s="422"/>
      <c r="H10" s="422"/>
      <c r="I10" s="422"/>
      <c r="J10" s="422"/>
      <c r="K10" s="422"/>
      <c r="L10" s="422"/>
      <c r="M10" s="422"/>
      <c r="N10" s="423"/>
      <c r="O10" s="424" t="n">
        <f aca="false">SUM(C10:N10)</f>
        <v>0</v>
      </c>
      <c r="P10" s="150"/>
    </row>
    <row r="11" customFormat="false" ht="15" hidden="false" customHeight="false" outlineLevel="0" collapsed="false">
      <c r="A11" s="421" t="n">
        <v>7</v>
      </c>
      <c r="B11" s="167" t="s">
        <v>195</v>
      </c>
      <c r="C11" s="425" t="n">
        <v>57635</v>
      </c>
      <c r="D11" s="425" t="n">
        <v>57635</v>
      </c>
      <c r="E11" s="422"/>
      <c r="F11" s="422"/>
      <c r="G11" s="425" t="n">
        <v>57635</v>
      </c>
      <c r="H11" s="425" t="n">
        <v>57635</v>
      </c>
      <c r="I11" s="422"/>
      <c r="J11" s="422"/>
      <c r="K11" s="425" t="n">
        <v>57635</v>
      </c>
      <c r="L11" s="425" t="n">
        <v>57635</v>
      </c>
      <c r="M11" s="422"/>
      <c r="N11" s="423"/>
      <c r="O11" s="424" t="n">
        <f aca="false">SUM(C11:N11)</f>
        <v>345810</v>
      </c>
      <c r="P11" s="150"/>
    </row>
    <row r="12" customFormat="false" ht="15" hidden="false" customHeight="false" outlineLevel="0" collapsed="false">
      <c r="A12" s="421" t="n">
        <v>8</v>
      </c>
      <c r="B12" s="167" t="s">
        <v>83</v>
      </c>
      <c r="C12" s="422" t="n">
        <v>120</v>
      </c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  <c r="O12" s="426" t="n">
        <f aca="false">SUM(C12:N12)</f>
        <v>120</v>
      </c>
      <c r="P12" s="150"/>
    </row>
    <row r="13" customFormat="false" ht="15" hidden="false" customHeight="false" outlineLevel="0" collapsed="false">
      <c r="A13" s="421" t="n">
        <v>9</v>
      </c>
      <c r="B13" s="167" t="s">
        <v>84</v>
      </c>
      <c r="C13" s="422" t="n">
        <v>2.59</v>
      </c>
      <c r="D13" s="422"/>
      <c r="E13" s="422"/>
      <c r="F13" s="422" t="n">
        <v>2.59</v>
      </c>
      <c r="G13" s="422"/>
      <c r="H13" s="422"/>
      <c r="I13" s="422" t="n">
        <v>2.59</v>
      </c>
      <c r="J13" s="422"/>
      <c r="K13" s="422"/>
      <c r="L13" s="422" t="n">
        <v>2.59</v>
      </c>
      <c r="M13" s="422"/>
      <c r="N13" s="423"/>
      <c r="O13" s="426" t="n">
        <f aca="false">SUM(C13:N13)</f>
        <v>10.36</v>
      </c>
      <c r="P13" s="150"/>
    </row>
    <row r="14" customFormat="false" ht="15" hidden="false" customHeight="false" outlineLevel="0" collapsed="false">
      <c r="A14" s="421" t="n">
        <v>10</v>
      </c>
      <c r="B14" s="167" t="s">
        <v>85</v>
      </c>
      <c r="C14" s="422"/>
      <c r="D14" s="422" t="n">
        <v>2.59</v>
      </c>
      <c r="E14" s="422"/>
      <c r="F14" s="422"/>
      <c r="G14" s="422" t="n">
        <v>2.59</v>
      </c>
      <c r="H14" s="422"/>
      <c r="I14" s="422"/>
      <c r="J14" s="422" t="n">
        <v>2.59</v>
      </c>
      <c r="K14" s="422"/>
      <c r="L14" s="422"/>
      <c r="M14" s="422" t="n">
        <v>2.59</v>
      </c>
      <c r="N14" s="423"/>
      <c r="O14" s="426" t="n">
        <f aca="false">SUM(C14:N14)</f>
        <v>10.36</v>
      </c>
      <c r="P14" s="150"/>
    </row>
    <row r="15" customFormat="false" ht="15" hidden="false" customHeight="false" outlineLevel="0" collapsed="false">
      <c r="A15" s="421" t="n">
        <v>11</v>
      </c>
      <c r="B15" s="167" t="s">
        <v>86</v>
      </c>
      <c r="C15" s="422"/>
      <c r="D15" s="422"/>
      <c r="E15" s="422" t="n">
        <v>2.59</v>
      </c>
      <c r="F15" s="422"/>
      <c r="G15" s="422"/>
      <c r="H15" s="422" t="n">
        <v>2.59</v>
      </c>
      <c r="I15" s="422"/>
      <c r="J15" s="422"/>
      <c r="K15" s="422" t="n">
        <v>2.59</v>
      </c>
      <c r="L15" s="422"/>
      <c r="M15" s="422"/>
      <c r="N15" s="422" t="n">
        <v>2.59</v>
      </c>
      <c r="O15" s="426" t="n">
        <f aca="false">SUM(C15:N15)</f>
        <v>10.36</v>
      </c>
      <c r="P15" s="150"/>
    </row>
    <row r="16" customFormat="false" ht="15" hidden="false" customHeight="false" outlineLevel="0" collapsed="false">
      <c r="A16" s="421" t="n">
        <v>12</v>
      </c>
      <c r="B16" s="167" t="s">
        <v>87</v>
      </c>
      <c r="C16" s="422" t="n">
        <v>2.92</v>
      </c>
      <c r="D16" s="422"/>
      <c r="E16" s="422"/>
      <c r="F16" s="422" t="n">
        <v>2.92</v>
      </c>
      <c r="G16" s="422"/>
      <c r="H16" s="422"/>
      <c r="I16" s="422" t="n">
        <v>2.92</v>
      </c>
      <c r="J16" s="422"/>
      <c r="K16" s="422"/>
      <c r="L16" s="422" t="n">
        <v>2.92</v>
      </c>
      <c r="M16" s="422"/>
      <c r="N16" s="423"/>
      <c r="O16" s="426" t="n">
        <f aca="false">SUM(C16:N16)</f>
        <v>11.68</v>
      </c>
      <c r="P16" s="150"/>
    </row>
    <row r="17" customFormat="false" ht="15" hidden="false" customHeight="false" outlineLevel="0" collapsed="false">
      <c r="A17" s="421" t="n">
        <v>13</v>
      </c>
      <c r="B17" s="167" t="s">
        <v>88</v>
      </c>
      <c r="C17" s="422"/>
      <c r="D17" s="422" t="n">
        <v>2.92</v>
      </c>
      <c r="E17" s="422"/>
      <c r="F17" s="422"/>
      <c r="G17" s="422" t="n">
        <v>2.92</v>
      </c>
      <c r="H17" s="422"/>
      <c r="I17" s="422"/>
      <c r="J17" s="422" t="n">
        <v>2.92</v>
      </c>
      <c r="K17" s="422"/>
      <c r="L17" s="422"/>
      <c r="M17" s="422" t="n">
        <v>2.92</v>
      </c>
      <c r="N17" s="423"/>
      <c r="O17" s="426" t="n">
        <f aca="false">SUM(C17:N17)</f>
        <v>11.68</v>
      </c>
      <c r="P17" s="150"/>
    </row>
    <row r="18" customFormat="false" ht="15" hidden="false" customHeight="false" outlineLevel="0" collapsed="false">
      <c r="A18" s="421" t="n">
        <v>14</v>
      </c>
      <c r="B18" s="167" t="s">
        <v>89</v>
      </c>
      <c r="C18" s="422"/>
      <c r="D18" s="422"/>
      <c r="E18" s="422" t="n">
        <v>2.92</v>
      </c>
      <c r="F18" s="422"/>
      <c r="G18" s="422"/>
      <c r="H18" s="422" t="n">
        <v>2.92</v>
      </c>
      <c r="I18" s="422"/>
      <c r="J18" s="422"/>
      <c r="K18" s="422" t="n">
        <v>2.92</v>
      </c>
      <c r="L18" s="422"/>
      <c r="M18" s="422"/>
      <c r="N18" s="422" t="n">
        <v>2.92</v>
      </c>
      <c r="O18" s="426" t="n">
        <f aca="false">SUM(C18:N18)</f>
        <v>11.68</v>
      </c>
      <c r="P18" s="150"/>
    </row>
    <row r="19" customFormat="false" ht="15" hidden="false" customHeight="false" outlineLevel="0" collapsed="false">
      <c r="A19" s="421" t="n">
        <v>15</v>
      </c>
      <c r="B19" s="167" t="s">
        <v>90</v>
      </c>
      <c r="C19" s="422" t="n">
        <v>14.03</v>
      </c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3"/>
      <c r="O19" s="426" t="n">
        <f aca="false">SUM(C19:N19)</f>
        <v>14.03</v>
      </c>
      <c r="P19" s="150"/>
    </row>
    <row r="20" customFormat="false" ht="15" hidden="false" customHeight="false" outlineLevel="0" collapsed="false">
      <c r="A20" s="421" t="n">
        <v>16</v>
      </c>
      <c r="B20" s="167" t="s">
        <v>372</v>
      </c>
      <c r="C20" s="422" t="n">
        <v>25</v>
      </c>
      <c r="D20" s="422" t="n">
        <v>25</v>
      </c>
      <c r="E20" s="422" t="n">
        <v>25</v>
      </c>
      <c r="F20" s="422" t="n">
        <v>25</v>
      </c>
      <c r="G20" s="422" t="n">
        <v>25</v>
      </c>
      <c r="H20" s="422" t="n">
        <v>25</v>
      </c>
      <c r="I20" s="422" t="n">
        <v>25</v>
      </c>
      <c r="J20" s="422" t="n">
        <v>25</v>
      </c>
      <c r="K20" s="422" t="n">
        <v>25</v>
      </c>
      <c r="L20" s="422" t="n">
        <v>25</v>
      </c>
      <c r="M20" s="422" t="n">
        <v>25</v>
      </c>
      <c r="N20" s="422" t="n">
        <v>25</v>
      </c>
      <c r="O20" s="426" t="n">
        <f aca="false">SUM(C20:N20)</f>
        <v>300</v>
      </c>
      <c r="P20" s="150"/>
    </row>
    <row r="21" customFormat="false" ht="15" hidden="false" customHeight="false" outlineLevel="0" collapsed="false">
      <c r="A21" s="427" t="s">
        <v>381</v>
      </c>
      <c r="B21" s="418"/>
      <c r="C21" s="422"/>
      <c r="D21" s="422"/>
      <c r="E21" s="422"/>
      <c r="F21" s="422"/>
      <c r="G21" s="422"/>
      <c r="H21" s="422"/>
      <c r="I21" s="422"/>
      <c r="J21" s="422"/>
      <c r="K21" s="422"/>
      <c r="L21" s="422"/>
      <c r="M21" s="422"/>
      <c r="N21" s="423"/>
      <c r="O21" s="426" t="n">
        <f aca="false">SUM(C21:N21)</f>
        <v>0</v>
      </c>
      <c r="P21" s="150"/>
    </row>
    <row r="22" customFormat="false" ht="15" hidden="false" customHeight="false" outlineLevel="0" collapsed="false">
      <c r="A22" s="421" t="n">
        <v>1</v>
      </c>
      <c r="B22" s="428" t="s">
        <v>382</v>
      </c>
      <c r="C22" s="429" t="n">
        <v>952</v>
      </c>
      <c r="D22" s="429" t="n">
        <v>241</v>
      </c>
      <c r="E22" s="429" t="n">
        <v>211</v>
      </c>
      <c r="F22" s="429" t="n">
        <v>639</v>
      </c>
      <c r="G22" s="429" t="n">
        <v>392</v>
      </c>
      <c r="H22" s="429" t="n">
        <v>148</v>
      </c>
      <c r="I22" s="429" t="n">
        <v>6</v>
      </c>
      <c r="J22" s="429" t="n">
        <v>540</v>
      </c>
      <c r="K22" s="429" t="n">
        <v>6</v>
      </c>
      <c r="L22" s="429" t="n">
        <v>6</v>
      </c>
      <c r="M22" s="429" t="n">
        <v>6</v>
      </c>
      <c r="N22" s="430" t="n">
        <v>6</v>
      </c>
      <c r="O22" s="426" t="n">
        <f aca="false">SUM(C22:N22)</f>
        <v>3153</v>
      </c>
      <c r="P22" s="150"/>
    </row>
    <row r="23" customFormat="false" ht="15" hidden="false" customHeight="false" outlineLevel="0" collapsed="false">
      <c r="A23" s="421" t="n">
        <v>2</v>
      </c>
      <c r="B23" s="311" t="s">
        <v>383</v>
      </c>
      <c r="C23" s="431" t="n">
        <v>100</v>
      </c>
      <c r="D23" s="431" t="n">
        <v>100</v>
      </c>
      <c r="E23" s="431" t="n">
        <v>100</v>
      </c>
      <c r="F23" s="431" t="n">
        <v>100</v>
      </c>
      <c r="G23" s="431" t="n">
        <v>100</v>
      </c>
      <c r="H23" s="431" t="n">
        <v>100</v>
      </c>
      <c r="I23" s="431" t="n">
        <v>100</v>
      </c>
      <c r="J23" s="431" t="n">
        <v>100</v>
      </c>
      <c r="K23" s="431" t="n">
        <v>100</v>
      </c>
      <c r="L23" s="431" t="n">
        <v>100</v>
      </c>
      <c r="M23" s="431" t="n">
        <v>100</v>
      </c>
      <c r="N23" s="432" t="n">
        <v>100</v>
      </c>
      <c r="O23" s="426" t="n">
        <f aca="false">SUM(C23:N23)</f>
        <v>1200</v>
      </c>
      <c r="P23" s="150"/>
    </row>
    <row r="24" customFormat="false" ht="15" hidden="false" customHeight="false" outlineLevel="0" collapsed="false">
      <c r="A24" s="421" t="n">
        <v>3</v>
      </c>
      <c r="B24" s="311" t="s">
        <v>384</v>
      </c>
      <c r="C24" s="431" t="n">
        <v>15</v>
      </c>
      <c r="D24" s="431"/>
      <c r="E24" s="431"/>
      <c r="F24" s="431"/>
      <c r="G24" s="431"/>
      <c r="H24" s="431" t="n">
        <v>15</v>
      </c>
      <c r="I24" s="431"/>
      <c r="J24" s="431"/>
      <c r="K24" s="431"/>
      <c r="L24" s="431"/>
      <c r="M24" s="431"/>
      <c r="N24" s="432"/>
      <c r="O24" s="426" t="n">
        <f aca="false">SUM(C24:N24)</f>
        <v>30</v>
      </c>
      <c r="P24" s="150"/>
    </row>
    <row r="25" customFormat="false" ht="15" hidden="false" customHeight="false" outlineLevel="0" collapsed="false">
      <c r="A25" s="421" t="n">
        <v>4</v>
      </c>
      <c r="B25" s="311" t="s">
        <v>385</v>
      </c>
      <c r="C25" s="431" t="n">
        <v>20</v>
      </c>
      <c r="D25" s="431"/>
      <c r="E25" s="431"/>
      <c r="F25" s="431"/>
      <c r="G25" s="431"/>
      <c r="H25" s="431" t="n">
        <v>20</v>
      </c>
      <c r="I25" s="431"/>
      <c r="J25" s="431"/>
      <c r="K25" s="431"/>
      <c r="L25" s="431"/>
      <c r="M25" s="431"/>
      <c r="N25" s="432"/>
      <c r="O25" s="426" t="n">
        <f aca="false">SUM(C25:N25)</f>
        <v>40</v>
      </c>
      <c r="P25" s="150"/>
    </row>
    <row r="26" customFormat="false" ht="15" hidden="false" customHeight="false" outlineLevel="0" collapsed="false">
      <c r="A26" s="421" t="n">
        <v>5</v>
      </c>
      <c r="B26" s="311" t="s">
        <v>94</v>
      </c>
      <c r="C26" s="431" t="n">
        <v>4</v>
      </c>
      <c r="D26" s="431" t="n">
        <v>4</v>
      </c>
      <c r="E26" s="431" t="n">
        <v>4</v>
      </c>
      <c r="F26" s="431" t="n">
        <v>4</v>
      </c>
      <c r="G26" s="431" t="n">
        <v>4</v>
      </c>
      <c r="H26" s="431" t="n">
        <v>4</v>
      </c>
      <c r="I26" s="431" t="n">
        <v>4</v>
      </c>
      <c r="J26" s="431" t="n">
        <v>4</v>
      </c>
      <c r="K26" s="431" t="n">
        <v>4</v>
      </c>
      <c r="L26" s="431" t="n">
        <v>4</v>
      </c>
      <c r="M26" s="431" t="n">
        <v>5</v>
      </c>
      <c r="N26" s="432" t="n">
        <v>5</v>
      </c>
      <c r="O26" s="426" t="n">
        <f aca="false">SUM(C26:N26)</f>
        <v>50</v>
      </c>
      <c r="P26" s="150"/>
    </row>
    <row r="27" customFormat="false" ht="15.75" hidden="false" customHeight="false" outlineLevel="0" collapsed="false">
      <c r="A27" s="433" t="n">
        <v>6</v>
      </c>
      <c r="B27" s="273" t="s">
        <v>386</v>
      </c>
      <c r="C27" s="434" t="n">
        <v>17</v>
      </c>
      <c r="D27" s="434" t="n">
        <v>17</v>
      </c>
      <c r="E27" s="434" t="n">
        <v>17</v>
      </c>
      <c r="F27" s="434" t="n">
        <v>17</v>
      </c>
      <c r="G27" s="434" t="n">
        <v>17</v>
      </c>
      <c r="H27" s="434" t="n">
        <v>17</v>
      </c>
      <c r="I27" s="434" t="n">
        <v>17</v>
      </c>
      <c r="J27" s="434" t="n">
        <v>17</v>
      </c>
      <c r="K27" s="434" t="n">
        <v>17</v>
      </c>
      <c r="L27" s="434" t="n">
        <v>17</v>
      </c>
      <c r="M27" s="434" t="n">
        <v>17</v>
      </c>
      <c r="N27" s="435" t="n">
        <v>17</v>
      </c>
      <c r="O27" s="436"/>
      <c r="P27" s="150"/>
    </row>
    <row r="28" customFormat="false" ht="15" hidden="false" customHeight="false" outlineLevel="0" collapsed="false">
      <c r="A28" s="437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</row>
    <row r="29" customFormat="false" ht="15" hidden="false" customHeight="false" outlineLevel="0" collapsed="false">
      <c r="O29" s="0"/>
    </row>
    <row r="30" customFormat="false" ht="15" hidden="false" customHeight="false" outlineLevel="0" collapsed="false">
      <c r="O30" s="0"/>
    </row>
    <row r="31" customFormat="false" ht="15" hidden="false" customHeight="false" outlineLevel="0" collapsed="false">
      <c r="O31" s="0"/>
    </row>
    <row r="32" customFormat="false" ht="15" hidden="false" customHeight="false" outlineLevel="0" collapsed="false">
      <c r="O32" s="438" t="s">
        <v>387</v>
      </c>
    </row>
  </sheetData>
  <mergeCells count="1">
    <mergeCell ref="A3:B3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2013-07-17T07:26:07Z</dcterms:created>
  <dc:creator>Phang Phalla</dc:creator>
  <dc:language>en-US</dc:language>
  <cp:lastModifiedBy>Nhek Pheth</cp:lastModifiedBy>
  <cp:lastPrinted>2014-11-12T11:23:43Z</cp:lastPrinted>
  <dcterms:modified xsi:type="dcterms:W3CDTF">2015-04-02T02:43:43Z</dcterms:modified>
  <cp:revision>0</cp:revision>
</cp:coreProperties>
</file>