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10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  <Override PartName="/xl/comments3.xml" ContentType="application/vnd.openxmlformats-officedocument.spreadsheetml.comments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omments2.xml" ContentType="application/vnd.openxmlformats-officedocument.spreadsheetml.comments+xml"/>
  <Override PartName="/xl/drawings/vmlDrawing10.vml" ContentType="application/vnd.openxmlformats-officedocument.vmlDrawing"/>
  <Override PartName="/xl/drawings/drawing2.xml" ContentType="application/vnd.openxmlformats-officedocument.drawing+xml"/>
  <Override PartName="/xl/drawings/vmlDrawing8.vml" ContentType="application/vnd.openxmlformats-officedocument.vmlDrawing"/>
  <Override PartName="/xl/drawings/vmlDrawing6.vml" ContentType="application/vnd.openxmlformats-officedocument.vmlDrawing"/>
  <Override PartName="/xl/drawings/vmlDrawing9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vmlDrawing7.vml" ContentType="application/vnd.openxmlformats-officedocument.vmlDrawing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7" firstSheet="0" activeTab="0"/>
  </bookViews>
  <sheets>
    <sheet name="Location Plan" sheetId="1" state="visible" r:id="rId2"/>
    <sheet name="Production Forcasting or Plan" sheetId="2" state="visible" r:id="rId3"/>
    <sheet name="Process &amp; Implement Plan" sheetId="3" state="visible" r:id="rId4"/>
    <sheet name="Input Description" sheetId="4" state="visible" r:id="rId5"/>
    <sheet name="App-Program Plan" sheetId="5" state="visible" r:id="rId6"/>
    <sheet name="Machinery Plan" sheetId="6" state="visible" r:id="rId7"/>
    <sheet name="Equipment Plan" sheetId="7" state="visible" r:id="rId8"/>
    <sheet name="Labor Plan &amp; RM Plan by Age" sheetId="8" state="visible" r:id="rId9"/>
    <sheet name="RM-Plan by Month" sheetId="9" state="visible" r:id="rId10"/>
    <sheet name="Total RM by AP" sheetId="10" state="visible" r:id="rId11"/>
    <sheet name="Actual PDT Vs. Forecasting" sheetId="11" state="hidden" r:id="rId12"/>
    <sheet name="Material List" sheetId="12" state="hidden" r:id="rId13"/>
    <sheet name="Material Purchase Schedule" sheetId="13" state="visible" r:id="rId14"/>
    <sheet name="Actual Vs Standard" sheetId="14" state="hidden" r:id="rId15"/>
    <sheet name="Tool 4 print" sheetId="15" state="hidden" r:id="rId16"/>
    <sheet name="Sheet2" sheetId="16" state="hidden" r:id="rId17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td-location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Td-farm-id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Harvest for sale 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V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W4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H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H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H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I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I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J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J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K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K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L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L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M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M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M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M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N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N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N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N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O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O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O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O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P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P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P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Q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Q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Q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Q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R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R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R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R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S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S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S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S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F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To use when any case have problem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P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In 2015 not use</t>
        </r>
      </text>
    </comment>
    <comment ref="P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To use when any case have problem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B31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B4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sharedStrings.xml><?xml version="1.0" encoding="utf-8"?>
<sst xmlns="http://schemas.openxmlformats.org/spreadsheetml/2006/main" count="3349" uniqueCount="699">
  <si>
    <t>Company Name: Soma Group Co., Ltd</t>
  </si>
  <si>
    <t>Subsidiary Name: Soma Farm Co., Ltd</t>
  </si>
  <si>
    <t>Division: Plantation</t>
  </si>
  <si>
    <t>Suject: Coconut Project Planning for 2015</t>
  </si>
  <si>
    <t>Production List-TREE</t>
  </si>
  <si>
    <t>Production Clasification</t>
  </si>
  <si>
    <t>Production Status</t>
  </si>
  <si>
    <t>UOM</t>
  </si>
  <si>
    <t>Location</t>
  </si>
  <si>
    <t>Total</t>
  </si>
  <si>
    <t>Spacing (m)</t>
  </si>
  <si>
    <t>Remarks</t>
  </si>
  <si>
    <t>Chamkar Doung</t>
  </si>
  <si>
    <t>Otaroit</t>
  </si>
  <si>
    <t>Zone I</t>
  </si>
  <si>
    <t>Zone II</t>
  </si>
  <si>
    <t>Zone III</t>
  </si>
  <si>
    <t>Zone V</t>
  </si>
  <si>
    <t>Zone IV</t>
  </si>
  <si>
    <t>A</t>
  </si>
  <si>
    <t>B</t>
  </si>
  <si>
    <t>C</t>
  </si>
  <si>
    <t>D</t>
  </si>
  <si>
    <t>E</t>
  </si>
  <si>
    <t>F</t>
  </si>
  <si>
    <t>G</t>
  </si>
  <si>
    <t>I</t>
  </si>
  <si>
    <t>J</t>
  </si>
  <si>
    <t>H</t>
  </si>
  <si>
    <t>Phase1: Nursery Seed</t>
  </si>
  <si>
    <t>Seed Amount</t>
  </si>
  <si>
    <t>Seed Replace</t>
  </si>
  <si>
    <t>Tree</t>
  </si>
  <si>
    <t>total for replace</t>
  </si>
  <si>
    <t>New Planting</t>
  </si>
  <si>
    <t>total for new planting</t>
  </si>
  <si>
    <t>Phase2: Plant Growing &amp; Protection</t>
  </si>
  <si>
    <t>Stage1: Age 1-2 Years</t>
  </si>
  <si>
    <t>Non-Fruit</t>
  </si>
  <si>
    <t>7 x 7</t>
  </si>
  <si>
    <t>Stage1: Age 3-4 Years</t>
  </si>
  <si>
    <t>Blossoming Tree</t>
  </si>
  <si>
    <t>Phase3: Harvesting</t>
  </si>
  <si>
    <t>Stage1: Age 5-15 Years</t>
  </si>
  <si>
    <t>Grand Total</t>
  </si>
  <si>
    <t>Percentage for Replacing</t>
  </si>
  <si>
    <t>Zone</t>
  </si>
  <si>
    <t>Area</t>
  </si>
  <si>
    <t>Tree Amount</t>
  </si>
  <si>
    <t>Tree Status</t>
  </si>
  <si>
    <t>Size (Ha)</t>
  </si>
  <si>
    <t>Non Fuit</t>
  </si>
  <si>
    <t>Blossoming</t>
  </si>
  <si>
    <t>7 x7</t>
  </si>
  <si>
    <r>
      <t xml:space="preserve">លើស</t>
    </r>
    <r>
      <rPr>
        <sz val="10"/>
        <color rgb="FFFF0000"/>
        <rFont val="Arial Narrow"/>
        <family val="2"/>
        <charset val="1"/>
      </rPr>
      <t xml:space="preserve">1</t>
    </r>
  </si>
  <si>
    <t>II</t>
  </si>
  <si>
    <r>
      <t xml:space="preserve">ខ្វះ</t>
    </r>
    <r>
      <rPr>
        <sz val="10"/>
        <color rgb="FFFF0000"/>
        <rFont val="Arial Narrow"/>
        <family val="2"/>
        <charset val="1"/>
      </rPr>
      <t xml:space="preserve">1</t>
    </r>
  </si>
  <si>
    <t>III</t>
  </si>
  <si>
    <t>IV</t>
  </si>
  <si>
    <r>
      <t xml:space="preserve">ខ្វះ</t>
    </r>
    <r>
      <rPr>
        <sz val="10"/>
        <color rgb="FFFF0000"/>
        <rFont val="Arial Narrow"/>
        <family val="2"/>
        <charset val="1"/>
      </rPr>
      <t xml:space="preserve">2</t>
    </r>
  </si>
  <si>
    <t>V</t>
  </si>
  <si>
    <t>Kampot Province</t>
  </si>
  <si>
    <t>Production Forecasting -2015</t>
  </si>
  <si>
    <t>Period</t>
  </si>
  <si>
    <t>Monthly</t>
  </si>
  <si>
    <t>Daily</t>
  </si>
  <si>
    <t>Production Classification in 2015</t>
  </si>
  <si>
    <t>Total PDT</t>
  </si>
  <si>
    <t>Coconut for Sale</t>
  </si>
  <si>
    <t>Coconut for Free</t>
  </si>
  <si>
    <t>Waste (Spoil Fruit)</t>
  </si>
  <si>
    <t>Ripe Fruit (Harvest in 2016)</t>
  </si>
  <si>
    <t>Production Classification</t>
  </si>
  <si>
    <t>Coconut for Seed (Ripe). Production</t>
  </si>
  <si>
    <t>Waste (Young and Ripe Fruit)</t>
  </si>
  <si>
    <t>Total Production</t>
  </si>
  <si>
    <t>Total PDT Standard</t>
  </si>
  <si>
    <t>Date: ………/………./2014</t>
  </si>
  <si>
    <t>Prepared by:</t>
  </si>
  <si>
    <t>Acknowledged by:………………………………..</t>
  </si>
  <si>
    <t>Singature Supervisor (Zone I+IV): ………………………………</t>
  </si>
  <si>
    <t>Reviewed by:…………………………..</t>
  </si>
  <si>
    <t>Signature: ………………………………………..</t>
  </si>
  <si>
    <t>Singature Supervisor (Zone II): …………….……………………</t>
  </si>
  <si>
    <t>Commend:…………………………………………………………………</t>
  </si>
  <si>
    <t>Singature Supervisor (Zone III): …………….……………………</t>
  </si>
  <si>
    <t>Signature: ……………………………....</t>
  </si>
  <si>
    <t>Singature Supervisor (Zone V): …………….……………………</t>
  </si>
  <si>
    <t>Raw Material Apply Schedule</t>
  </si>
  <si>
    <t>Aplication Nº</t>
  </si>
  <si>
    <t>Application Name</t>
  </si>
  <si>
    <t>Description</t>
  </si>
  <si>
    <t>IP-1</t>
  </si>
  <si>
    <t>IP-2</t>
  </si>
  <si>
    <t>IP-3</t>
  </si>
  <si>
    <t>IP-4</t>
  </si>
  <si>
    <t>IP-5</t>
  </si>
  <si>
    <t>IP-6</t>
  </si>
  <si>
    <t>Labor</t>
  </si>
  <si>
    <t>Machinery</t>
  </si>
  <si>
    <t>Other</t>
  </si>
  <si>
    <t>Activities Shcedule-2014</t>
  </si>
  <si>
    <t>Fertilizer 15.15.15</t>
  </si>
  <si>
    <t>Frtilizer Urea</t>
  </si>
  <si>
    <t>Fertilizer 8.24.24</t>
  </si>
  <si>
    <t>Fertilizer Ca</t>
  </si>
  <si>
    <t>Fertilizer-Salt</t>
  </si>
  <si>
    <t>Chicken dung</t>
  </si>
  <si>
    <t>Cow Dung Manure</t>
  </si>
  <si>
    <t>Ash</t>
  </si>
  <si>
    <t>Cyperan (Contact)</t>
  </si>
  <si>
    <t>Monocrotophos (Contact)</t>
  </si>
  <si>
    <t>Mevinphons (Contact)</t>
  </si>
  <si>
    <t>Furadan (Systemic)</t>
  </si>
  <si>
    <t>Mancozeb</t>
  </si>
  <si>
    <t>Antracol</t>
  </si>
  <si>
    <t>Zineb</t>
  </si>
  <si>
    <t>Lime</t>
  </si>
  <si>
    <t>Niphosate/ Glyphosan</t>
  </si>
  <si>
    <t>Diesel Use</t>
  </si>
  <si>
    <t>Engine Oil</t>
  </si>
  <si>
    <t>Gasoline</t>
  </si>
  <si>
    <t>Gair Oil</t>
  </si>
  <si>
    <t>Supervisor</t>
  </si>
  <si>
    <t>Skill Labor</t>
  </si>
  <si>
    <t>Worker</t>
  </si>
  <si>
    <t>Machinery Operator</t>
  </si>
  <si>
    <t>Tractor</t>
  </si>
  <si>
    <t>Excavator</t>
  </si>
  <si>
    <t>Truck</t>
  </si>
  <si>
    <t>Car</t>
  </si>
  <si>
    <t>Boom Spray Machine</t>
  </si>
  <si>
    <t>Kor Yunn</t>
  </si>
  <si>
    <t>Pump</t>
  </si>
  <si>
    <t>Water Consumption Cost</t>
  </si>
  <si>
    <t>Electricity</t>
  </si>
  <si>
    <t>Other Tool &amp; Equipment</t>
  </si>
  <si>
    <t>Cocnut Office Suply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</si>
  <si>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</si>
  <si>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</si>
  <si>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</si>
  <si>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</si>
  <si>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</si>
  <si>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</si>
  <si>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</si>
  <si>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</si>
  <si>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</si>
  <si>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</si>
  <si>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</si>
  <si>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</si>
  <si>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AP-1</t>
  </si>
  <si>
    <t>សំអាតស្មៅជុំវិញគល់</t>
  </si>
  <si>
    <t>All Zone</t>
  </si>
  <si>
    <t>√</t>
  </si>
  <si>
    <t>AP-2</t>
  </si>
  <si>
    <r>
      <t xml:space="preserve">ប្រើប្រាស់ថ្នាំពុលគីមី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សំលាប់សត្វល្អិត</t>
    </r>
    <r>
      <rPr>
        <sz val="9"/>
        <color rgb="FF000000"/>
        <rFont val="Khmer OS"/>
        <family val="0"/>
        <charset val="1"/>
      </rPr>
      <t xml:space="preserve">)</t>
    </r>
  </si>
  <si>
    <t>Age : 1- 4 y</t>
  </si>
  <si>
    <t>Age : 5- 15 y, Blossoming Trees</t>
  </si>
  <si>
    <t>AP-3</t>
  </si>
  <si>
    <t>ការត្រួតពិនិត្យ សត្វល្អិត និងជំងឺ</t>
  </si>
  <si>
    <t>All Age</t>
  </si>
  <si>
    <t>AP-4</t>
  </si>
  <si>
    <t>ការប្រើប្រាស់ថ្នាំផ្សិត</t>
  </si>
  <si>
    <t>Age : 3- 4   y, Flowering Trees</t>
  </si>
  <si>
    <t>AP-5</t>
  </si>
  <si>
    <t>ប្រើប្រាស់ថ្នាំសំលាប់ស្មៅ</t>
  </si>
  <si>
    <t>AP-6</t>
  </si>
  <si>
    <t>ការប្រើប្រាស់ទឹក និងជួសជុលប្រព័ន្ឋទឹកដូង</t>
  </si>
  <si>
    <t>AP-7</t>
  </si>
  <si>
    <t>ការប្រើប្រាស់អគ្គិសនី</t>
  </si>
  <si>
    <t>AP-8</t>
  </si>
  <si>
    <t>ភ្ជួរដី</t>
  </si>
  <si>
    <t>AP-9</t>
  </si>
  <si>
    <r>
      <t xml:space="preserve">កាត់ស្មៅ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ប្រើត្រាក់ទ័រ</t>
    </r>
    <r>
      <rPr>
        <sz val="9"/>
        <color rgb="FF000000"/>
        <rFont val="Khmer OS"/>
        <family val="0"/>
        <charset val="1"/>
      </rPr>
      <t xml:space="preserve">)</t>
    </r>
  </si>
  <si>
    <t>AP-10</t>
  </si>
  <si>
    <t>ប្រើអង្គប់វាយដី</t>
  </si>
  <si>
    <t>AP-11</t>
  </si>
  <si>
    <r>
      <t xml:space="preserve">ឆូតដាក់ជី​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ត្រាក់ទ័រ</t>
    </r>
    <r>
      <rPr>
        <sz val="9"/>
        <color rgb="FF000000"/>
        <rFont val="Khmer OS"/>
        <family val="0"/>
        <charset val="1"/>
      </rPr>
      <t xml:space="preserve">)</t>
    </r>
  </si>
  <si>
    <t>AP-12</t>
  </si>
  <si>
    <t>ការកាប់ចង្អូរដាក់ជី</t>
  </si>
  <si>
    <t>AP-13</t>
  </si>
  <si>
    <t>កាប់ឆ្ការព្រៃ</t>
  </si>
  <si>
    <t>AP-14</t>
  </si>
  <si>
    <t>ការអូសលាមកមាន់ដាក់ជិតគល់ដូង</t>
  </si>
  <si>
    <t>Zone I+ IV</t>
  </si>
  <si>
    <t>AP-15</t>
  </si>
  <si>
    <t>ការប្រើប្រាស់ជីគីមី លើកទី១</t>
  </si>
  <si>
    <t>Age : 1- 2 y</t>
  </si>
  <si>
    <t>AP-16</t>
  </si>
  <si>
    <t>ការប្រើប្រាស់ជីគីមី លើកទី២</t>
  </si>
  <si>
    <t>AP-17</t>
  </si>
  <si>
    <t>ការប្រើប្រាស់ជីធម្មជាតិ​ លើកទី១</t>
  </si>
  <si>
    <t>Age : 3- 4 y, Flowerig  Trees</t>
  </si>
  <si>
    <t>AP-18</t>
  </si>
  <si>
    <t>ការប្រើប្រាស់ជីធម្មជាតិ លើកទី២</t>
  </si>
  <si>
    <t>Age : 1- 2 y (In Zone I)</t>
  </si>
  <si>
    <t>AP-19</t>
  </si>
  <si>
    <r>
      <t xml:space="preserve">ការសំអាតកដូង</t>
    </r>
    <r>
      <rPr>
        <sz val="9"/>
        <color rgb="FF000000"/>
        <rFont val="Khmer OS"/>
        <family val="0"/>
        <charset val="1"/>
      </rPr>
      <t xml:space="preserve">(​</t>
    </r>
    <r>
      <rPr>
        <sz val="9"/>
        <color rgb="FF000000"/>
        <rFont val="Calibri"/>
        <family val="2"/>
        <charset val="1"/>
      </rPr>
      <t xml:space="preserve">កាវធាងទុំ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ស្មែង</t>
    </r>
    <r>
      <rPr>
        <sz val="9"/>
        <color rgb="FF000000"/>
        <rFont val="Khmer OS"/>
        <family val="0"/>
        <charset val="1"/>
      </rPr>
      <t xml:space="preserve">........)</t>
    </r>
  </si>
  <si>
    <t>AP-20</t>
  </si>
  <si>
    <t>ការប្រមូលផលផ្លែដូងខ្ចី</t>
  </si>
  <si>
    <t>AP-21</t>
  </si>
  <si>
    <t>ការប្រមូលផលផ្លែដូងទុំ</t>
  </si>
  <si>
    <t>AP-22</t>
  </si>
  <si>
    <t>ការចិតផ្លែដូងទុំបណ្តុះ</t>
  </si>
  <si>
    <t>AP-23</t>
  </si>
  <si>
    <t>ការជួសកូនដូង</t>
  </si>
  <si>
    <t>AP-24</t>
  </si>
  <si>
    <t>ការដាំដូងថ្មី</t>
  </si>
  <si>
    <t>Input-Description</t>
  </si>
  <si>
    <t>Production Information</t>
  </si>
  <si>
    <t>Chemical Fertilizer</t>
  </si>
  <si>
    <t>PJ:</t>
  </si>
  <si>
    <t>Plantation</t>
  </si>
  <si>
    <t>Natural Fertilizer</t>
  </si>
  <si>
    <t>Sub-PJ:</t>
  </si>
  <si>
    <t>Coconut PJ</t>
  </si>
  <si>
    <t>Chemical Pest &amp; Isecticide</t>
  </si>
  <si>
    <t>Location:</t>
  </si>
  <si>
    <t>……………….</t>
  </si>
  <si>
    <t>Chemcial Fungicide</t>
  </si>
  <si>
    <t>PJ Leader:</t>
  </si>
  <si>
    <t>Checmical Herbicide</t>
  </si>
  <si>
    <t>Indirected Material</t>
  </si>
  <si>
    <t>Input Description</t>
  </si>
  <si>
    <t>No.</t>
  </si>
  <si>
    <t>Composite Description</t>
  </si>
  <si>
    <t>Useful Description for Consumption</t>
  </si>
  <si>
    <t>Replacement App</t>
  </si>
  <si>
    <t>DIRECT MATERIALS</t>
  </si>
  <si>
    <t>COCNUT SEED</t>
  </si>
  <si>
    <t>Coconut Seed</t>
  </si>
  <si>
    <t>Own Seed</t>
  </si>
  <si>
    <r>
      <t xml:space="preserve">ដាំជួសនៅតាម </t>
    </r>
    <r>
      <rPr>
        <sz val="9"/>
        <color rgb="FF000000"/>
        <rFont val="Khmer OS"/>
        <family val="0"/>
        <charset val="1"/>
      </rPr>
      <t xml:space="preserve">Zone </t>
    </r>
    <r>
      <rPr>
        <sz val="9"/>
        <color rgb="FF000000"/>
        <rFont val="Calibri"/>
        <family val="2"/>
        <charset val="1"/>
      </rPr>
      <t xml:space="preserve">និមួយៗ</t>
    </r>
  </si>
  <si>
    <r>
      <t xml:space="preserve">ដាំថ្មី </t>
    </r>
    <r>
      <rPr>
        <sz val="9"/>
        <color rgb="FF000000"/>
        <rFont val="Khmer OS"/>
        <family val="0"/>
        <charset val="1"/>
      </rPr>
      <t xml:space="preserve">Zone V​ and Kampot Province</t>
    </r>
  </si>
  <si>
    <t>FERTILIZERS</t>
  </si>
  <si>
    <t>Chemical Fertilizer:</t>
  </si>
  <si>
    <t>Kg</t>
  </si>
  <si>
    <t>N. P. K+ Micro Element</t>
  </si>
  <si>
    <t>សំរាប់បំប៉នដូងតូចក្នុងដំណាក់កាលមិនទាន់អោយផល</t>
  </si>
  <si>
    <t>16-16-16</t>
  </si>
  <si>
    <t>46-00-00</t>
  </si>
  <si>
    <r>
      <t xml:space="preserve">សំរាប់បំប៉នដូងតូច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ប្រើបំប៉នម្តងម្កាល</t>
    </r>
    <r>
      <rPr>
        <sz val="9"/>
        <color rgb="FF000000"/>
        <rFont val="Khmer OS"/>
        <family val="0"/>
        <charset val="1"/>
      </rPr>
      <t xml:space="preserve">)</t>
    </r>
  </si>
  <si>
    <t>N. P. K</t>
  </si>
  <si>
    <r>
      <t xml:space="preserve">សំរាប់បំប៉នដូងធំអោយផល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បង្កើនគុណភាពផ្លែ</t>
    </r>
    <r>
      <rPr>
        <sz val="9"/>
        <color rgb="FF000000"/>
        <rFont val="Khmer OS"/>
        <family val="0"/>
        <charset val="1"/>
      </rPr>
      <t xml:space="preserve">)</t>
    </r>
  </si>
  <si>
    <t>Ca</t>
  </si>
  <si>
    <r>
      <t xml:space="preserve">សំរាប់បំប៉នដូងធំអោយផល ជំនួយផ្លែ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លលាដ៏ក្រាស</t>
    </r>
    <r>
      <rPr>
        <sz val="9"/>
        <color rgb="FF000000"/>
        <rFont val="Khmer OS"/>
        <family val="0"/>
        <charset val="1"/>
      </rPr>
      <t xml:space="preserve">)</t>
    </r>
  </si>
  <si>
    <t>Nacl</t>
  </si>
  <si>
    <r>
      <t xml:space="preserve">សំរាប់ប្រើលើដូងធំ និងដូងតូច បង្កើនការលូតលាស់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ការពារ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ផ្លែច្រើន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សាច់ក្រាស់</t>
    </r>
    <r>
      <rPr>
        <sz val="9"/>
        <color rgb="FF000000"/>
        <rFont val="Khmer OS"/>
        <family val="0"/>
        <charset val="1"/>
      </rPr>
      <t xml:space="preserve">)</t>
    </r>
  </si>
  <si>
    <t>Naure Fertilizer:</t>
  </si>
  <si>
    <t>Ton</t>
  </si>
  <si>
    <t>N. P. K and Ca</t>
  </si>
  <si>
    <t>សំរាប់បំប៉នដូងធំ អោយផល</t>
  </si>
  <si>
    <t>Cow Manure (Compost)</t>
  </si>
  <si>
    <r>
      <t xml:space="preserve">សំរាប់បំប៉នដូងតូច​ និងធំ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ជាលក្ខណៈជីកំប៉ុស្ត</t>
    </r>
    <r>
      <rPr>
        <sz val="9"/>
        <color rgb="FF000000"/>
        <rFont val="Khmer OS"/>
        <family val="0"/>
        <charset val="1"/>
      </rPr>
      <t xml:space="preserve">)</t>
    </r>
  </si>
  <si>
    <t>P. K</t>
  </si>
  <si>
    <r>
      <t xml:space="preserve">ជួយបង្កើនគុណភាព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រស់ជាតិផ្លែ ​និងសាច់ក្រាស់</t>
    </r>
  </si>
  <si>
    <t>PEST &amp; INSECTICIDES</t>
  </si>
  <si>
    <t>Litre</t>
  </si>
  <si>
    <r>
      <t xml:space="preserve">កំចាត់សត្វល្អិត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ប៉ះផ្ទាល់</t>
    </r>
    <r>
      <rPr>
        <sz val="9"/>
        <color rgb="FF000000"/>
        <rFont val="Khmer OS"/>
        <family val="0"/>
        <charset val="1"/>
      </rPr>
      <t xml:space="preserve">)</t>
    </r>
  </si>
  <si>
    <t>Abamectin</t>
  </si>
  <si>
    <t>Mevinphos (Contact)</t>
  </si>
  <si>
    <t>Kemocraft</t>
  </si>
  <si>
    <r>
      <t xml:space="preserve">កំចាត់សត្វល្អិត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ជ្រាប</t>
    </r>
    <r>
      <rPr>
        <sz val="9"/>
        <color rgb="FF000000"/>
        <rFont val="Khmer OS"/>
        <family val="0"/>
        <charset val="1"/>
      </rPr>
      <t xml:space="preserve">)</t>
    </r>
  </si>
  <si>
    <t>Vifuran-3G</t>
  </si>
  <si>
    <t>FUNGICIDE:</t>
  </si>
  <si>
    <t>Dithiocarbamate</t>
  </si>
  <si>
    <t>សំរាប់ការពារ និងកំចាត់ផ្សិត</t>
  </si>
  <si>
    <r>
      <t xml:space="preserve">សំរាប់ការពារមេរោគ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ជំងឺ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សត្វល្អិត និងកែលំអរដី</t>
    </r>
  </si>
  <si>
    <t>HERBICIDE</t>
  </si>
  <si>
    <t>Niphosate</t>
  </si>
  <si>
    <t>សំលាប់ស្មៅនៅតាមគល់ដូង</t>
  </si>
  <si>
    <t>Glyphosan</t>
  </si>
  <si>
    <t>INDIRECT MATERIALS</t>
  </si>
  <si>
    <t>L</t>
  </si>
  <si>
    <t>សំរាប់ប្រើប្រាស់លើគ្រឿងចក្រ</t>
  </si>
  <si>
    <t>សំរាប់ប្តូរ ឬថែម</t>
  </si>
  <si>
    <t>សំរាប់ប្រើប្រាស់ចំពោះឡានប្រើសាំង ឬត្រងទឺន័រ</t>
  </si>
  <si>
    <t>សំរាប់ថែម</t>
  </si>
  <si>
    <t>សំរាប់ស្រោចស្រពដំណាំដូង</t>
  </si>
  <si>
    <t>សំរាប់ទៅលើម៉ូទ័រ</t>
  </si>
  <si>
    <t>Other Farming Tool &amp; Equipment</t>
  </si>
  <si>
    <t>ជាសំភារៈទូទៅប្រើប្រាស់ប្រចាំថ្ងៃ</t>
  </si>
  <si>
    <t>Coconut Office Supply</t>
  </si>
  <si>
    <r>
      <t xml:space="preserve">សំភារៈប្រើប្រាស់ក្នុង</t>
    </r>
    <r>
      <rPr>
        <sz val="9"/>
        <color rgb="FF000000"/>
        <rFont val="Khmer OS"/>
        <family val="0"/>
        <charset val="1"/>
      </rPr>
      <t xml:space="preserve">Office </t>
    </r>
    <r>
      <rPr>
        <sz val="9"/>
        <color rgb="FF000000"/>
        <rFont val="Calibri"/>
        <family val="2"/>
        <charset val="1"/>
      </rPr>
      <t xml:space="preserve">ប្រចាំថ្ងៃផ្នែកដំណាំដូង</t>
    </r>
  </si>
  <si>
    <t>Application Program</t>
  </si>
  <si>
    <t>Oher</t>
  </si>
  <si>
    <t>Fertilizer CA</t>
  </si>
  <si>
    <t>Cow Manure</t>
  </si>
  <si>
    <t>Niphosate/Glyphosan</t>
  </si>
  <si>
    <t>Electriciy</t>
  </si>
  <si>
    <t>ml</t>
  </si>
  <si>
    <t>g</t>
  </si>
  <si>
    <t>Age : 5- 15 y</t>
  </si>
  <si>
    <t>ប្រើប្រាស់ថ្នាំផ្សិត</t>
  </si>
  <si>
    <t>Age : 3- 4   y</t>
  </si>
  <si>
    <t>ប្រើប្រាស់ទឹក និងជួសជុលប្រព័ន្ឋទឹកដូង</t>
  </si>
  <si>
    <t>Age : 1- 3 y</t>
  </si>
  <si>
    <t>ការប្រើប្រាស់ជីធម្មជាតិ លើកទី១</t>
  </si>
  <si>
    <t>Zone V, Kampot</t>
  </si>
  <si>
    <t>Machinery &amp; Equipment List-Schedule</t>
  </si>
  <si>
    <t>Nº</t>
  </si>
  <si>
    <t>Machinery Category</t>
  </si>
  <si>
    <t>Name</t>
  </si>
  <si>
    <t>Code</t>
  </si>
  <si>
    <t>Specification</t>
  </si>
  <si>
    <t>Description Use</t>
  </si>
  <si>
    <t>Source</t>
  </si>
  <si>
    <t>Period Use- 2015</t>
  </si>
  <si>
    <t>Tractor new (03- 03- 2014)</t>
  </si>
  <si>
    <t>John Deere</t>
  </si>
  <si>
    <t>M 322</t>
  </si>
  <si>
    <r>
      <t xml:space="preserve">.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</si>
  <si>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សំរាប់ភ្ជួរដី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កាត់ស្មៅ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វាយអង្គប់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ឆូតដាក់ជី</t>
    </r>
  </si>
  <si>
    <t>Own Project</t>
  </si>
  <si>
    <r>
      <t xml:space="preserve">.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</si>
  <si>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ឧបករណ៍ឆូតដាក់ជី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</si>
  <si>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</si>
  <si>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t>M 107</t>
  </si>
  <si>
    <t>Service Supply</t>
  </si>
  <si>
    <t>M 043</t>
  </si>
  <si>
    <t>SHIBAURA</t>
  </si>
  <si>
    <t>……….</t>
  </si>
  <si>
    <t>Yanmar</t>
  </si>
  <si>
    <t>M 202</t>
  </si>
  <si>
    <r>
      <t xml:space="preserve">.</t>
    </r>
    <r>
      <rPr>
        <sz val="10"/>
        <color rgb="FF000000"/>
        <rFont val="Calibri"/>
        <family val="2"/>
        <charset val="1"/>
      </rPr>
      <t xml:space="preserve">រឺម៉កត្រីកោន</t>
    </r>
  </si>
  <si>
    <r>
      <t xml:space="preserve">ភ្ជាប់រឺម៉កដឹកដូងខ្ចី និងដូងទុំ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ភ្ជាប់អង្គប់វាយដី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</si>
  <si>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រឺម៉កទាប</t>
    </r>
  </si>
  <si>
    <t>ឡានស្ទូច</t>
  </si>
  <si>
    <r>
      <t xml:space="preserve">កូរ៉េ </t>
    </r>
    <r>
      <rPr>
        <sz val="10"/>
        <color rgb="FF000000"/>
        <rFont val="Khmer OS"/>
        <family val="0"/>
        <charset val="1"/>
      </rPr>
      <t xml:space="preserve">2.5 Ton</t>
    </r>
  </si>
  <si>
    <t>V. 27</t>
  </si>
  <si>
    <r>
      <t xml:space="preserve">.</t>
    </r>
    <r>
      <rPr>
        <sz val="10"/>
        <color rgb="FF000000"/>
        <rFont val="Calibri"/>
        <family val="2"/>
        <charset val="1"/>
      </rPr>
      <t xml:space="preserve">ចាប់កន្រ្តកស្ទូចបេះដូង</t>
    </r>
  </si>
  <si>
    <r>
      <t xml:space="preserve">ដឹកជីគីមី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អំបិល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ស្ទូចបេះដូងខ្ចី និងដឹក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ដឹកដូងទុំ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ដឹកប្រេង </t>
    </r>
  </si>
  <si>
    <t>ឡានបែនតូច</t>
  </si>
  <si>
    <t>Suzuki</t>
  </si>
  <si>
    <t>V. 65</t>
  </si>
  <si>
    <t>ប្រមូល និងដឹកផ្លែដូងខ្ចី និងការងារផ្សេងៗ</t>
  </si>
  <si>
    <t>ឡានកង់​ ៨</t>
  </si>
  <si>
    <t>Kaneko</t>
  </si>
  <si>
    <t>V. 61</t>
  </si>
  <si>
    <r>
      <t xml:space="preserve">សំរាប់ដឹកជីគីមី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អំបិល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ជិលាមកគោ ​និងសំភារៈផ្សេងៗ</t>
    </r>
  </si>
  <si>
    <t>Ko Yunn</t>
  </si>
  <si>
    <t>?</t>
  </si>
  <si>
    <t>M. 314</t>
  </si>
  <si>
    <t>M. 232</t>
  </si>
  <si>
    <r>
      <t xml:space="preserve">សំរាប់បើកបាញ់ថ្នាំពុល និងថ្នាំផ្សិត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ករណីបាញ់ច្រើន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</si>
  <si>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រឺម៉កត្រីកោនភ្ជាប់ </t>
    </r>
    <r>
      <rPr>
        <sz val="10"/>
        <color rgb="FF000000"/>
        <rFont val="Khmer OS"/>
        <family val="0"/>
        <charset val="1"/>
      </rPr>
      <t xml:space="preserve">Yanmar</t>
    </r>
  </si>
  <si>
    <t>ច្នៃ</t>
  </si>
  <si>
    <r>
      <t xml:space="preserve">សំរាប់ដឹកជីលាមកគោ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ដឹកដូងទុំ និងសំភារៈផ្សេងៗ</t>
    </r>
  </si>
  <si>
    <r>
      <t xml:space="preserve">រឺម៉កទាប ភ្ជាប់ </t>
    </r>
    <r>
      <rPr>
        <sz val="10"/>
        <color rgb="FF000000"/>
        <rFont val="Khmer OS"/>
        <family val="0"/>
        <charset val="1"/>
      </rPr>
      <t xml:space="preserve">Yanmar</t>
    </r>
  </si>
  <si>
    <r>
      <t xml:space="preserve">សំរាប់ដឹកជីលាមកមាន់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ដឹកផ្លែដូងខ្ចី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ដូងទុំ និងសំភារៈផ្សេងៗ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</si>
  <si>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</si>
  <si>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t>សំរាប់ភ្ជួរដីកំចាត់ស្មៅ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</si>
  <si>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</si>
  <si>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</si>
  <si>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</si>
  <si>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</si>
  <si>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t>ថ្មី</t>
  </si>
  <si>
    <t>សំរាប់កាត់ស្មៅនៅតាមប្រឡោះជួរដូង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</si>
  <si>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</si>
  <si>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</si>
  <si>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</si>
  <si>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៥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</si>
  <si>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៦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</si>
  <si>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</si>
  <si>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t>សំរាប់វាយដី អោយដីធូរ សំលាប់ស្មៅ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</si>
  <si>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</si>
  <si>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</si>
  <si>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4-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</si>
  <si>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5-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</si>
  <si>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ឧបករណ៍ឆូតដាក់ជី ថ្មី</t>
    </r>
  </si>
  <si>
    <t>សំរាប់ឆូតជាចង្អូរ ដាក់ជីគីមី និងជីធម្មជាតិ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</si>
  <si>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ឧបករណ៍ឆូតដាក់ជី</t>
    </r>
  </si>
  <si>
    <t>ឡាន</t>
  </si>
  <si>
    <t>ដឹកជញ្ជូន</t>
  </si>
  <si>
    <t>សំរាប់ការងារផ្សេងៗពេលមានតំរូវការ</t>
  </si>
  <si>
    <t>ស្នើដឹកជី និងពេលមានតំរូវការផ្សេងៗ</t>
  </si>
  <si>
    <t>អេស្កាវ៉ាទ័រ</t>
  </si>
  <si>
    <t>ការងារផ្សេងៗ</t>
  </si>
  <si>
    <t>សំរាប់ប្រើពេលមានតំរូវការ</t>
  </si>
  <si>
    <t>ស្នើពេលមានតំរូវការផ្សេងៗ</t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</si>
  <si>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ម៉ូទ័របូមទឹកមាត់ទន្លេ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ពណ៍ក្រហម</t>
    </r>
    <r>
      <rPr>
        <sz val="10"/>
        <color rgb="FF000000"/>
        <rFont val="Khmer OS"/>
        <family val="0"/>
        <charset val="1"/>
      </rPr>
      <t xml:space="preserve">) 75 kW</t>
    </r>
  </si>
  <si>
    <t>HITACHI</t>
  </si>
  <si>
    <t>Not yet</t>
  </si>
  <si>
    <t>បូមទឹក</t>
  </si>
  <si>
    <r>
      <t xml:space="preserve">ប្រើបូមទឹកស្រោចដំណាំដូងនៅចំការដូង </t>
    </r>
    <r>
      <rPr>
        <sz val="10"/>
        <color rgb="FF000000"/>
        <rFont val="Khmer OS"/>
        <family val="0"/>
        <charset val="1"/>
      </rPr>
      <t xml:space="preserve">( Zone I, II, III )</t>
    </r>
  </si>
  <si>
    <t>រដូវវស្សាអាចប្រើនៅពេលរាំងស្ងួត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</si>
  <si>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ម៉ូទ័របូមទឹកមាត់ទន្លេ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ពណ៍ស</t>
    </r>
    <r>
      <rPr>
        <sz val="10"/>
        <color rgb="FF000000"/>
        <rFont val="Khmer OS"/>
        <family val="0"/>
        <charset val="1"/>
      </rPr>
      <t xml:space="preserve">) 75 kW</t>
    </r>
  </si>
  <si>
    <t>MITSUBISHI</t>
  </si>
  <si>
    <t>M 0261</t>
  </si>
  <si>
    <r>
      <t xml:space="preserve">បូមទឹក </t>
    </r>
    <r>
      <rPr>
        <sz val="10"/>
        <color rgb="FF000000"/>
        <rFont val="Khmer OS"/>
        <family val="0"/>
        <charset val="1"/>
      </rPr>
      <t xml:space="preserve">EBARA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</si>
  <si>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</t>
    </r>
  </si>
  <si>
    <r>
      <t xml:space="preserve">ប្រើបូមទឹកស្រោចដំណាំដូងនៅចំការដូង </t>
    </r>
    <r>
      <rPr>
        <sz val="10"/>
        <color rgb="FF000000"/>
        <rFont val="Khmer OS"/>
        <family val="0"/>
        <charset val="1"/>
      </rPr>
      <t xml:space="preserve">( Zone V )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</si>
  <si>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</si>
  <si>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ម៉ូទ័របូមក្នុងទឹក</t>
    </r>
  </si>
  <si>
    <t>EBARA</t>
  </si>
  <si>
    <t>SNDPM051</t>
  </si>
  <si>
    <r>
      <t xml:space="preserve">ប្រើបូមទឹកពន្លិចក្នុងទឹក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បូមពង្រីង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</si>
  <si>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ម៉ូទ័របូមក្នុងទឹក</t>
    </r>
  </si>
  <si>
    <t>Unknown</t>
  </si>
  <si>
    <r>
      <t xml:space="preserve">៥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នៅអូរតារ័ត្ន</t>
    </r>
    <r>
      <rPr>
        <sz val="10"/>
        <color rgb="FF000000"/>
        <rFont val="Khmer OS"/>
        <family val="0"/>
        <charset val="1"/>
      </rPr>
      <t xml:space="preserve">)</t>
    </r>
  </si>
  <si>
    <t>SAER</t>
  </si>
  <si>
    <r>
      <t xml:space="preserve">ប្រើបូមទឹកស្រោចដំណាំដូងនៅចំការអូរតារ័ត្ន </t>
    </r>
    <r>
      <rPr>
        <sz val="10"/>
        <color rgb="FF000000"/>
        <rFont val="Khmer OS"/>
        <family val="0"/>
        <charset val="1"/>
      </rPr>
      <t xml:space="preserve">( Zone IV )</t>
    </r>
  </si>
  <si>
    <r>
      <t xml:space="preserve">៧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ក្នុងឃ្លាំងដំណាំ</t>
    </r>
    <r>
      <rPr>
        <sz val="10"/>
        <color rgb="FF000000"/>
        <rFont val="Khmer OS"/>
        <family val="0"/>
        <charset val="1"/>
      </rPr>
      <t xml:space="preserve">)</t>
    </r>
  </si>
  <si>
    <t>ឈប់ប្រើប្រាស់</t>
  </si>
  <si>
    <r>
      <t xml:space="preserve">៨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ម៉ូទ័របូមទឹក ក្នុងស្រះទី១</t>
    </r>
  </si>
  <si>
    <r>
      <t xml:space="preserve">៩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ម៉ូទ័របូមទឹក ក្នុងស្រះទី១</t>
    </r>
  </si>
  <si>
    <t>Farming Tool and Equipment ( Zone I+IV, II, III, V ) for 2015</t>
  </si>
  <si>
    <r>
      <t xml:space="preserve">ល</t>
    </r>
    <r>
      <rPr>
        <sz val="11"/>
        <color rgb="FF000000"/>
        <rFont val="Khmer OS"/>
        <family val="0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រ</t>
    </r>
  </si>
  <si>
    <t>បរិយាយ</t>
  </si>
  <si>
    <t>ខ្នាត</t>
  </si>
  <si>
    <r>
      <t xml:space="preserve">Total</t>
    </r>
    <r>
      <rPr>
        <sz val="10"/>
        <color rgb="FF000000"/>
        <rFont val="Calibri"/>
        <family val="2"/>
        <charset val="1"/>
      </rPr>
      <t xml:space="preserve">ទិញថ្មី</t>
    </r>
  </si>
  <si>
    <t>ពេលវេលាត្រូវការ</t>
  </si>
  <si>
    <t>ផ្សេងៗ</t>
  </si>
  <si>
    <t>តំរូវការ</t>
  </si>
  <si>
    <t>សល់ចាស់</t>
  </si>
  <si>
    <t>ទិញថ្មី</t>
  </si>
  <si>
    <t>លើកទី១</t>
  </si>
  <si>
    <t>លើកទី២</t>
  </si>
  <si>
    <t>ផ្លែចបកាប់</t>
  </si>
  <si>
    <t>ផ្លែ</t>
  </si>
  <si>
    <t>គុម្ភៈ</t>
  </si>
  <si>
    <t>មិថុនា</t>
  </si>
  <si>
    <t>ដងចបកាប់</t>
  </si>
  <si>
    <t>ដើម</t>
  </si>
  <si>
    <t>កាំបិត​ផ្គាក់</t>
  </si>
  <si>
    <t>កាំបិតបុ័ងតោ</t>
  </si>
  <si>
    <t>ខ្វាងកាវធាងដូង</t>
  </si>
  <si>
    <r>
      <t xml:space="preserve">ដងខ្វាងដែកទីបមូល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មុខកាត់</t>
    </r>
    <r>
      <rPr>
        <sz val="10"/>
        <color rgb="FF000000"/>
        <rFont val="Khmer OS"/>
        <family val="0"/>
        <charset val="1"/>
      </rPr>
      <t xml:space="preserve">25</t>
    </r>
    <r>
      <rPr>
        <vertAlign val="superscript"/>
        <sz val="10"/>
        <color rgb="FF000000"/>
        <rFont val="Khmer OS"/>
        <family val="0"/>
        <charset val="1"/>
      </rPr>
      <t xml:space="preserve">mm</t>
    </r>
    <r>
      <rPr>
        <sz val="10"/>
        <color rgb="FF000000"/>
        <rFont val="Khmer OS"/>
        <family val="0"/>
        <charset val="1"/>
      </rPr>
      <t xml:space="preserve">)</t>
    </r>
  </si>
  <si>
    <t>ម៉ែត្រ</t>
  </si>
  <si>
    <t>បង្គី</t>
  </si>
  <si>
    <t>គូ</t>
  </si>
  <si>
    <t>ធុងស្ពេតត្រូ</t>
  </si>
  <si>
    <t>ពូថៅ</t>
  </si>
  <si>
    <t>ស្បែកជើងកវែង</t>
  </si>
  <si>
    <t>ធុងបាញ់ថ្នាំ</t>
  </si>
  <si>
    <t>គ្រឿង</t>
  </si>
  <si>
    <t>ប៉ែល</t>
  </si>
  <si>
    <t>ស្រោមដៃបាញ់ថ្មាំ</t>
  </si>
  <si>
    <t>ចបជីក</t>
  </si>
  <si>
    <t>ថ្មសំលាងកាំបិត</t>
  </si>
  <si>
    <t>ដុំ</t>
  </si>
  <si>
    <t>ម៉ាស់</t>
  </si>
  <si>
    <t>ប្រអប់</t>
  </si>
  <si>
    <t>អាវប្លាស្ទិចបាញ់ថ្នាំ</t>
  </si>
  <si>
    <t>កំប្លេរ</t>
  </si>
  <si>
    <t>វែនតាថ្លាពាក់បាញ់ថ្នាំ</t>
  </si>
  <si>
    <t>ដែកឆាបមុខចប</t>
  </si>
  <si>
    <t>កូនកាំបិតមុខរឹង</t>
  </si>
  <si>
    <t>កណ្តៀវ</t>
  </si>
  <si>
    <t>សោចាក់</t>
  </si>
  <si>
    <r>
      <t xml:space="preserve">ជណ្តើរកាប់ផ្លែដូង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ប្រ</t>
    </r>
    <r>
      <rPr>
        <sz val="10"/>
        <color rgb="FF000000"/>
        <rFont val="Khmer OS"/>
        <family val="0"/>
        <charset val="1"/>
      </rPr>
      <t xml:space="preserve">. 4</t>
    </r>
    <r>
      <rPr>
        <vertAlign val="superscript"/>
        <sz val="10"/>
        <color rgb="FF000000"/>
        <rFont val="Khmer OS"/>
        <family val="0"/>
        <charset val="1"/>
      </rPr>
      <t xml:space="preserve">m</t>
    </r>
    <r>
      <rPr>
        <sz val="10"/>
        <color rgb="FF000000"/>
        <rFont val="Khmer OS"/>
        <family val="0"/>
        <charset val="1"/>
      </rPr>
      <t xml:space="preserve">)</t>
    </r>
  </si>
  <si>
    <t>ម៉ែត្រវ៉ាស់</t>
  </si>
  <si>
    <r>
      <t xml:space="preserve">ខ្សែសរសៃសត្វ</t>
    </r>
    <r>
      <rPr>
        <sz val="10"/>
        <color rgb="FF000000"/>
        <rFont val="Khmer OS"/>
        <family val="0"/>
        <charset val="1"/>
      </rPr>
      <t xml:space="preserve">(1,5 </t>
    </r>
    <r>
      <rPr>
        <sz val="10"/>
        <color rgb="FF000000"/>
        <rFont val="Calibri"/>
        <family val="2"/>
        <charset val="1"/>
      </rPr>
      <t xml:space="preserve">លី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</si>
  <si>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គ</t>
    </r>
    <r>
      <rPr>
        <sz val="10"/>
        <color rgb="FF000000"/>
        <rFont val="Khmer OS"/>
        <family val="0"/>
        <charset val="1"/>
      </rPr>
      <t xml:space="preserve">.</t>
    </r>
    <r>
      <rPr>
        <sz val="10"/>
        <color rgb="FF000000"/>
        <rFont val="Calibri"/>
        <family val="2"/>
        <charset val="1"/>
      </rPr>
      <t xml:space="preserve">ក</t>
    </r>
  </si>
  <si>
    <r>
      <t xml:space="preserve">លួស 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២លី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</si>
  <si>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៤ ហ៊ុន</t>
    </r>
    <r>
      <rPr>
        <sz val="10"/>
        <color rgb="FF000000"/>
        <rFont val="Khmer OS"/>
        <family val="0"/>
        <charset val="1"/>
      </rPr>
      <t xml:space="preserve">)</t>
    </r>
  </si>
  <si>
    <t>សុង</t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</si>
  <si>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៥ ហ៊ុន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</si>
  <si>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៨ ហ៊ុន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</si>
  <si>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១តឹក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</si>
  <si>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ជញ្ជីងថ្លឹងជី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ទំងន់ថ្លឹង </t>
    </r>
    <r>
      <rPr>
        <sz val="10"/>
        <color rgb="FF000000"/>
        <rFont val="Khmer OS"/>
        <family val="0"/>
        <charset val="1"/>
      </rPr>
      <t xml:space="preserve">20 kg)</t>
    </r>
  </si>
  <si>
    <r>
      <t xml:space="preserve">ជញ្ជីងថ្លឹងជី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ទំងន់ថ្លឹង </t>
    </r>
    <r>
      <rPr>
        <sz val="10"/>
        <color rgb="FF000000"/>
        <rFont val="Khmer OS"/>
        <family val="0"/>
        <charset val="1"/>
      </rPr>
      <t xml:space="preserve">5 kg)</t>
    </r>
  </si>
  <si>
    <t>ខ្សែសំរាប់សំរូតផ្លែដូង</t>
  </si>
  <si>
    <t>សំភារៈប្រព័ន្ធទឹក</t>
  </si>
  <si>
    <t>ផ្នែកធារាសាស្រ្តផ្គត់ផ្គង់</t>
  </si>
  <si>
    <t>សំភារៈការិយាល័យ</t>
  </si>
  <si>
    <t>រដ្ឋបាល</t>
  </si>
  <si>
    <t>Raw Materila Breakdown by Coconut Age</t>
  </si>
  <si>
    <t>Rate/Tree</t>
  </si>
  <si>
    <t>Sequen of Use</t>
  </si>
  <si>
    <t>Block</t>
  </si>
  <si>
    <t>Chamkar Dong</t>
  </si>
  <si>
    <t>Om Hoeun House</t>
  </si>
  <si>
    <t>Coconut Life Cycle</t>
  </si>
  <si>
    <t>15 Years</t>
  </si>
  <si>
    <t>Phase1: Seed Sowing</t>
  </si>
  <si>
    <t>3 Months</t>
  </si>
  <si>
    <t>Units</t>
  </si>
  <si>
    <t>Person</t>
  </si>
  <si>
    <t>Team Leader</t>
  </si>
  <si>
    <t>Zone Leader</t>
  </si>
  <si>
    <t>Deputy Zone</t>
  </si>
  <si>
    <t>Area Leader</t>
  </si>
  <si>
    <t>Deputy Area Leader</t>
  </si>
  <si>
    <t>Harvesting Team Leader+ Worker</t>
  </si>
  <si>
    <t>Pumping Sation</t>
  </si>
  <si>
    <t>WareHouse+ Water Head Control</t>
  </si>
  <si>
    <t>Phase2: Planting&amp; Growing</t>
  </si>
  <si>
    <t>5 Years</t>
  </si>
  <si>
    <t>Stage1: Age 1- 2 year</t>
  </si>
  <si>
    <t>Period: 2 Years</t>
  </si>
  <si>
    <t>Amount of Tree</t>
  </si>
  <si>
    <t>FERTILIZER</t>
  </si>
  <si>
    <t>kg/year</t>
  </si>
  <si>
    <t>Manure Fertilizer</t>
  </si>
  <si>
    <t>PEST &amp; INSECTICIDE</t>
  </si>
  <si>
    <t>ml/year</t>
  </si>
  <si>
    <t>g/year</t>
  </si>
  <si>
    <t>ប្រើករណីមានកក្តាបំផ្លាញ</t>
  </si>
  <si>
    <t>Stage2: Age 3- 4 year</t>
  </si>
  <si>
    <t>Peroid: 2 Years</t>
  </si>
  <si>
    <t>FUNGICIDE</t>
  </si>
  <si>
    <t>Peroid: 15 Years (Age 5-15Years)</t>
  </si>
  <si>
    <t>Aount of Tree</t>
  </si>
  <si>
    <t>Kg/year</t>
  </si>
  <si>
    <t>To use in case any problem</t>
  </si>
  <si>
    <t>Rawmaterial Breakdown by Month</t>
  </si>
  <si>
    <t>Items</t>
  </si>
  <si>
    <t>Production inputs</t>
  </si>
  <si>
    <t>Seed (ripe coconut fruit)</t>
  </si>
  <si>
    <t>Urea</t>
  </si>
  <si>
    <t>Salt</t>
  </si>
  <si>
    <t>Fertilizer 15-15-15</t>
  </si>
  <si>
    <t>Fertilizer 8-24-24</t>
  </si>
  <si>
    <t>CA (dolomite)</t>
  </si>
  <si>
    <t>Chicken manure</t>
  </si>
  <si>
    <t>Cow manure</t>
  </si>
  <si>
    <t>Cyperan</t>
  </si>
  <si>
    <t>Monocrotophos</t>
  </si>
  <si>
    <t>Mevinphos</t>
  </si>
  <si>
    <t>Glyphosan/Niphosate</t>
  </si>
  <si>
    <t>Furadan (systemic)</t>
  </si>
  <si>
    <t>Overheads</t>
  </si>
  <si>
    <t>KWh</t>
  </si>
  <si>
    <t>Diesel</t>
  </si>
  <si>
    <t>Engine oil</t>
  </si>
  <si>
    <t>Labors/Person</t>
  </si>
  <si>
    <t>Commend:……………………………………………………………………………………….……………………</t>
  </si>
  <si>
    <t>Singature Supervisor (Zone IV): …………….……………………</t>
  </si>
  <si>
    <t>Application Breakdown</t>
  </si>
  <si>
    <t>Measure</t>
  </si>
  <si>
    <t>Decription</t>
  </si>
  <si>
    <t>COCONUT SEED</t>
  </si>
  <si>
    <t>Seed</t>
  </si>
  <si>
    <t>ដាំជួស</t>
  </si>
  <si>
    <t>ដាំថ្មី</t>
  </si>
  <si>
    <t>បំប៉នដូងតូច មិនទាន់អោយផល</t>
  </si>
  <si>
    <t>បំប៉នដូងធំអោយផល</t>
  </si>
  <si>
    <t>បំប៉នដូងតូច ​និងដូងធំ</t>
  </si>
  <si>
    <t>បំប៉នដូងតូច មិនទាន់អោយផល​​និងដូងធំ</t>
  </si>
  <si>
    <t>សំលាប់សត្វល្អិត</t>
  </si>
  <si>
    <r>
      <t xml:space="preserve">សំលាប់សត្វល្អិត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ពុលជ្រាប</t>
    </r>
    <r>
      <rPr>
        <sz val="9"/>
        <color rgb="FF000000"/>
        <rFont val="Khmer OS"/>
        <family val="0"/>
        <charset val="1"/>
      </rPr>
      <t xml:space="preserve">)</t>
    </r>
  </si>
  <si>
    <t>សំរាប់ការពារ ​និងកំចាត់ជំងឺផ្សិត</t>
  </si>
  <si>
    <r>
      <t xml:space="preserve">សំលាប់ស្មៅគ្រប់ </t>
    </r>
    <r>
      <rPr>
        <sz val="9"/>
        <color rgb="FF000000"/>
        <rFont val="Khmer OS"/>
        <family val="0"/>
        <charset val="1"/>
      </rPr>
      <t xml:space="preserve">Zone</t>
    </r>
  </si>
  <si>
    <t>Drum</t>
  </si>
  <si>
    <t>សំរាប់ប្តូរប្រេងម៉ាស៊ីន</t>
  </si>
  <si>
    <r>
      <t xml:space="preserve">សំរាប់ប្រើលើឡានដែលប្រើសាំង​</t>
    </r>
    <r>
      <rPr>
        <sz val="9"/>
        <color rgb="FF000000"/>
        <rFont val="Khmer OS"/>
        <family val="0"/>
        <charset val="1"/>
      </rPr>
      <t xml:space="preserve">...</t>
    </r>
  </si>
  <si>
    <t>Can</t>
  </si>
  <si>
    <t>ប្រធាន គំរោងនីមួយៗ</t>
  </si>
  <si>
    <t>Skill labor</t>
  </si>
  <si>
    <r>
      <t xml:space="preserve">ប្រធាន </t>
    </r>
    <r>
      <rPr>
        <sz val="9"/>
        <color rgb="FF000000"/>
        <rFont val="Khmer OS"/>
        <family val="0"/>
        <charset val="1"/>
      </rPr>
      <t xml:space="preserve">Zone, Area</t>
    </r>
  </si>
  <si>
    <t>អ្នកអនុវត្តការងារផ្ទាល់</t>
  </si>
  <si>
    <r>
      <t xml:space="preserve">បើកឡានធំ​ ឡានតូច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ត្រាក់ទ័រ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គោយន្ត </t>
    </r>
  </si>
  <si>
    <r>
      <t xml:space="preserve">សំរាប់ភ្ជួរដី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កាត់ស្មៅ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វាយអង្គប់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ឆូតដាក់ជី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ភ្ជាប់រឺម៉កដឹកដូងខ្ចី និងដូងទុំ</t>
    </r>
  </si>
  <si>
    <r>
      <t xml:space="preserve">សំរាប់ជីគីមី</t>
    </r>
    <r>
      <rPr>
        <sz val="9"/>
        <color rgb="FF000000"/>
        <rFont val="Khmer OS"/>
        <family val="0"/>
        <charset val="1"/>
      </rPr>
      <t xml:space="preserve">,​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ជីលាមកមាន់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លាមកគោ</t>
    </r>
    <r>
      <rPr>
        <sz val="9"/>
        <color rgb="FF000000"/>
        <rFont val="Khmer OS"/>
        <family val="0"/>
        <charset val="1"/>
      </rPr>
      <t xml:space="preserve">,​ </t>
    </r>
    <r>
      <rPr>
        <sz val="9"/>
        <color rgb="FF000000"/>
        <rFont val="Calibri"/>
        <family val="2"/>
        <charset val="1"/>
      </rPr>
      <t xml:space="preserve">ស្ទូចបេះដូងខ្ចី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ដឹកផ្លែដូងខ្ចី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ទុំ</t>
    </r>
  </si>
  <si>
    <r>
      <t xml:space="preserve">សំរាប់ដឹកជីគីមី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ជីលាមកគោ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ដឹកដូងខ្ចី និងសំភារៈផ្សេងៗ</t>
    </r>
  </si>
  <si>
    <t>សំរាប់ការងារផ្សេងៗ</t>
  </si>
  <si>
    <r>
      <t xml:space="preserve">សំរាប់បើកបាញ់ថ្នាំពុល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ថ្នាំផ្សិត និងថ្នាំស្មៅ</t>
    </r>
  </si>
  <si>
    <t>Kor Yun</t>
  </si>
  <si>
    <r>
      <t xml:space="preserve">សំរាប់ដឹកជីគីមី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លាមកគោ និងសំភារៈផ្សេងៗ</t>
    </r>
  </si>
  <si>
    <r>
      <t xml:space="preserve">សំរាប់បូមទឹកស្រោចស្រពដូងតាម </t>
    </r>
    <r>
      <rPr>
        <sz val="9"/>
        <color rgb="FF000000"/>
        <rFont val="Khmer OS"/>
        <family val="0"/>
        <charset val="1"/>
      </rPr>
      <t xml:space="preserve">Zone</t>
    </r>
  </si>
  <si>
    <t>OTHER</t>
  </si>
  <si>
    <r>
      <t xml:space="preserve">M</t>
    </r>
    <r>
      <rPr>
        <vertAlign val="superscript"/>
        <sz val="10"/>
        <color rgb="FF000000"/>
        <rFont val="Arial Narrow"/>
        <family val="2"/>
        <charset val="1"/>
      </rPr>
      <t xml:space="preserve">3</t>
    </r>
  </si>
  <si>
    <t>សំរាប់ស្រោចស្រពដំណាំដូងនៅខែរាំងស្ងួត</t>
  </si>
  <si>
    <t>kWA</t>
  </si>
  <si>
    <t>សំរាប់អោយម៉ូទ័រដំណើរការបូមទឹក</t>
  </si>
  <si>
    <t>Other Farming Tool</t>
  </si>
  <si>
    <t>សំរាប់ប្រើប្រាស់ទូទៅប្រចាំថ្ងៃ</t>
  </si>
  <si>
    <t>F.Tool</t>
  </si>
  <si>
    <t>Schedule-Timeline</t>
  </si>
  <si>
    <t>Month</t>
  </si>
  <si>
    <t>Week/ months</t>
  </si>
  <si>
    <t>Start</t>
  </si>
  <si>
    <t>End</t>
  </si>
  <si>
    <t>Matching</t>
  </si>
  <si>
    <t>Week-1</t>
  </si>
  <si>
    <t>X</t>
  </si>
  <si>
    <r>
      <t xml:space="preserve">X </t>
    </r>
    <r>
      <rPr>
        <sz val="10"/>
        <color rgb="FFFF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</si>
  <si>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C00000"/>
        <rFont val="Calibri"/>
        <family val="2"/>
        <charset val="1"/>
      </rPr>
      <t xml:space="preserve">X</t>
    </r>
  </si>
  <si>
    <t>Week-2</t>
  </si>
  <si>
    <t>Week-3</t>
  </si>
  <si>
    <t>Week-4</t>
  </si>
  <si>
    <t>Week-5</t>
  </si>
  <si>
    <r>
      <t xml:space="preserve">   </t>
    </r>
    <r>
      <rPr>
        <sz val="10"/>
        <color rgb="FFFF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</si>
  <si>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70AD47"/>
        <rFont val="Calibri"/>
        <family val="2"/>
        <charset val="1"/>
      </rPr>
      <t xml:space="preserve">X </t>
    </r>
  </si>
  <si>
    <r>
      <t xml:space="preserve">X  </t>
    </r>
    <r>
      <rPr>
        <sz val="10"/>
        <color rgb="FF7030A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</si>
  <si>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806000"/>
        <rFont val="Calibri"/>
        <family val="2"/>
        <charset val="1"/>
      </rPr>
      <t xml:space="preserve">X</t>
    </r>
    <r>
      <rPr>
        <sz val="10"/>
        <color rgb="FF00B0F0"/>
        <rFont val="Calibri"/>
        <family val="2"/>
        <charset val="1"/>
      </rPr>
      <t xml:space="preserve"> </t>
    </r>
    <r>
      <rPr>
        <sz val="10"/>
        <color rgb="FFC0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</si>
  <si>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00B050"/>
        <rFont val="Calibri"/>
        <family val="2"/>
        <charset val="1"/>
      </rPr>
      <t xml:space="preserve">X</t>
    </r>
  </si>
  <si>
    <t>Comparation Trend-Actual Production Vs. Forecasting Production</t>
  </si>
  <si>
    <t>តារាងប្រៀបធៀបទិន្នផលដូងជាក់ស្ដែង នឹង ទិន្នផលរំពឹងទុក</t>
  </si>
  <si>
    <t>Actual-PDT</t>
  </si>
  <si>
    <t>Forecasting-PDT</t>
  </si>
  <si>
    <t>Young Fruit</t>
  </si>
  <si>
    <t>Ripe Fruit</t>
  </si>
  <si>
    <t>Total Actual Production</t>
  </si>
  <si>
    <t>Company Name: SOMA GROUP Co., Ltd.</t>
  </si>
  <si>
    <t>Subsidiary: SOMA FARM Co., Ltd.</t>
  </si>
  <si>
    <t>Project: Rice</t>
  </si>
  <si>
    <t>Subject: Plan for Big Rice Growing Cycle in Yield 2011-2012</t>
  </si>
  <si>
    <t>Table 1: Direct Materials Cost</t>
  </si>
  <si>
    <t>Using Rate per tree</t>
  </si>
  <si>
    <t>Sequent of Use</t>
  </si>
  <si>
    <t>Unite Addult Coco (Tree)</t>
  </si>
  <si>
    <t>Unite Baby Coconut (Tree)</t>
  </si>
  <si>
    <t>Sub-Total Use</t>
  </si>
  <si>
    <t>Total Use</t>
  </si>
  <si>
    <t>(1) Blossoming</t>
  </si>
  <si>
    <t>(2)      Non-Fruit</t>
  </si>
  <si>
    <t>(3)             Age 1 to 2 Ys</t>
  </si>
  <si>
    <t>(4)      Age 3 Ys</t>
  </si>
  <si>
    <t>(5) Kampot</t>
  </si>
  <si>
    <t>Non-Fruit Tree</t>
  </si>
  <si>
    <t>(5)       Kampot</t>
  </si>
  <si>
    <t>RICE SEED</t>
  </si>
  <si>
    <t>Fertilizer Mg</t>
  </si>
  <si>
    <t>Subtotal for FERTILIZER</t>
  </si>
  <si>
    <t>ml (cc)</t>
  </si>
  <si>
    <t>Subtotal for PESTICIDES &amp; HERBICIDE</t>
  </si>
  <si>
    <t>TOTAL AMOUNT DIRECT MATERIALS</t>
  </si>
  <si>
    <t>Cane</t>
  </si>
  <si>
    <t>Thread for Sewing Bags</t>
  </si>
  <si>
    <t>Spool</t>
  </si>
  <si>
    <t>Sack for Seed Packing</t>
  </si>
  <si>
    <t>Pcs</t>
  </si>
  <si>
    <t>Water Consumtion Cost</t>
  </si>
  <si>
    <r>
      <t xml:space="preserve">m</t>
    </r>
    <r>
      <rPr>
        <vertAlign val="superscript"/>
        <sz val="10"/>
        <color rgb="FF000000"/>
        <rFont val="Arial Narrow"/>
        <family val="2"/>
        <charset val="1"/>
      </rPr>
      <t xml:space="preserve">3</t>
    </r>
  </si>
  <si>
    <t>GRAND TOTAL RAW MATERIALS COST</t>
  </si>
  <si>
    <t>Note:</t>
  </si>
  <si>
    <t>- All Material Price are set by procurment's quotation between 10-Oct-2012 and 30-Nov-2012</t>
  </si>
  <si>
    <t>- Use Exchange Market Rate 1$/4,100R.</t>
  </si>
  <si>
    <t>Material Purchase Schedule</t>
  </si>
  <si>
    <t>Stock BL</t>
  </si>
  <si>
    <t>Pruchase Plan-2015</t>
  </si>
  <si>
    <t>Pruchase Schedule</t>
  </si>
  <si>
    <t>Stage 1</t>
  </si>
  <si>
    <t>Stage 2</t>
  </si>
  <si>
    <t>Stage 3</t>
  </si>
  <si>
    <t>Apply to Plan</t>
  </si>
  <si>
    <t>Recerv (3%)</t>
  </si>
  <si>
    <t>Total Purchase</t>
  </si>
  <si>
    <t>COCONUT</t>
  </si>
  <si>
    <t>Purchase Due Date Plan</t>
  </si>
  <si>
    <t>Months</t>
  </si>
  <si>
    <t>Due Date</t>
  </si>
  <si>
    <t>Remarks:</t>
  </si>
  <si>
    <t>1- Every Purchase Request Should be Raised in the total amount and</t>
  </si>
  <si>
    <t>attached with this purchase schedule</t>
  </si>
  <si>
    <t>2- Every Purchase Should be Complete by Schedule required</t>
  </si>
  <si>
    <t>3- All purchase must be confirm  delivery schedule within schedule</t>
  </si>
  <si>
    <t>required</t>
  </si>
  <si>
    <t>4- All delivery, should be informed to operation first</t>
  </si>
  <si>
    <t>Acknowledged by:…………………………</t>
  </si>
  <si>
    <t>Singature Supervisor (Zone I+IV): …………………………</t>
  </si>
  <si>
    <t>Signature (Operation Dept): ……………..</t>
  </si>
  <si>
    <t>Signature (Procurement Dept): ……………………</t>
  </si>
  <si>
    <t>Singature Supervisor (Zone II): …………….………………</t>
  </si>
  <si>
    <t>Commend:………………………………….</t>
  </si>
  <si>
    <t>Commend:……………………………………………</t>
  </si>
  <si>
    <t>Singature Supervisor (Zone III): …………….…………….</t>
  </si>
  <si>
    <t>………………………………………………</t>
  </si>
  <si>
    <t>………………………………………………………..</t>
  </si>
  <si>
    <t>Singature Supervisor (Zone IV): …………………………..</t>
  </si>
  <si>
    <t>The Factors of Actual Produduction Vs Standard on Tree Fruits in Zone I+ IV</t>
  </si>
  <si>
    <t>N.</t>
  </si>
  <si>
    <t>កក្តាប៉ះពាល់ដល់ស្តង់ដា</t>
  </si>
  <si>
    <t>ចំនួនដើមប៉ះពាល់</t>
  </si>
  <si>
    <r>
      <t xml:space="preserve">% </t>
    </r>
    <r>
      <rPr>
        <sz val="9"/>
        <color rgb="FF000000"/>
        <rFont val="Calibri"/>
        <family val="2"/>
        <charset val="1"/>
      </rPr>
      <t xml:space="preserve">ប៉ះពាល់</t>
    </r>
  </si>
  <si>
    <t>ដើមអោយផល</t>
  </si>
  <si>
    <t>ដើមមិនទាន់អោយផល</t>
  </si>
  <si>
    <t>Standard</t>
  </si>
  <si>
    <r>
      <t xml:space="preserve">កក្តាដីៈ</t>
    </r>
    <r>
      <rPr>
        <sz val="10"/>
        <color rgb="FF000000"/>
        <rFont val="Calibri"/>
        <family val="2"/>
        <charset val="1"/>
      </rPr>
      <t xml:space="preserve"> នៅក្នុងចំការដូងទាំងមូលមានដីនៅកន្លែងខ្លះមានលក្ខណៈខុសគ្នា និងត្រូវការពេលវេលាដើម្បីកែប្រែដី ជាបន្តទៀតដូចជា៖ </t>
    </r>
    <r>
      <rPr>
        <sz val="10"/>
        <color rgb="FF000000"/>
        <rFont val="Khmer OS"/>
        <family val="0"/>
        <charset val="1"/>
      </rPr>
      <t xml:space="preserve">Area A &amp; C </t>
    </r>
    <r>
      <rPr>
        <sz val="10"/>
        <color rgb="FF000000"/>
        <rFont val="Calibri"/>
        <family val="2"/>
        <charset val="1"/>
      </rPr>
      <t xml:space="preserve">ជាដើម ក្នុងចំនោម 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កំពុងអោយផល។</t>
    </r>
  </si>
  <si>
    <t>ការថែទាំ</t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</si>
  <si>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កក្តាទឹក</t>
    </r>
    <r>
      <rPr>
        <sz val="10"/>
        <color rgb="FF000000"/>
        <rFont val="Calibri"/>
        <family val="2"/>
        <charset val="1"/>
      </rPr>
      <t xml:space="preserve"> នៅតាម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ខ្លះប្រព័ន្ធស្រោចស្រពមិនទាន់មានលក្ខណៈគ្រប់គ្រាន់នៅឡើយទេនៅក្នុងរដូវប្រាំង នាំអោយការលូតលាស់យឺត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អាក់</t>
    </r>
    <r>
      <rPr>
        <sz val="10"/>
        <color rgb="FF000000"/>
        <rFont val="Khmer OS"/>
        <family val="0"/>
        <charset val="1"/>
      </rPr>
      <t xml:space="preserve">) </t>
    </r>
    <r>
      <rPr>
        <sz val="10"/>
        <color rgb="FF000000"/>
        <rFont val="Calibri"/>
        <family val="2"/>
        <charset val="1"/>
      </rPr>
      <t xml:space="preserve">និងទិន្នផលទាប ដូចនេះត្រូវការសិក្សាកែប្រែប្រព័ន្ធទឹកនៅកន្លែងនោះឡើង​​ វិញ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ដូងអោយផលនៅ </t>
    </r>
    <r>
      <rPr>
        <sz val="10"/>
        <color rgb="FF000000"/>
        <rFont val="Khmer OS"/>
        <family val="0"/>
        <charset val="1"/>
      </rPr>
      <t xml:space="preserve">Area B </t>
    </r>
    <r>
      <rPr>
        <sz val="10"/>
        <color rgb="FF000000"/>
        <rFont val="Calibri"/>
        <family val="2"/>
        <charset val="1"/>
      </rPr>
      <t xml:space="preserve">និង</t>
    </r>
    <r>
      <rPr>
        <sz val="10"/>
        <color rgb="FF000000"/>
        <rFont val="Khmer OS"/>
        <family val="0"/>
        <charset val="1"/>
      </rPr>
      <t xml:space="preserve">C </t>
    </r>
    <r>
      <rPr>
        <sz val="10"/>
        <color rgb="FF000000"/>
        <rFont val="Calibri"/>
        <family val="2"/>
        <charset val="1"/>
      </rPr>
      <t xml:space="preserve">ជាដើម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</si>
  <si>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    * Area B </t>
    </r>
    <r>
      <rPr>
        <sz val="10"/>
        <color rgb="FF000000"/>
        <rFont val="Calibri"/>
        <family val="2"/>
        <charset val="1"/>
      </rPr>
      <t xml:space="preserve">ថ្វីត្បិតតែជា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ដែលកំពុងតែអោយផលច្រើនជាងគេមែន តែការផ្តល់ទឹកនៅ</t>
    </r>
  </si>
  <si>
    <r>
      <t xml:space="preserve">រដូវប្រាំងតាមរយៈប្រព័ន្ធស្រោចស្រព នៅផ្នែកខាងចុងនៃ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នេះទឹកចេញខ្សោយ និងអត់ចេញ ក៏ជាមូលហេតុដែលនាំអោយទិន្នផលធ្លាក់ចុះផងដែរ។</t>
    </r>
  </si>
  <si>
    <r>
      <t xml:space="preserve">   *Area C </t>
    </r>
    <r>
      <rPr>
        <sz val="10"/>
        <color rgb="FF000000"/>
        <rFont val="Calibri"/>
        <family val="2"/>
        <charset val="1"/>
      </rPr>
      <t xml:space="preserve">ជា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មួយក្នុងចំនោម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ទាំងបីនៅចំការដូង ជាទូទៅនៅរដូវប្រាំង ការស្រោចស្រពក្នុង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នេះទាំងមូល មានទឹកមិនគ្រប់គ្រាន់ទេ </t>
    </r>
    <r>
      <rPr>
        <sz val="10"/>
        <color rgb="FF7030A0"/>
        <rFont val="Khmer OS"/>
        <family val="0"/>
        <charset val="1"/>
      </rPr>
      <t xml:space="preserve">(</t>
    </r>
    <r>
      <rPr>
        <sz val="10"/>
        <color rgb="FF7030A0"/>
        <rFont val="Calibri"/>
        <family val="2"/>
        <charset val="1"/>
      </rPr>
      <t xml:space="preserve">ទឹកខ្សោយ </t>
    </r>
    <r>
      <rPr>
        <sz val="10"/>
        <color rgb="FF7030A0"/>
        <rFont val="Khmer OS"/>
        <family val="0"/>
        <charset val="1"/>
      </rPr>
      <t xml:space="preserve">40 %)</t>
    </r>
    <r>
      <rPr>
        <sz val="10"/>
        <color rgb="FF000000"/>
        <rFont val="Khmer OS"/>
        <family val="0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ព្រោះ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នេះបានបន្តយកទឹកស្រោចស្រពពី</t>
    </r>
    <r>
      <rPr>
        <sz val="10"/>
        <color rgb="FF000000"/>
        <rFont val="Khmer OS"/>
        <family val="0"/>
        <charset val="1"/>
      </rPr>
      <t xml:space="preserve">Area B </t>
    </r>
    <r>
      <rPr>
        <sz val="10"/>
        <color rgb="FF000000"/>
        <rFont val="Calibri"/>
        <family val="2"/>
        <charset val="1"/>
      </rPr>
      <t xml:space="preserve">ទាំងនេះក៏ជាមូលហេតុដែលបណ្តាលអោយទិន្នផលទាបផងដែរ។</t>
    </r>
  </si>
  <si>
    <r>
      <t xml:space="preserve">    ដូច្នេះកក្តាទឹកនៅក្នុង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ទាំងពីរនេះក្នុងឆ្នាំ២០១៤ កំពុងស្នើអោយមានការសិក្សាកែប្រែឡើងវិញ ដើម្បីអោយមានទឹកស្រោចស្រពគ្រប់គ្រាន់ និងអាចទទួលបានទិន្នផលខ្ពស់។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</si>
  <si>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កក្តាជីៈ </t>
    </r>
    <r>
      <rPr>
        <sz val="10"/>
        <color rgb="FF000000"/>
        <rFont val="Calibri"/>
        <family val="2"/>
        <charset val="1"/>
      </rPr>
      <t xml:space="preserve">ការដាក់ជី មិនគ្រប់គ្រាន់ និងទាន់ពេលវេលា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</si>
  <si>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កក្តាសត្វល្អិតចង្រៃៈ </t>
    </r>
    <r>
      <rPr>
        <sz val="10"/>
        <color rgb="FF000000"/>
        <rFont val="Calibri"/>
        <family val="2"/>
        <charset val="1"/>
      </rPr>
      <t xml:space="preserve">ការត្រួតពិនិត្យ ការពារ និងកំចាត់សត្វល្អិត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</si>
  <si>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កក្តាជំងឺ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</si>
  <si>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កក្តាអាកាសធាតុ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</si>
  <si>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កក្តាស្មៅ</t>
    </r>
  </si>
  <si>
    <t>ចំនួនដើមដូងផ្លែមួយចំនួននៅជិត និងក្រោមដើមឈើ រឺដើមត្នោត</t>
  </si>
  <si>
    <t>ការផ្គត់ផ្គង់គ្រឿងចក្រ</t>
  </si>
  <si>
    <r>
      <t xml:space="preserve">    ជារួម ដូចមានការរៀបរាប់ខាងលើ ប្រសិនបើមានការផ្តល់ជីគ្រប់គ្រាន់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មានការកែប្រែប្រព័ន្ធទឹកនៅ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មួយចំនួនឡើងវិញ ​និងការគ្រប់គ្រងរាល់ចំនុចកក្តាខាងលើបានល្អ យើងអាចជឿជាក់ថា ទិន្នផលនឹងអាចកើនឡើងប្រហែល </t>
    </r>
    <r>
      <rPr>
        <sz val="12"/>
        <color rgb="FF000000"/>
        <rFont val="Calibri"/>
        <family val="2"/>
        <charset val="1"/>
      </rPr>
      <t xml:space="preserve">១០</t>
    </r>
    <r>
      <rPr>
        <sz val="12"/>
        <color rgb="FF000000"/>
        <rFont val="Khmer OS"/>
        <family val="0"/>
        <charset val="1"/>
      </rPr>
      <t xml:space="preserve">%</t>
    </r>
    <r>
      <rPr>
        <sz val="10"/>
        <color rgb="FF000000"/>
        <rFont val="Khmer OS"/>
        <family val="0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ទៀត</t>
    </r>
  </si>
  <si>
    <t>Farming Tool and Equipment ( Zone…………..)</t>
  </si>
  <si>
    <t>សំភារៈ</t>
  </si>
  <si>
    <t>ត្រូវទិញថែម</t>
  </si>
  <si>
    <r>
      <t xml:space="preserve">ដងខ្វាងដែកទីបមូល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មុខកាត់</t>
    </r>
    <r>
      <rPr>
        <sz val="11"/>
        <color rgb="FF000000"/>
        <rFont val="Khmer OS"/>
        <family val="0"/>
        <charset val="1"/>
      </rPr>
      <t xml:space="preserve">25mm)</t>
    </r>
  </si>
  <si>
    <r>
      <t xml:space="preserve">ជណ្តើរកាប់ផ្លែដូង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ប្រ</t>
    </r>
    <r>
      <rPr>
        <sz val="11"/>
        <color rgb="FF000000"/>
        <rFont val="Khmer OS"/>
        <family val="0"/>
        <charset val="1"/>
      </rPr>
      <t xml:space="preserve">. 4m)</t>
    </r>
  </si>
  <si>
    <r>
      <t xml:space="preserve">ខ្សែសរសៃសត្វ</t>
    </r>
    <r>
      <rPr>
        <sz val="11"/>
        <color rgb="FF000000"/>
        <rFont val="Khmer OS"/>
        <family val="0"/>
        <charset val="1"/>
      </rPr>
      <t xml:space="preserve">(1,5 </t>
    </r>
    <r>
      <rPr>
        <sz val="11"/>
        <color rgb="FF000000"/>
        <rFont val="Calibri"/>
        <family val="2"/>
        <charset val="1"/>
      </rPr>
      <t xml:space="preserve">លី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</si>
  <si>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គ</t>
    </r>
    <r>
      <rPr>
        <sz val="11"/>
        <color rgb="FF000000"/>
        <rFont val="Khmer OS"/>
        <family val="0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ក</t>
    </r>
  </si>
  <si>
    <r>
      <t xml:space="preserve">លួស 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២លី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</si>
  <si>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៤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</si>
  <si>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៥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</si>
  <si>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៨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</si>
  <si>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១តឹក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</si>
  <si>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ជញ្ជីងថ្លឹងជី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ទំងន់ថ្លឹង </t>
    </r>
    <r>
      <rPr>
        <sz val="11"/>
        <color rgb="FF000000"/>
        <rFont val="Khmer OS"/>
        <family val="0"/>
        <charset val="1"/>
      </rPr>
      <t xml:space="preserve">20 kg)</t>
    </r>
  </si>
  <si>
    <r>
      <t xml:space="preserve">ជញ្ជីងថ្លឹងជី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ទំងន់ថ្លឹង </t>
    </r>
    <r>
      <rPr>
        <sz val="11"/>
        <color rgb="FF000000"/>
        <rFont val="Khmer OS"/>
        <family val="0"/>
        <charset val="1"/>
      </rPr>
      <t xml:space="preserve">5 kg)</t>
    </r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</si>
</sst>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#,##0.0"/>
    <numFmt numFmtId="166" formatCode="#,##0"/>
    <numFmt numFmtId="167" formatCode="_-* #,##0.00_-;\-* #,##0.00_-;_-* \-??_-;_-@_-"/>
    <numFmt numFmtId="168" formatCode="_(* #,##0_);_(* \(#,##0\);_(* \-??_);_(@_)"/>
    <numFmt numFmtId="169" formatCode="_-* #,##0_-;\-* #,##0_-;_-* \-??_-;_-@_-"/>
    <numFmt numFmtId="170" formatCode="_(* #,##0.0_);_(* \(#,##0.0\);_(* \-??_);_(@_)"/>
    <numFmt numFmtId="171" formatCode="0%"/>
    <numFmt numFmtId="172" formatCode="_(* #,##0.00_);_(* \(#,##0.00\);_(* \-??_);_(@_)"/>
    <numFmt numFmtId="173" formatCode="0.00"/>
    <numFmt numFmtId="174" formatCode="MMM\-YY"/>
    <numFmt numFmtId="175" formatCode="_-* #,##0.0_-;\-* #,##0.0_-;_-* \-??_-;_-@_-"/>
    <numFmt numFmtId="176" formatCode="0"/>
    <numFmt numFmtId="177" formatCode="#,##0.00"/>
    <numFmt numFmtId="178" formatCode="0.0"/>
    <numFmt numFmtId="179" formatCode="#,###&quot; days&quot;"/>
    <numFmt numFmtId="180" formatCode="D\-MMM"/>
    <numFmt numFmtId="181" formatCode="0_);\(0\)"/>
    <numFmt numFmtId="182" formatCode="0.000"/>
  </numFmts>
  <fonts count="6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 val="true"/>
      <sz val="12"/>
      <color rgb="FFFF0000"/>
      <name val="Copperplate Gothic Light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Arial Narrow"/>
      <family val="2"/>
      <charset val="1"/>
    </font>
    <font>
      <b val="true"/>
      <i val="true"/>
      <sz val="10"/>
      <color rgb="FF000000"/>
      <name val="Arial Narrow"/>
      <family val="2"/>
      <charset val="1"/>
    </font>
    <font>
      <b val="true"/>
      <sz val="14"/>
      <color rgb="FF000000"/>
      <name val="Copperplate Gothic Bold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C55A11"/>
      <name val="Copperplate Gothic Bold"/>
      <family val="2"/>
    </font>
    <font>
      <sz val="10"/>
      <name val="Arial"/>
      <family val="2"/>
    </font>
    <font>
      <b val="true"/>
      <sz val="16"/>
      <color rgb="FFFF0000"/>
      <name val="Arial Narrow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Khmer OS"/>
      <family val="0"/>
      <charset val="1"/>
    </font>
    <font>
      <sz val="9"/>
      <name val="Khmer OS"/>
      <family val="0"/>
      <charset val="1"/>
    </font>
    <font>
      <sz val="9"/>
      <color rgb="FF000000"/>
      <name val="Calibri"/>
      <family val="2"/>
      <charset val="1"/>
    </font>
    <font>
      <sz val="10"/>
      <color rgb="FF000000"/>
      <name val="Khmer OS"/>
      <family val="0"/>
      <charset val="1"/>
    </font>
    <font>
      <b val="true"/>
      <sz val="11"/>
      <name val="Calibri"/>
      <family val="2"/>
      <charset val="1"/>
    </font>
    <font>
      <sz val="11"/>
      <color rgb="FFFF0000"/>
      <name val="Arial Narrow"/>
      <family val="2"/>
      <charset val="1"/>
    </font>
    <font>
      <b val="true"/>
      <u val="single"/>
      <sz val="10"/>
      <color rgb="FFFF0000"/>
      <name val="Copperplate Gothic Light"/>
      <family val="2"/>
      <charset val="1"/>
    </font>
    <font>
      <sz val="10"/>
      <name val="Arial Narrow"/>
      <family val="2"/>
      <charset val="1"/>
    </font>
    <font>
      <sz val="9"/>
      <color rgb="FF000000"/>
      <name val="Arial Narrow"/>
      <family val="2"/>
      <charset val="1"/>
    </font>
    <font>
      <i val="true"/>
      <sz val="10"/>
      <color rgb="FF000000"/>
      <name val="Khmer OS"/>
      <family val="0"/>
      <charset val="1"/>
    </font>
    <font>
      <b val="true"/>
      <sz val="12"/>
      <color rgb="FF000000"/>
      <name val="Khmer OS Freehand"/>
      <family val="0"/>
      <charset val="1"/>
    </font>
    <font>
      <sz val="11"/>
      <color rgb="FF000000"/>
      <name val="Khmer OS"/>
      <family val="0"/>
      <charset val="1"/>
    </font>
    <font>
      <b val="true"/>
      <sz val="11"/>
      <color rgb="FF000000"/>
      <name val="Khmer OS"/>
      <family val="0"/>
      <charset val="1"/>
    </font>
    <font>
      <vertAlign val="superscript"/>
      <sz val="10"/>
      <color rgb="FF000000"/>
      <name val="Khmer OS"/>
      <family val="0"/>
      <charset val="1"/>
    </font>
    <font>
      <sz val="10"/>
      <color rgb="FF000000"/>
      <name val="Khme os"/>
      <family val="0"/>
      <charset val="1"/>
    </font>
    <font>
      <b val="true"/>
      <sz val="18"/>
      <color rgb="FFFF0000"/>
      <name val="Arial Narrow"/>
      <family val="2"/>
      <charset val="1"/>
    </font>
    <font>
      <b val="true"/>
      <u val="single"/>
      <sz val="10"/>
      <color rgb="FF000000"/>
      <name val="Arial Narrow"/>
      <family val="2"/>
      <charset val="1"/>
    </font>
    <font>
      <vertAlign val="superscript"/>
      <sz val="10"/>
      <color rgb="FF000000"/>
      <name val="Arial Narrow"/>
      <family val="2"/>
      <charset val="1"/>
    </font>
    <font>
      <sz val="8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sz val="10"/>
      <color rgb="FFFFC000"/>
      <name val="Calibri"/>
      <family val="2"/>
      <charset val="1"/>
    </font>
    <font>
      <sz val="10"/>
      <color rgb="FFC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70AD47"/>
      <name val="Calibri"/>
      <family val="2"/>
      <charset val="1"/>
    </font>
    <font>
      <sz val="10"/>
      <color rgb="FF00B0F0"/>
      <name val="Calibri"/>
      <family val="2"/>
      <charset val="1"/>
    </font>
    <font>
      <sz val="10"/>
      <color rgb="FF7030A0"/>
      <name val="Calibri"/>
      <family val="2"/>
      <charset val="1"/>
    </font>
    <font>
      <b val="true"/>
      <sz val="10"/>
      <color rgb="FF00B0F0"/>
      <name val="Calibri"/>
      <family val="2"/>
      <charset val="1"/>
    </font>
    <font>
      <sz val="10"/>
      <color rgb="FF806000"/>
      <name val="Calibri"/>
      <family val="2"/>
      <charset val="1"/>
    </font>
    <font>
      <sz val="10"/>
      <color rgb="FF00B050"/>
      <name val="Calibri"/>
      <family val="2"/>
      <charset val="1"/>
    </font>
    <font>
      <b val="true"/>
      <sz val="14"/>
      <color rgb="FF548235"/>
      <name val="Arial Narrow"/>
      <family val="2"/>
      <charset val="1"/>
    </font>
    <font>
      <vertAlign val="superscript"/>
      <sz val="22"/>
      <color rgb="FF00B050"/>
      <name val="Calibri"/>
      <family val="2"/>
      <charset val="1"/>
    </font>
    <font>
      <sz val="36"/>
      <color rgb="FF00B050"/>
      <name val="Times New Roman"/>
      <family val="1"/>
      <charset val="1"/>
    </font>
    <font>
      <b val="true"/>
      <sz val="14"/>
      <color rgb="FF548235"/>
      <name val="Calibri"/>
      <family val="2"/>
    </font>
    <font>
      <b val="true"/>
      <sz val="10"/>
      <name val="Arial Narrow"/>
      <family val="2"/>
      <charset val="1"/>
    </font>
    <font>
      <b val="true"/>
      <sz val="12"/>
      <color rgb="FFFF0000"/>
      <name val="Arial Narrow"/>
      <family val="2"/>
      <charset val="1"/>
    </font>
    <font>
      <sz val="10"/>
      <color rgb="FFFFFFFF"/>
      <name val="Arial Narrow"/>
      <family val="2"/>
      <charset val="1"/>
    </font>
    <font>
      <b val="true"/>
      <sz val="14"/>
      <color rgb="FFFF0000"/>
      <name val="Khmer Moul"/>
      <family val="1"/>
      <charset val="1"/>
    </font>
    <font>
      <sz val="10"/>
      <color rgb="FF7030A0"/>
      <name val="Khmer OS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Khmer OS"/>
      <family val="0"/>
      <charset val="1"/>
    </font>
  </fonts>
  <fills count="30">
    <fill>
      <patternFill patternType="none"/>
    </fill>
    <fill>
      <patternFill patternType="gray125"/>
    </fill>
    <fill>
      <patternFill patternType="solid">
        <fgColor rgb="FFDDDDDD"/>
        <bgColor rgb="FFDBDBDB"/>
      </patternFill>
    </fill>
    <fill>
      <patternFill patternType="solid">
        <fgColor rgb="FFFFFF00"/>
        <bgColor rgb="FFFFD966"/>
      </patternFill>
    </fill>
    <fill>
      <patternFill patternType="solid">
        <fgColor rgb="FFA9D18E"/>
        <bgColor rgb="FFC5E0B4"/>
      </patternFill>
    </fill>
    <fill>
      <patternFill patternType="solid">
        <fgColor rgb="FFFFFFFF"/>
        <bgColor rgb="FFFFF2CC"/>
      </patternFill>
    </fill>
    <fill>
      <patternFill patternType="solid">
        <fgColor rgb="FFFFC000"/>
        <bgColor rgb="FFFFD966"/>
      </patternFill>
    </fill>
    <fill>
      <patternFill patternType="solid">
        <fgColor rgb="FF8497B0"/>
        <bgColor rgb="FF8B8B8B"/>
      </patternFill>
    </fill>
    <fill>
      <patternFill patternType="solid">
        <fgColor rgb="FFDBDBDB"/>
        <bgColor rgb="FFDDDDDD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FFE699"/>
        <bgColor rgb="FFFFF2CC"/>
      </patternFill>
    </fill>
    <fill>
      <patternFill patternType="solid">
        <fgColor rgb="FFFBE5D6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BDBDB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BDBDB"/>
      </patternFill>
    </fill>
    <fill>
      <patternFill patternType="solid">
        <fgColor rgb="FFED7D31"/>
        <bgColor rgb="FFBF9000"/>
      </patternFill>
    </fill>
    <fill>
      <patternFill patternType="solid">
        <fgColor rgb="FF92D050"/>
        <bgColor rgb="FFA9D18E"/>
      </patternFill>
    </fill>
    <fill>
      <patternFill patternType="solid">
        <fgColor rgb="FF8FAADC"/>
        <bgColor rgb="FF9DC3E6"/>
      </patternFill>
    </fill>
    <fill>
      <patternFill patternType="solid">
        <fgColor rgb="FFFFD966"/>
        <bgColor rgb="FFFFE699"/>
      </patternFill>
    </fill>
    <fill>
      <patternFill patternType="solid">
        <fgColor rgb="FF00FF99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BFBFBF"/>
        <bgColor rgb="FFD0CECE"/>
      </patternFill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6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>
        <color rgb="FFFFD966"/>
      </top>
      <bottom/>
      <diagonal/>
    </border>
    <border diagonalUp="false" diagonalDown="false">
      <left style="thin"/>
      <right style="thin"/>
      <top style="thin">
        <color rgb="FFFFD966"/>
      </top>
      <bottom style="thin">
        <color rgb="FFFFD966"/>
      </bottom>
      <diagonal/>
    </border>
    <border diagonalUp="false" diagonalDown="false">
      <left style="thin"/>
      <right style="thin"/>
      <top style="thin">
        <color rgb="FFFFD966"/>
      </top>
      <bottom style="thin"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>
        <color rgb="FFFFFFFF"/>
      </right>
      <top style="thin"/>
      <bottom style="medium"/>
      <diagonal/>
    </border>
    <border diagonalUp="false" diagonalDown="false">
      <left style="thin"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/>
      <top style="thin">
        <color rgb="FFFFFFFF"/>
      </top>
      <bottom style="medium"/>
      <diagonal/>
    </border>
    <border diagonalUp="false" diagonalDown="false">
      <left/>
      <right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>
        <color rgb="FFFFFFFF"/>
      </right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medium"/>
      <diagonal/>
    </border>
    <border diagonalUp="false" diagonalDown="false">
      <left style="thin">
        <color rgb="FFFFFFFF"/>
      </left>
      <right style="thin"/>
      <top/>
      <bottom style="medium"/>
      <diagonal/>
    </border>
    <border diagonalUp="false" diagonalDown="false">
      <left/>
      <right style="thin">
        <color rgb="FFC5E0B4"/>
      </right>
      <top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medium"/>
      <bottom style="thin">
        <color rgb="FFC5E0B4"/>
      </bottom>
      <diagonal/>
    </border>
    <border diagonalUp="false" diagonalDown="false">
      <left style="thin">
        <color rgb="FFC5E0B4"/>
      </left>
      <right style="thin"/>
      <top/>
      <bottom style="thin">
        <color rgb="FFC5E0B4"/>
      </bottom>
      <diagonal/>
    </border>
    <border diagonalUp="false" diagonalDown="false">
      <left style="thin"/>
      <right style="thin">
        <color rgb="FFC5E0B4"/>
      </right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C5E0B4"/>
      </top>
      <bottom style="thin"/>
      <diagonal/>
    </border>
    <border diagonalUp="false" diagonalDown="false">
      <left/>
      <right style="thin">
        <color rgb="FFC5E0B4"/>
      </right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/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/>
      <bottom/>
      <diagonal/>
    </border>
    <border diagonalUp="false" diagonalDown="false">
      <left/>
      <right style="thin">
        <color rgb="FFC5E0B4"/>
      </right>
      <top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/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/>
      <bottom style="thin">
        <color rgb="FFC5E0B4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>
        <color rgb="FFC5E0B4"/>
      </top>
      <bottom style="thin">
        <color rgb="FFC5E0B4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C5E0B4"/>
      </left>
      <right style="thin">
        <color rgb="FFC5E0B4"/>
      </right>
      <top/>
      <bottom style="thin"/>
      <diagonal/>
    </border>
    <border diagonalUp="false" diagonalDown="false">
      <left/>
      <right style="thin"/>
      <top style="thin">
        <color rgb="FFFFFFFF"/>
      </top>
      <bottom/>
      <diagonal/>
    </border>
    <border diagonalUp="false" diagonalDown="false">
      <left style="thin">
        <color rgb="FFC5E0B4"/>
      </left>
      <right style="thin"/>
      <top/>
      <bottom style="thin"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/>
      <top/>
      <bottom style="thin">
        <color rgb="FFC5E0B4"/>
      </bottom>
      <diagonal/>
    </border>
    <border diagonalUp="false" diagonalDown="false">
      <left/>
      <right/>
      <top style="thin">
        <color rgb="FFC5E0B4"/>
      </top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>
        <color rgb="FF548235"/>
      </bottom>
      <diagonal/>
    </border>
    <border diagonalUp="false" diagonalDown="false">
      <left style="thin"/>
      <right/>
      <top/>
      <bottom style="thin">
        <color rgb="FF548235"/>
      </bottom>
      <diagonal/>
    </border>
    <border diagonalUp="false" diagonalDown="false">
      <left style="medium"/>
      <right style="thin"/>
      <top/>
      <bottom style="thin">
        <color rgb="FF548235"/>
      </bottom>
      <diagonal/>
    </border>
    <border diagonalUp="false" diagonalDown="false">
      <left style="thin"/>
      <right style="medium"/>
      <top/>
      <bottom style="thin">
        <color rgb="FF548235"/>
      </bottom>
      <diagonal/>
    </border>
    <border diagonalUp="false" diagonalDown="false">
      <left style="medium"/>
      <right style="medium"/>
      <top/>
      <bottom style="thin">
        <color rgb="FF548235"/>
      </bottom>
      <diagonal/>
    </border>
    <border diagonalUp="false" diagonalDown="false">
      <left/>
      <right style="thin"/>
      <top/>
      <bottom style="thin">
        <color rgb="FF548235"/>
      </bottom>
      <diagonal/>
    </border>
    <border diagonalUp="false" diagonalDown="false">
      <left style="thin"/>
      <right style="thin"/>
      <top style="thin">
        <color rgb="FF548235"/>
      </top>
      <bottom style="thin">
        <color rgb="FF548235"/>
      </bottom>
      <diagonal/>
    </border>
    <border diagonalUp="false" diagonalDown="false">
      <left style="thin"/>
      <right/>
      <top style="thin">
        <color rgb="FF548235"/>
      </top>
      <bottom style="thin">
        <color rgb="FF548235"/>
      </bottom>
      <diagonal/>
    </border>
    <border diagonalUp="false" diagonalDown="false">
      <left style="medium"/>
      <right style="thin"/>
      <top style="thin">
        <color rgb="FF548235"/>
      </top>
      <bottom style="thin">
        <color rgb="FF548235"/>
      </bottom>
      <diagonal/>
    </border>
    <border diagonalUp="false" diagonalDown="false">
      <left style="thin"/>
      <right style="medium"/>
      <top style="thin">
        <color rgb="FF548235"/>
      </top>
      <bottom style="thin">
        <color rgb="FF548235"/>
      </bottom>
      <diagonal/>
    </border>
    <border diagonalUp="false" diagonalDown="false">
      <left style="medium"/>
      <right style="thin"/>
      <top style="thin">
        <color rgb="FF548235"/>
      </top>
      <bottom/>
      <diagonal/>
    </border>
    <border diagonalUp="false" diagonalDown="false">
      <left style="thin"/>
      <right style="thin"/>
      <top style="thin">
        <color rgb="FF548235"/>
      </top>
      <bottom/>
      <diagonal/>
    </border>
    <border diagonalUp="false" diagonalDown="false">
      <left style="thin"/>
      <right/>
      <top style="thin">
        <color rgb="FF548235"/>
      </top>
      <bottom/>
      <diagonal/>
    </border>
    <border diagonalUp="false" diagonalDown="false">
      <left style="thin"/>
      <right style="thin"/>
      <top style="thin">
        <color rgb="FF548235"/>
      </top>
      <bottom style="thin"/>
      <diagonal/>
    </border>
    <border diagonalUp="false" diagonalDown="false">
      <left style="thin"/>
      <right/>
      <top style="thin">
        <color rgb="FF548235"/>
      </top>
      <bottom style="thin"/>
      <diagonal/>
    </border>
    <border diagonalUp="false" diagonalDown="false">
      <left style="medium"/>
      <right style="thin"/>
      <top style="thin">
        <color rgb="FF548235"/>
      </top>
      <bottom style="medium"/>
      <diagonal/>
    </border>
    <border diagonalUp="false" diagonalDown="false">
      <left style="thin"/>
      <right style="thin"/>
      <top style="thin">
        <color rgb="FF548235"/>
      </top>
      <bottom style="medium"/>
      <diagonal/>
    </border>
    <border diagonalUp="false" diagonalDown="false">
      <left style="thin"/>
      <right style="medium"/>
      <top style="thin">
        <color rgb="FF548235"/>
      </top>
      <bottom style="medium"/>
      <diagonal/>
    </border>
    <border diagonalUp="false" diagonalDown="false">
      <left/>
      <right style="thin"/>
      <top style="thin">
        <color rgb="FF548235"/>
      </top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>
        <color rgb="FFC5E0B4"/>
      </bottom>
      <diagonal/>
    </border>
    <border diagonalUp="false" diagonalDown="false">
      <left/>
      <right style="thin"/>
      <top style="thin"/>
      <bottom style="thin">
        <color rgb="FFC5E0B4"/>
      </bottom>
      <diagonal/>
    </border>
    <border diagonalUp="false" diagonalDown="false">
      <left style="thin"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C5E0B4"/>
      </top>
      <bottom style="thin">
        <color rgb="FFC5E0B4"/>
      </bottom>
      <diagonal/>
    </border>
    <border diagonalUp="false" diagonalDown="false">
      <left/>
      <right style="thin"/>
      <top style="thin">
        <color rgb="FFC5E0B4"/>
      </top>
      <bottom style="thin">
        <color rgb="FFC5E0B4"/>
      </bottom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 style="thin"/>
      <right/>
      <top/>
      <bottom style="thin">
        <color rgb="FFFFFFFF"/>
      </bottom>
      <diagonal/>
    </border>
    <border diagonalUp="false" diagonalDown="false">
      <left/>
      <right style="thin"/>
      <top style="thin">
        <color rgb="FFC5E0B4"/>
      </top>
      <bottom/>
      <diagonal/>
    </border>
    <border diagonalUp="false" diagonalDown="false">
      <left style="thin"/>
      <right style="thin">
        <color rgb="FFFFFFFF"/>
      </right>
      <top style="medium"/>
      <bottom style="thin"/>
      <diagonal/>
    </border>
    <border diagonalUp="false" diagonalDown="false">
      <left style="thin"/>
      <right style="thin">
        <color rgb="FFC5E0B4"/>
      </right>
      <top style="medium"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 style="medium"/>
      <bottom style="thin">
        <color rgb="FFC5E0B4"/>
      </bottom>
      <diagonal/>
    </border>
    <border diagonalUp="false" diagonalDown="false">
      <left style="thin">
        <color rgb="FFC5E0B4"/>
      </left>
      <right/>
      <top style="medium"/>
      <bottom style="thin">
        <color rgb="FFC5E0B4"/>
      </bottom>
      <diagonal/>
    </border>
    <border diagonalUp="false" diagonalDown="false">
      <left style="thin">
        <color rgb="FFC5E0B4"/>
      </left>
      <right/>
      <top/>
      <bottom style="thin">
        <color rgb="FFC5E0B4"/>
      </bottom>
      <diagonal/>
    </border>
    <border diagonalUp="false" diagonalDown="false">
      <left style="thin">
        <color rgb="FFC5E0B4"/>
      </left>
      <right/>
      <top style="thin">
        <color rgb="FFC5E0B4"/>
      </top>
      <bottom style="thin">
        <color rgb="FFC5E0B4"/>
      </bottom>
      <diagonal/>
    </border>
    <border diagonalUp="false" diagonalDown="false">
      <left style="thin"/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/>
      <diagonal/>
    </border>
    <border diagonalUp="false" diagonalDown="false">
      <left style="thin">
        <color rgb="FFC5E0B4"/>
      </left>
      <right/>
      <top style="thin">
        <color rgb="FFC5E0B4"/>
      </top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/>
      <bottom style="medium"/>
      <diagonal/>
    </border>
    <border diagonalUp="false" diagonalDown="false">
      <left style="thin"/>
      <right style="thin"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 style="thin">
        <color rgb="FFFFFFFF"/>
      </left>
      <right/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 style="thin">
        <color rgb="FFFFFFFF"/>
      </right>
      <top style="thin"/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4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5" borderId="1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1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5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7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3" borderId="2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6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9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6" fillId="1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6" fillId="10" borderId="2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7" fillId="10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7" fillId="10" borderId="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16" fillId="10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6" fillId="10" borderId="2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6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4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1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1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1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1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1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4" fillId="4" borderId="1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4" fillId="4" borderId="1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4" fillId="4" borderId="5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1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1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1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49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3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5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4" fillId="4" borderId="1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24" fillId="4" borderId="5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4" fillId="4" borderId="5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4" fillId="4" borderId="5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5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5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5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5" fillId="4" borderId="5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6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5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5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2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2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13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1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13" borderId="6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13" borderId="6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4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2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8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8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8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9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9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9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2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3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3" borderId="6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7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4" borderId="5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4" fillId="4" borderId="8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24" fillId="4" borderId="12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4" fillId="4" borderId="13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5" fillId="4" borderId="12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5" fillId="4" borderId="13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5" fillId="4" borderId="14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5" fillId="4" borderId="79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25" fillId="4" borderId="57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1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1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2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32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32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32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2" fillId="5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2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9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9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3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9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9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9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9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0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9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10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0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9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3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0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0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0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0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1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15" fillId="0" borderId="10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10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2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10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1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0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3" fillId="0" borderId="10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2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10" borderId="10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2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1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5" borderId="1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35" fillId="5" borderId="11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5" fillId="5" borderId="11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9" borderId="11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5" borderId="11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5" borderId="11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5" fillId="9" borderId="11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16" fillId="23" borderId="11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5" borderId="1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6" fillId="5" borderId="1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1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5" borderId="1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35" fillId="5" borderId="12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5" fillId="5" borderId="11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5" borderId="12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5" borderId="11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5" borderId="1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5" borderId="1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35" fillId="9" borderId="12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5" fillId="5" borderId="12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5" fillId="5" borderId="12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5" borderId="12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5" borderId="12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5" borderId="1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2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6" fillId="5" borderId="1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1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5" borderId="12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35" fillId="5" borderId="127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5" fillId="5" borderId="12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9" borderId="5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5" borderId="127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6" fillId="5" borderId="12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5" fillId="9" borderId="12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35" fillId="9" borderId="5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5" borderId="13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5" borderId="1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5" borderId="1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7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7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7" borderId="1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7" borderId="1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17" borderId="1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7" borderId="1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7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4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6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3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4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4" borderId="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4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2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1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6" fillId="21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1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5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3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3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14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7" fillId="3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7" fillId="3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7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7" fillId="11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4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7" fillId="11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1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0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4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4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4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3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1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9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0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8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8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8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8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2" fillId="0" borderId="1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4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8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8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8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9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9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9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8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8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5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0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8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5" fillId="0" borderId="8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8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8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0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0" borderId="8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8" fillId="0" borderId="8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1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2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5" fillId="0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5" fillId="0" borderId="15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8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7" borderId="8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7" borderId="15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7" borderId="16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7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2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7" borderId="16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7" borderId="16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1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2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9" fillId="0" borderId="2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2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3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4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4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6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10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5" fillId="5" borderId="1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1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1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2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1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5" fillId="5" borderId="12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5" fillId="5" borderId="1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5" fillId="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5" fillId="5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Comma 2" xfId="20" builtinId="54" customBuiltin="true"/>
  </cellStyles>
  <colors>
    <indexedColors>
      <rgbColor rgb="FF000000"/>
      <rgbColor rgb="FFFFFFFF"/>
      <rgbColor rgb="FFFF0000"/>
      <rgbColor rgb="FFC5E0B4"/>
      <rgbColor rgb="FF0000FF"/>
      <rgbColor rgb="FFFFFF00"/>
      <rgbColor rgb="FFFBE5D6"/>
      <rgbColor rgb="FF00FF99"/>
      <rgbColor rgb="FFC00000"/>
      <rgbColor rgb="FFDDDDDD"/>
      <rgbColor rgb="FF000080"/>
      <rgbColor rgb="FF806000"/>
      <rgbColor rgb="FF800080"/>
      <rgbColor rgb="FF00B050"/>
      <rgbColor rgb="FFBFBFBF"/>
      <rgbColor rgb="FF8B8B8B"/>
      <rgbColor rgb="FF8FAADC"/>
      <rgbColor rgb="FF7030A0"/>
      <rgbColor rgb="FFFFF2CC"/>
      <rgbColor rgb="FFDEEBF7"/>
      <rgbColor rgb="FF660066"/>
      <rgbColor rgb="FFD0CECE"/>
      <rgbColor rgb="FFD6DCE5"/>
      <rgbColor rgb="FFBDD7EE"/>
      <rgbColor rgb="FF000080"/>
      <rgbColor rgb="FFFF00FF"/>
      <rgbColor rgb="FFFFD966"/>
      <rgbColor rgb="FFA9D18E"/>
      <rgbColor rgb="FF800080"/>
      <rgbColor rgb="FF800000"/>
      <rgbColor rgb="FF70AD47"/>
      <rgbColor rgb="FF0000FF"/>
      <rgbColor rgb="FF00B0F0"/>
      <rgbColor rgb="FFDAE3F3"/>
      <rgbColor rgb="FFE2F0D9"/>
      <rgbColor rgb="FFFFE699"/>
      <rgbColor rgb="FF9DC3E6"/>
      <rgbColor rgb="FFF4B183"/>
      <rgbColor rgb="FFB4C7E7"/>
      <rgbColor rgb="FFF8CBAD"/>
      <rgbColor rgb="FFD9D9D9"/>
      <rgbColor rgb="FF5B9BD5"/>
      <rgbColor rgb="FF92D050"/>
      <rgbColor rgb="FFFFC000"/>
      <rgbColor rgb="FFBF9000"/>
      <rgbColor rgb="FFED7D31"/>
      <rgbColor rgb="FF767171"/>
      <rgbColor rgb="FF8497B0"/>
      <rgbColor rgb="FF003366"/>
      <rgbColor rgb="FF548235"/>
      <rgbColor rgb="FF003300"/>
      <rgbColor rgb="FF333300"/>
      <rgbColor rgb="FFC55A11"/>
      <rgbColor rgb="FFDBDBDB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100">
                <a:solidFill>
                  <a:srgbClr val="c55a11"/>
                </a:solidFill>
                <a:latin typeface="Copperplate Gothic Bold"/>
              </a:rPr>
              <a:t>Coconut Production Forecast-2015</a:t>
            </a:r>
          </a:p>
        </c:rich>
      </c:tx>
      <c:layout/>
    </c:title>
    <c:view3D>
      <c:rotX val="23"/>
      <c:rotY val="8"/>
      <c:rAngAx val="1"/>
      <c:perspective val="30"/>
    </c:view3D>
    <c:floor>
      <c:spPr>
        <a:noFill/>
        <a:ln w="6480">
          <a:solidFill>
            <a:srgbClr val="8b8b8b"/>
          </a:solidFill>
          <a:round/>
        </a:ln>
      </c:spPr>
    </c:floor>
    <c:backWall>
      <c:spPr>
        <a:noFill/>
        <a:ln w="6480">
          <a:solidFill>
            <a:srgbClr val="8b8b8b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cat>
            <c:strRef>
              <c:f>'Production Forcasting or Plan'!$B$21:$M$21</c:f>
              <c:strCache>
                <c:ptCount val="12"/>
                <c:pt idx="0">
                  <c:v>Jan-15</c:v>
                </c:pt>
                <c:pt idx="1">
                  <c:v>Feb-15</c:v>
                </c:pt>
                <c:pt idx="2">
                  <c:v>Mar-15</c:v>
                </c:pt>
                <c:pt idx="3">
                  <c:v>Apr-15</c:v>
                </c:pt>
                <c:pt idx="4">
                  <c:v>May-15</c:v>
                </c:pt>
                <c:pt idx="5">
                  <c:v>Jun-15</c:v>
                </c:pt>
                <c:pt idx="6">
                  <c:v>Jul-15</c:v>
                </c:pt>
                <c:pt idx="7">
                  <c:v>Aug-15</c:v>
                </c:pt>
                <c:pt idx="8">
                  <c:v>Sep-15</c:v>
                </c:pt>
                <c:pt idx="9">
                  <c:v>Oct-15</c:v>
                </c:pt>
                <c:pt idx="10">
                  <c:v>Nov-15</c:v>
                </c:pt>
                <c:pt idx="11">
                  <c:v>Dec-15</c:v>
                </c:pt>
              </c:strCache>
            </c:strRef>
          </c:cat>
          <c:val>
            <c:numRef>
              <c:f>'Production Forcasting or Plan'!$B$22:$M$22</c:f>
              <c:numCache>
                <c:formatCode>General</c:formatCode>
                <c:ptCount val="12"/>
                <c:pt idx="0">
                  <c:v>12300</c:v>
                </c:pt>
                <c:pt idx="1">
                  <c:v>9000</c:v>
                </c:pt>
                <c:pt idx="2">
                  <c:v>12000</c:v>
                </c:pt>
                <c:pt idx="3">
                  <c:v>9000</c:v>
                </c:pt>
                <c:pt idx="4">
                  <c:v>6900</c:v>
                </c:pt>
                <c:pt idx="5">
                  <c:v>9900</c:v>
                </c:pt>
                <c:pt idx="6">
                  <c:v>26010</c:v>
                </c:pt>
                <c:pt idx="7">
                  <c:v>35010</c:v>
                </c:pt>
                <c:pt idx="8">
                  <c:v>42000</c:v>
                </c:pt>
                <c:pt idx="9">
                  <c:v>39000</c:v>
                </c:pt>
                <c:pt idx="10">
                  <c:v>27000</c:v>
                </c:pt>
                <c:pt idx="11">
                  <c:v>15000</c:v>
                </c:pt>
              </c:numCache>
            </c:numRef>
          </c:val>
        </c:ser>
        <c:gapWidth val="150"/>
        <c:shape val="box"/>
        <c:axId val="22575862"/>
        <c:axId val="83772946"/>
        <c:axId val="0"/>
      </c:bar3DChart>
      <c:catAx>
        <c:axId val="2257586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83772946"/>
        <c:crosses val="autoZero"/>
        <c:auto val="1"/>
        <c:lblAlgn val="ctr"/>
        <c:lblOffset val="100"/>
      </c:catAx>
      <c:valAx>
        <c:axId val="83772946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22575862"/>
        <c:crossesAt val="0"/>
      </c:valAx>
      <c:spPr>
        <a:noFill/>
        <a:ln w="6480">
          <a:solidFill>
            <a:srgbClr val="8b8b8b"/>
          </a:solidFill>
          <a:round/>
        </a:ln>
      </c:spPr>
    </c:plotArea>
    <c:plotVisOnly val="1"/>
  </c:chart>
  <c:spPr>
    <a:noFill/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48235"/>
                </a:solidFill>
                <a:latin typeface="Calibri"/>
              </a:rPr>
              <a:t>Actual PDT Vs. Forecasting PDT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Forecasting'!$A$5:$A$5</c:f>
              <c:strCache>
                <c:ptCount val="1"/>
                <c:pt idx="0">
                  <c:v>Actual-PDT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Forecasting'!$B$4:$M$4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Forecasting'!$B$5:$M$5</c:f>
              <c:numCache>
                <c:formatCode>General</c:formatCode>
                <c:ptCount val="12"/>
                <c:pt idx="0">
                  <c:v>7008</c:v>
                </c:pt>
                <c:pt idx="1">
                  <c:v>7532</c:v>
                </c:pt>
                <c:pt idx="2">
                  <c:v>7918</c:v>
                </c:pt>
                <c:pt idx="3">
                  <c:v>3023</c:v>
                </c:pt>
                <c:pt idx="4">
                  <c:v>4139</c:v>
                </c:pt>
                <c:pt idx="5">
                  <c:v>7586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'Actual PDT Vs. Forecasting'!$A$6:$A$6</c:f>
              <c:strCache>
                <c:ptCount val="1"/>
                <c:pt idx="0">
                  <c:v>Forecasting-PDT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Forecasting'!$B$4:$M$4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Forecasting'!$B$6:$M$6</c:f>
              <c:numCache>
                <c:formatCode>General</c:formatCode>
                <c:ptCount val="12"/>
                <c:pt idx="0">
                  <c:v>6500</c:v>
                </c:pt>
                <c:pt idx="1">
                  <c:v>6500</c:v>
                </c:pt>
                <c:pt idx="2">
                  <c:v>6000</c:v>
                </c:pt>
                <c:pt idx="3">
                  <c:v>4500</c:v>
                </c:pt>
                <c:pt idx="4">
                  <c:v>4500</c:v>
                </c:pt>
                <c:pt idx="5">
                  <c:v>7000</c:v>
                </c:pt>
                <c:pt idx="6">
                  <c:v>12000</c:v>
                </c:pt>
                <c:pt idx="7">
                  <c:v>18000</c:v>
                </c:pt>
                <c:pt idx="8">
                  <c:v>20000</c:v>
                </c:pt>
                <c:pt idx="9">
                  <c:v>20000</c:v>
                </c:pt>
                <c:pt idx="10">
                  <c:v>18000</c:v>
                </c:pt>
                <c:pt idx="11">
                  <c:v>13000</c:v>
                </c:pt>
              </c:numCache>
            </c:numRef>
          </c:val>
        </c:ser>
        <c:marker val="1"/>
        <c:axId val="80639416"/>
        <c:axId val="11248417"/>
      </c:lineChart>
      <c:catAx>
        <c:axId val="806394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19080">
            <a:solidFill>
              <a:srgbClr val="548235"/>
            </a:solidFill>
            <a:round/>
          </a:ln>
        </c:spPr>
        <c:crossAx val="11248417"/>
        <c:crosses val="autoZero"/>
        <c:auto val="1"/>
        <c:lblAlgn val="ctr"/>
        <c:lblOffset val="100"/>
      </c:catAx>
      <c:valAx>
        <c:axId val="11248417"/>
        <c:scaling>
          <c:orientation val="minMax"/>
        </c:scaling>
        <c:delete val="0"/>
        <c:axPos val="l"/>
        <c:majorGridlines>
          <c:spPr>
            <a:ln w="9360">
              <a:solidFill>
                <a:srgbClr val="00b0f0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80639416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deebf7"/>
    </a:solidFill>
    <a:ln w="9360">
      <a:solidFill>
        <a:srgbClr val="548235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48235"/>
                </a:solidFill>
                <a:latin typeface="Calibri"/>
              </a:rPr>
              <a:t>Ripe Fruit &amp; Young Furit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Forecasting'!$A$23:$A$23</c:f>
              <c:strCache>
                <c:ptCount val="1"/>
                <c:pt idx="0">
                  <c:v>Young Fruit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Forecasting'!$B$23:$M$23</c:f>
              <c:numCache>
                <c:formatCode>General</c:formatCode>
                <c:ptCount val="12"/>
                <c:pt idx="0">
                  <c:v>7008</c:v>
                </c:pt>
                <c:pt idx="1">
                  <c:v>7532</c:v>
                </c:pt>
                <c:pt idx="2">
                  <c:v>7918</c:v>
                </c:pt>
                <c:pt idx="3">
                  <c:v>3023</c:v>
                </c:pt>
                <c:pt idx="4">
                  <c:v>4139</c:v>
                </c:pt>
                <c:pt idx="5">
                  <c:v>7586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'Actual PDT Vs. Forecasting'!$A$24:$A$24</c:f>
              <c:strCache>
                <c:ptCount val="1"/>
                <c:pt idx="0">
                  <c:v>Ripe Fruit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Forecasting'!$B$24:$M$24</c:f>
              <c:numCache>
                <c:formatCode>General</c:formatCode>
                <c:ptCount val="12"/>
                <c:pt idx="0">
                  <c:v>0</c:v>
                </c:pt>
                <c:pt idx="1">
                  <c:v>12825</c:v>
                </c:pt>
                <c:pt idx="2">
                  <c:v>15750</c:v>
                </c:pt>
                <c:pt idx="3">
                  <c:v>4000</c:v>
                </c:pt>
                <c:pt idx="4">
                  <c:v>1700</c:v>
                </c:pt>
                <c:pt idx="5">
                  <c:v>4800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24298746"/>
        <c:axId val="57715217"/>
      </c:lineChart>
      <c:catAx>
        <c:axId val="2429874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57715217"/>
        <c:crosses val="autoZero"/>
        <c:auto val="1"/>
        <c:lblAlgn val="ctr"/>
        <c:lblOffset val="100"/>
      </c:catAx>
      <c:valAx>
        <c:axId val="577152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24298746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48235"/>
                </a:solidFill>
                <a:latin typeface="Calibri"/>
              </a:rPr>
              <a:t>Total Actual Production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Forecasting'!$A$25:$A$25</c:f>
              <c:strCache>
                <c:ptCount val="1"/>
                <c:pt idx="0">
                  <c:v>Total Actual Production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Forecasting'!$B$25:$M$25</c:f>
              <c:numCache>
                <c:formatCode>General</c:formatCode>
                <c:ptCount val="12"/>
                <c:pt idx="0">
                  <c:v>7008</c:v>
                </c:pt>
                <c:pt idx="1">
                  <c:v>20357</c:v>
                </c:pt>
                <c:pt idx="2">
                  <c:v>23668</c:v>
                </c:pt>
                <c:pt idx="3">
                  <c:v>7023</c:v>
                </c:pt>
                <c:pt idx="4">
                  <c:v>5839</c:v>
                </c:pt>
                <c:pt idx="5">
                  <c:v>12386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0"/>
        <c:axId val="6973226"/>
        <c:axId val="7823061"/>
      </c:lineChart>
      <c:catAx>
        <c:axId val="697322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7823061"/>
        <c:crosses val="autoZero"/>
        <c:auto val="1"/>
        <c:lblAlgn val="ctr"/>
        <c:lblOffset val="100"/>
      </c:catAx>
      <c:valAx>
        <c:axId val="78230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6973226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2</xdr:row>
      <xdr:rowOff>49320</xdr:rowOff>
    </xdr:from>
    <xdr:to>
      <xdr:col>13</xdr:col>
      <xdr:colOff>330120</xdr:colOff>
      <xdr:row>19</xdr:row>
      <xdr:rowOff>188280</xdr:rowOff>
    </xdr:to>
    <xdr:graphicFrame>
      <xdr:nvGraphicFramePr>
        <xdr:cNvPr id="0" name="Chart 1"/>
        <xdr:cNvGraphicFramePr/>
      </xdr:nvGraphicFramePr>
      <xdr:xfrm>
        <a:off x="324000" y="496800"/>
        <a:ext cx="12172680" cy="322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5</xdr:row>
      <xdr:rowOff>144360</xdr:rowOff>
    </xdr:from>
    <xdr:to>
      <xdr:col>13</xdr:col>
      <xdr:colOff>138240</xdr:colOff>
      <xdr:row>20</xdr:row>
      <xdr:rowOff>25920</xdr:rowOff>
    </xdr:to>
    <xdr:graphicFrame>
      <xdr:nvGraphicFramePr>
        <xdr:cNvPr id="1" name="Chart 1"/>
        <xdr:cNvGraphicFramePr/>
      </xdr:nvGraphicFramePr>
      <xdr:xfrm>
        <a:off x="324000" y="1496880"/>
        <a:ext cx="10922040" cy="2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324000</xdr:colOff>
      <xdr:row>24</xdr:row>
      <xdr:rowOff>87120</xdr:rowOff>
    </xdr:from>
    <xdr:to>
      <xdr:col>13</xdr:col>
      <xdr:colOff>147600</xdr:colOff>
      <xdr:row>37</xdr:row>
      <xdr:rowOff>78480</xdr:rowOff>
    </xdr:to>
    <xdr:graphicFrame>
      <xdr:nvGraphicFramePr>
        <xdr:cNvPr id="2" name="Chart 2"/>
        <xdr:cNvGraphicFramePr/>
      </xdr:nvGraphicFramePr>
      <xdr:xfrm>
        <a:off x="324000" y="5068440"/>
        <a:ext cx="10931400" cy="246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333360</xdr:colOff>
      <xdr:row>37</xdr:row>
      <xdr:rowOff>135360</xdr:rowOff>
    </xdr:from>
    <xdr:to>
      <xdr:col>13</xdr:col>
      <xdr:colOff>138240</xdr:colOff>
      <xdr:row>47</xdr:row>
      <xdr:rowOff>97200</xdr:rowOff>
    </xdr:to>
    <xdr:graphicFrame>
      <xdr:nvGraphicFramePr>
        <xdr:cNvPr id="3" name="Chart 3"/>
        <xdr:cNvGraphicFramePr/>
      </xdr:nvGraphicFramePr>
      <xdr:xfrm>
        <a:off x="333360" y="7593120"/>
        <a:ext cx="10912680" cy="186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9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0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15" activeCellId="0" sqref="O15"/>
    </sheetView>
  </sheetViews>
  <sheetFormatPr defaultRowHeight="13.8"/>
  <cols>
    <col collapsed="false" hidden="false" max="1" min="1" style="1" width="2.1417004048583"/>
    <col collapsed="false" hidden="false" max="2" min="2" style="1" width="22.7085020242915"/>
    <col collapsed="false" hidden="false" max="3" min="3" style="1" width="13.5668016194332"/>
    <col collapsed="false" hidden="false" max="13" min="4" style="1" width="6.57085020242915"/>
    <col collapsed="false" hidden="false" max="14" min="14" style="2" width="6.85425101214575"/>
    <col collapsed="false" hidden="false" max="15" min="15" style="1" width="7.71255060728745"/>
    <col collapsed="false" hidden="false" max="16" min="16" style="1" width="11.2834008097166"/>
    <col collapsed="false" hidden="false" max="17" min="17" style="1" width="17.4251012145749"/>
    <col collapsed="false" hidden="false" max="1018" min="18" style="1" width="9.1417004048583"/>
    <col collapsed="false" hidden="false" max="1025" min="1019" style="0" width="9.1417004048583"/>
  </cols>
  <sheetData>
    <row r="1" s="4" customFormat="true" ht="19.5" hidden="false" customHeight="true" outlineLevel="0" collapsed="false">
      <c r="A1" s="3" t="s">
        <v>0</v>
      </c>
      <c r="N1" s="5"/>
      <c r="AME1" s="0"/>
      <c r="AMF1" s="0"/>
      <c r="AMG1" s="0"/>
      <c r="AMH1" s="0"/>
      <c r="AMI1" s="0"/>
      <c r="AMJ1" s="0"/>
    </row>
    <row r="2" s="4" customFormat="true" ht="19.5" hidden="false" customHeight="true" outlineLevel="0" collapsed="false">
      <c r="A2" s="3" t="s">
        <v>1</v>
      </c>
      <c r="N2" s="5"/>
      <c r="AME2" s="0"/>
      <c r="AMF2" s="0"/>
      <c r="AMG2" s="0"/>
      <c r="AMH2" s="0"/>
      <c r="AMI2" s="0"/>
      <c r="AMJ2" s="0"/>
    </row>
    <row r="3" customFormat="false" ht="19.5" hidden="false" customHeight="true" outlineLevel="0" collapsed="false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5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9.5" hidden="false" customHeight="true" outlineLevel="0" collapsed="false">
      <c r="A4" s="6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5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20.25" hidden="false" customHeight="true" outlineLevel="0" collapsed="false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22.5" hidden="false" customHeight="true" outlineLevel="0" collapsed="false">
      <c r="A6" s="8" t="s">
        <v>5</v>
      </c>
      <c r="B6" s="8"/>
      <c r="C6" s="9" t="s">
        <v>6</v>
      </c>
      <c r="D6" s="8" t="s">
        <v>7</v>
      </c>
      <c r="E6" s="10" t="s">
        <v>8</v>
      </c>
      <c r="F6" s="10"/>
      <c r="G6" s="10"/>
      <c r="H6" s="10"/>
      <c r="I6" s="10"/>
      <c r="J6" s="10"/>
      <c r="K6" s="10"/>
      <c r="L6" s="10"/>
      <c r="M6" s="10"/>
      <c r="N6" s="10"/>
      <c r="O6" s="8" t="s">
        <v>9</v>
      </c>
      <c r="P6" s="8" t="s">
        <v>10</v>
      </c>
      <c r="Q6" s="8" t="s">
        <v>11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s="12" customFormat="true" ht="22.5" hidden="false" customHeight="true" outlineLevel="0" collapsed="false">
      <c r="A7" s="8"/>
      <c r="B7" s="8"/>
      <c r="C7" s="9"/>
      <c r="D7" s="8"/>
      <c r="E7" s="11" t="s">
        <v>12</v>
      </c>
      <c r="F7" s="11"/>
      <c r="G7" s="11"/>
      <c r="H7" s="11"/>
      <c r="I7" s="11"/>
      <c r="J7" s="11"/>
      <c r="K7" s="11"/>
      <c r="L7" s="11"/>
      <c r="M7" s="11"/>
      <c r="N7" s="11" t="s">
        <v>13</v>
      </c>
      <c r="O7" s="8"/>
      <c r="P7" s="8"/>
      <c r="Q7" s="8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/>
      <c r="B8" s="8"/>
      <c r="C8" s="9"/>
      <c r="D8" s="8"/>
      <c r="E8" s="8" t="s">
        <v>14</v>
      </c>
      <c r="F8" s="8"/>
      <c r="G8" s="8"/>
      <c r="H8" s="8" t="s">
        <v>15</v>
      </c>
      <c r="I8" s="8"/>
      <c r="J8" s="8" t="s">
        <v>16</v>
      </c>
      <c r="K8" s="8"/>
      <c r="L8" s="8" t="s">
        <v>17</v>
      </c>
      <c r="M8" s="8"/>
      <c r="N8" s="13" t="s">
        <v>18</v>
      </c>
      <c r="O8" s="8"/>
      <c r="P8" s="8"/>
      <c r="Q8" s="8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22.5" hidden="false" customHeight="true" outlineLevel="0" collapsed="false">
      <c r="A9" s="8"/>
      <c r="B9" s="8"/>
      <c r="C9" s="9"/>
      <c r="D9" s="8"/>
      <c r="E9" s="8" t="s">
        <v>19</v>
      </c>
      <c r="F9" s="8" t="s">
        <v>20</v>
      </c>
      <c r="G9" s="8" t="s">
        <v>21</v>
      </c>
      <c r="H9" s="8" t="s">
        <v>22</v>
      </c>
      <c r="I9" s="8" t="s">
        <v>23</v>
      </c>
      <c r="J9" s="8" t="s">
        <v>24</v>
      </c>
      <c r="K9" s="8" t="s">
        <v>25</v>
      </c>
      <c r="L9" s="8" t="s">
        <v>26</v>
      </c>
      <c r="M9" s="8" t="s">
        <v>27</v>
      </c>
      <c r="N9" s="8" t="s">
        <v>28</v>
      </c>
      <c r="O9" s="8"/>
      <c r="P9" s="8"/>
      <c r="Q9" s="8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22.5" hidden="false" customHeight="true" outlineLevel="0" collapsed="false">
      <c r="A10" s="14" t="s">
        <v>29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s="12" customFormat="true" ht="22.5" hidden="false" customHeight="true" outlineLevel="0" collapsed="false">
      <c r="A11" s="15"/>
      <c r="B11" s="16" t="s">
        <v>30</v>
      </c>
      <c r="C11" s="17" t="s">
        <v>31</v>
      </c>
      <c r="D11" s="18" t="s">
        <v>32</v>
      </c>
      <c r="E11" s="19" t="n">
        <v>70</v>
      </c>
      <c r="F11" s="19" t="n">
        <v>42</v>
      </c>
      <c r="G11" s="19" t="n">
        <v>45</v>
      </c>
      <c r="H11" s="19" t="n">
        <v>545</v>
      </c>
      <c r="I11" s="19" t="n">
        <v>364</v>
      </c>
      <c r="J11" s="19" t="n">
        <v>408</v>
      </c>
      <c r="K11" s="19" t="n">
        <v>428</v>
      </c>
      <c r="L11" s="20" t="n">
        <v>168</v>
      </c>
      <c r="M11" s="20" t="n">
        <v>397</v>
      </c>
      <c r="N11" s="19" t="n">
        <v>12</v>
      </c>
      <c r="O11" s="21" t="n">
        <f aca="false">SUM(E11:N11)</f>
        <v>2479</v>
      </c>
      <c r="P11" s="22"/>
      <c r="Q11" s="23" t="s">
        <v>33</v>
      </c>
      <c r="R11" s="24"/>
      <c r="S11" s="24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25"/>
      <c r="B12" s="16"/>
      <c r="C12" s="26" t="s">
        <v>34</v>
      </c>
      <c r="D12" s="18" t="s">
        <v>32</v>
      </c>
      <c r="E12" s="22"/>
      <c r="F12" s="22"/>
      <c r="G12" s="22"/>
      <c r="H12" s="22"/>
      <c r="I12" s="22"/>
      <c r="J12" s="22"/>
      <c r="K12" s="22"/>
      <c r="L12" s="27" t="n">
        <v>5232</v>
      </c>
      <c r="M12" s="27" t="n">
        <v>440</v>
      </c>
      <c r="N12" s="22"/>
      <c r="O12" s="21" t="n">
        <f aca="false">SUM(E12:N12)</f>
        <v>5672</v>
      </c>
      <c r="P12" s="28"/>
      <c r="Q12" s="23" t="s">
        <v>35</v>
      </c>
      <c r="R12" s="24"/>
      <c r="S12" s="24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22.5" hidden="false" customHeight="true" outlineLevel="0" collapsed="false">
      <c r="A13" s="29" t="s">
        <v>36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s="34" customFormat="true" ht="22.5" hidden="false" customHeight="true" outlineLevel="0" collapsed="false">
      <c r="A14" s="30"/>
      <c r="B14" s="31" t="s">
        <v>37</v>
      </c>
      <c r="C14" s="32" t="s">
        <v>38</v>
      </c>
      <c r="D14" s="18" t="s">
        <v>32</v>
      </c>
      <c r="E14" s="22" t="n">
        <v>530</v>
      </c>
      <c r="F14" s="22" t="n">
        <v>82</v>
      </c>
      <c r="G14" s="22" t="n">
        <v>237</v>
      </c>
      <c r="H14" s="22" t="n">
        <v>1938</v>
      </c>
      <c r="I14" s="22" t="n">
        <v>1016</v>
      </c>
      <c r="J14" s="22" t="n">
        <v>871</v>
      </c>
      <c r="K14" s="22" t="n">
        <v>1394</v>
      </c>
      <c r="L14" s="33" t="n">
        <v>1682</v>
      </c>
      <c r="M14" s="33" t="n">
        <v>3972</v>
      </c>
      <c r="N14" s="22" t="n">
        <v>52</v>
      </c>
      <c r="O14" s="33" t="n">
        <f aca="false">SUM(E14:N14)</f>
        <v>11774</v>
      </c>
      <c r="P14" s="22" t="s">
        <v>39</v>
      </c>
      <c r="Q14" s="18"/>
      <c r="AME14" s="0"/>
      <c r="AMF14" s="0"/>
      <c r="AMG14" s="0"/>
      <c r="AMH14" s="0"/>
      <c r="AMI14" s="0"/>
      <c r="AMJ14" s="0"/>
    </row>
    <row r="15" s="12" customFormat="true" ht="22.5" hidden="false" customHeight="true" outlineLevel="0" collapsed="false">
      <c r="A15" s="35"/>
      <c r="B15" s="31" t="s">
        <v>40</v>
      </c>
      <c r="C15" s="32" t="s">
        <v>38</v>
      </c>
      <c r="D15" s="18" t="s">
        <v>32</v>
      </c>
      <c r="E15" s="22" t="n">
        <v>258</v>
      </c>
      <c r="F15" s="22" t="n">
        <v>187</v>
      </c>
      <c r="G15" s="22" t="n">
        <v>427</v>
      </c>
      <c r="H15" s="22" t="n">
        <v>3512</v>
      </c>
      <c r="I15" s="22" t="n">
        <v>1650</v>
      </c>
      <c r="J15" s="22" t="n">
        <v>1142</v>
      </c>
      <c r="K15" s="22" t="n">
        <v>2888</v>
      </c>
      <c r="L15" s="22"/>
      <c r="M15" s="36"/>
      <c r="N15" s="22" t="n">
        <v>30</v>
      </c>
      <c r="O15" s="33" t="n">
        <f aca="false">SUM(E15:N15)</f>
        <v>10094</v>
      </c>
      <c r="P15" s="22" t="s">
        <v>39</v>
      </c>
      <c r="Q15" s="37"/>
      <c r="AME15" s="0"/>
      <c r="AMF15" s="0"/>
      <c r="AMG15" s="0"/>
      <c r="AMH15" s="0"/>
      <c r="AMI15" s="0"/>
      <c r="AMJ15" s="0"/>
    </row>
    <row r="16" s="41" customFormat="true" ht="22.5" hidden="false" customHeight="true" outlineLevel="0" collapsed="false">
      <c r="A16" s="35"/>
      <c r="B16" s="31"/>
      <c r="C16" s="32" t="s">
        <v>41</v>
      </c>
      <c r="D16" s="18" t="s">
        <v>32</v>
      </c>
      <c r="E16" s="22"/>
      <c r="F16" s="22"/>
      <c r="G16" s="22"/>
      <c r="H16" s="22"/>
      <c r="I16" s="22"/>
      <c r="J16" s="22"/>
      <c r="K16" s="38"/>
      <c r="L16" s="38"/>
      <c r="M16" s="39"/>
      <c r="N16" s="22"/>
      <c r="O16" s="33" t="n">
        <f aca="false">SUM(E16:N16)</f>
        <v>0</v>
      </c>
      <c r="P16" s="22" t="s">
        <v>39</v>
      </c>
      <c r="Q16" s="4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42" t="s">
        <v>42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22.5" hidden="false" customHeight="true" outlineLevel="0" collapsed="false">
      <c r="A18" s="43"/>
      <c r="B18" s="44" t="s">
        <v>43</v>
      </c>
      <c r="C18" s="32" t="s">
        <v>38</v>
      </c>
      <c r="D18" s="18" t="s">
        <v>32</v>
      </c>
      <c r="E18" s="22"/>
      <c r="F18" s="22"/>
      <c r="G18" s="22"/>
      <c r="H18" s="22"/>
      <c r="I18" s="22" t="n">
        <v>1145</v>
      </c>
      <c r="J18" s="22" t="n">
        <v>2070</v>
      </c>
      <c r="K18" s="38"/>
      <c r="L18" s="38"/>
      <c r="M18" s="38"/>
      <c r="N18" s="38"/>
      <c r="O18" s="33" t="n">
        <f aca="false">SUM(E18:N18)</f>
        <v>3215</v>
      </c>
      <c r="P18" s="22" t="s">
        <v>39</v>
      </c>
      <c r="Q18" s="4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22.5" hidden="false" customHeight="true" outlineLevel="0" collapsed="false">
      <c r="A19" s="43"/>
      <c r="B19" s="44"/>
      <c r="C19" s="46" t="s">
        <v>41</v>
      </c>
      <c r="D19" s="47" t="s">
        <v>32</v>
      </c>
      <c r="E19" s="48" t="n">
        <v>1561</v>
      </c>
      <c r="F19" s="48" t="n">
        <v>1841</v>
      </c>
      <c r="G19" s="48" t="n">
        <v>1577</v>
      </c>
      <c r="H19" s="48"/>
      <c r="I19" s="48" t="n">
        <v>1391</v>
      </c>
      <c r="J19" s="48"/>
      <c r="K19" s="48"/>
      <c r="L19" s="48"/>
      <c r="M19" s="48"/>
      <c r="N19" s="48" t="n">
        <v>538</v>
      </c>
      <c r="O19" s="49" t="n">
        <f aca="false">SUM(E19:N19)</f>
        <v>6908</v>
      </c>
      <c r="P19" s="48" t="s">
        <v>39</v>
      </c>
      <c r="Q19" s="5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s="4" customFormat="true" ht="22.5" hidden="false" customHeight="true" outlineLevel="0" collapsed="false">
      <c r="A20" s="51" t="s">
        <v>44</v>
      </c>
      <c r="B20" s="51"/>
      <c r="C20" s="51"/>
      <c r="D20" s="52" t="s">
        <v>32</v>
      </c>
      <c r="E20" s="53" t="n">
        <f aca="false">E14+E15+E16+E18+E19</f>
        <v>2349</v>
      </c>
      <c r="F20" s="53" t="n">
        <f aca="false">F14+F15+F16+F18+F19</f>
        <v>2110</v>
      </c>
      <c r="G20" s="53" t="n">
        <f aca="false">G14+G15+G16+G18+G19</f>
        <v>2241</v>
      </c>
      <c r="H20" s="53" t="n">
        <f aca="false">H14+H15+H16+H18+H19</f>
        <v>5450</v>
      </c>
      <c r="I20" s="53" t="n">
        <f aca="false">I14+I15+I16+I18+I19</f>
        <v>5202</v>
      </c>
      <c r="J20" s="53" t="n">
        <f aca="false">J14+J15+J16+J18+J19</f>
        <v>4083</v>
      </c>
      <c r="K20" s="53" t="n">
        <f aca="false">K14+K15+K16+K18+K19</f>
        <v>4282</v>
      </c>
      <c r="L20" s="53" t="n">
        <f aca="false">L14+L15+L16+L18+L19</f>
        <v>1682</v>
      </c>
      <c r="M20" s="53" t="n">
        <v>3972</v>
      </c>
      <c r="N20" s="54" t="n">
        <f aca="false">N14+N15+N16+N18+N19</f>
        <v>620</v>
      </c>
      <c r="O20" s="53" t="n">
        <f aca="false">SUM(O9:O19)</f>
        <v>40142</v>
      </c>
      <c r="P20" s="52"/>
      <c r="Q20" s="55"/>
      <c r="AME20" s="0"/>
      <c r="AMF20" s="0"/>
      <c r="AMG20" s="0"/>
      <c r="AMH20" s="0"/>
      <c r="AMI20" s="0"/>
      <c r="AMJ20" s="0"/>
    </row>
    <row r="21" s="2" customFormat="true" ht="13.8" hidden="false" customHeight="false" outlineLevel="0" collapsed="false">
      <c r="B21" s="56" t="s">
        <v>45</v>
      </c>
      <c r="C21" s="56"/>
      <c r="E21" s="57" t="n">
        <f aca="false">70*100/2323/100</f>
        <v>0.0301334481274214</v>
      </c>
      <c r="F21" s="57" t="n">
        <f aca="false">40*100/2099/100</f>
        <v>0.0190566936636494</v>
      </c>
      <c r="G21" s="57" t="n">
        <f aca="false">50*100/2213/100</f>
        <v>0.0225937641211026</v>
      </c>
      <c r="H21" s="57" t="n">
        <f aca="false">545*100/5450/100</f>
        <v>0.1</v>
      </c>
      <c r="I21" s="57" t="n">
        <v>0.07</v>
      </c>
      <c r="J21" s="57" t="n">
        <f aca="false">404*100/4078/100</f>
        <v>0.099068170671898</v>
      </c>
      <c r="K21" s="57" t="n">
        <f aca="false">418*100/4236/100</f>
        <v>0.0986779981114259</v>
      </c>
      <c r="L21" s="57" t="n">
        <f aca="false">1260*100/12600/100</f>
        <v>0.1</v>
      </c>
      <c r="M21" s="57" t="n">
        <f aca="false">1260*100/12600/100</f>
        <v>0.1</v>
      </c>
      <c r="N21" s="57" t="n">
        <f aca="false">10*100/591/100</f>
        <v>0.0169204737732657</v>
      </c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s="34" customFormat="true" ht="18" hidden="false" customHeight="true" outlineLevel="0" collapsed="false">
      <c r="B23" s="58" t="s">
        <v>8</v>
      </c>
      <c r="C23" s="59" t="s">
        <v>46</v>
      </c>
      <c r="D23" s="59" t="s">
        <v>47</v>
      </c>
      <c r="E23" s="59" t="s">
        <v>48</v>
      </c>
      <c r="F23" s="59"/>
      <c r="G23" s="60" t="s">
        <v>49</v>
      </c>
      <c r="H23" s="60"/>
      <c r="I23" s="60"/>
      <c r="J23" s="60"/>
      <c r="K23" s="59" t="s">
        <v>10</v>
      </c>
      <c r="L23" s="59"/>
      <c r="M23" s="59" t="s">
        <v>50</v>
      </c>
      <c r="N23" s="59"/>
      <c r="O23" s="61" t="s">
        <v>11</v>
      </c>
      <c r="P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B24" s="58"/>
      <c r="C24" s="59"/>
      <c r="D24" s="59"/>
      <c r="E24" s="59"/>
      <c r="F24" s="59"/>
      <c r="G24" s="62" t="s">
        <v>51</v>
      </c>
      <c r="H24" s="62"/>
      <c r="I24" s="62" t="s">
        <v>52</v>
      </c>
      <c r="J24" s="62"/>
      <c r="K24" s="59"/>
      <c r="L24" s="59"/>
      <c r="M24" s="59"/>
      <c r="N24" s="59"/>
      <c r="O24" s="61"/>
      <c r="P24" s="0"/>
    </row>
    <row r="25" customFormat="false" ht="15" hidden="false" customHeight="true" outlineLevel="0" collapsed="false">
      <c r="B25" s="63" t="s">
        <v>12</v>
      </c>
      <c r="C25" s="64" t="s">
        <v>26</v>
      </c>
      <c r="D25" s="64" t="s">
        <v>19</v>
      </c>
      <c r="E25" s="65" t="n">
        <v>2349</v>
      </c>
      <c r="F25" s="65"/>
      <c r="G25" s="66" t="n">
        <v>788</v>
      </c>
      <c r="H25" s="66"/>
      <c r="I25" s="66" t="n">
        <v>1561</v>
      </c>
      <c r="J25" s="66"/>
      <c r="K25" s="67" t="s">
        <v>39</v>
      </c>
      <c r="L25" s="67"/>
      <c r="M25" s="68" t="n">
        <f aca="false">E25/O40</f>
        <v>11.1857142857143</v>
      </c>
      <c r="N25" s="68"/>
      <c r="O25" s="69"/>
      <c r="P25" s="0"/>
    </row>
    <row r="26" customFormat="false" ht="15" hidden="false" customHeight="true" outlineLevel="0" collapsed="false">
      <c r="B26" s="63"/>
      <c r="C26" s="64"/>
      <c r="D26" s="70" t="s">
        <v>20</v>
      </c>
      <c r="E26" s="71" t="n">
        <v>2110</v>
      </c>
      <c r="F26" s="71"/>
      <c r="G26" s="33" t="n">
        <v>269</v>
      </c>
      <c r="H26" s="33"/>
      <c r="I26" s="33" t="n">
        <v>1841</v>
      </c>
      <c r="J26" s="33"/>
      <c r="K26" s="39" t="s">
        <v>53</v>
      </c>
      <c r="L26" s="39"/>
      <c r="M26" s="72" t="n">
        <f aca="false">E26/O40</f>
        <v>10.047619047619</v>
      </c>
      <c r="N26" s="72"/>
      <c r="O26" s="73"/>
      <c r="P26" s="0"/>
    </row>
    <row r="27" customFormat="false" ht="15" hidden="false" customHeight="true" outlineLevel="0" collapsed="false">
      <c r="B27" s="63"/>
      <c r="C27" s="64"/>
      <c r="D27" s="70" t="s">
        <v>21</v>
      </c>
      <c r="E27" s="71" t="n">
        <v>2240</v>
      </c>
      <c r="F27" s="71"/>
      <c r="G27" s="33" t="n">
        <v>664</v>
      </c>
      <c r="H27" s="33"/>
      <c r="I27" s="33" t="n">
        <v>1577</v>
      </c>
      <c r="J27" s="33"/>
      <c r="K27" s="39" t="s">
        <v>53</v>
      </c>
      <c r="L27" s="39"/>
      <c r="M27" s="72" t="n">
        <f aca="false">E27/O40</f>
        <v>10.6666666666667</v>
      </c>
      <c r="N27" s="72"/>
      <c r="O27" s="74" t="s">
        <v>54</v>
      </c>
      <c r="P27" s="0"/>
    </row>
    <row r="28" customFormat="false" ht="15" hidden="false" customHeight="true" outlineLevel="0" collapsed="false">
      <c r="B28" s="63"/>
      <c r="C28" s="64"/>
      <c r="D28" s="70"/>
      <c r="E28" s="71" t="n">
        <v>48</v>
      </c>
      <c r="F28" s="71"/>
      <c r="G28" s="33"/>
      <c r="H28" s="33"/>
      <c r="I28" s="33" t="n">
        <v>48</v>
      </c>
      <c r="J28" s="33"/>
      <c r="K28" s="39" t="s">
        <v>53</v>
      </c>
      <c r="L28" s="39"/>
      <c r="M28" s="72" t="n">
        <f aca="false">E28/O40</f>
        <v>0.228571428571429</v>
      </c>
      <c r="N28" s="72"/>
      <c r="O28" s="73"/>
      <c r="P28" s="0"/>
    </row>
    <row r="29" customFormat="false" ht="15" hidden="false" customHeight="true" outlineLevel="0" collapsed="false">
      <c r="B29" s="75" t="s">
        <v>12</v>
      </c>
      <c r="C29" s="70" t="s">
        <v>55</v>
      </c>
      <c r="D29" s="70" t="s">
        <v>22</v>
      </c>
      <c r="E29" s="71" t="n">
        <v>5450</v>
      </c>
      <c r="F29" s="71"/>
      <c r="G29" s="33" t="n">
        <v>5450</v>
      </c>
      <c r="H29" s="33"/>
      <c r="I29" s="33" t="n">
        <v>0</v>
      </c>
      <c r="J29" s="33"/>
      <c r="K29" s="39" t="s">
        <v>53</v>
      </c>
      <c r="L29" s="39"/>
      <c r="M29" s="72" t="n">
        <f aca="false">E29/O40</f>
        <v>25.952380952381</v>
      </c>
      <c r="N29" s="72"/>
      <c r="O29" s="73"/>
      <c r="P29" s="0"/>
    </row>
    <row r="30" customFormat="false" ht="15" hidden="false" customHeight="true" outlineLevel="0" collapsed="false">
      <c r="B30" s="75"/>
      <c r="C30" s="70"/>
      <c r="D30" s="70" t="s">
        <v>23</v>
      </c>
      <c r="E30" s="71" t="n">
        <v>5203</v>
      </c>
      <c r="F30" s="71"/>
      <c r="G30" s="33" t="n">
        <v>2666</v>
      </c>
      <c r="H30" s="33"/>
      <c r="I30" s="33" t="n">
        <v>2536</v>
      </c>
      <c r="J30" s="33"/>
      <c r="K30" s="39" t="s">
        <v>53</v>
      </c>
      <c r="L30" s="39"/>
      <c r="M30" s="72" t="n">
        <f aca="false">E30/O40</f>
        <v>24.7761904761905</v>
      </c>
      <c r="N30" s="72"/>
      <c r="O30" s="74" t="s">
        <v>56</v>
      </c>
      <c r="P30" s="0"/>
    </row>
    <row r="31" customFormat="false" ht="15" hidden="false" customHeight="true" outlineLevel="0" collapsed="false">
      <c r="B31" s="75" t="s">
        <v>12</v>
      </c>
      <c r="C31" s="70" t="s">
        <v>57</v>
      </c>
      <c r="D31" s="70" t="s">
        <v>24</v>
      </c>
      <c r="E31" s="71" t="n">
        <v>4083</v>
      </c>
      <c r="F31" s="71"/>
      <c r="G31" s="33" t="n">
        <v>2013</v>
      </c>
      <c r="H31" s="33"/>
      <c r="I31" s="33" t="n">
        <v>2070</v>
      </c>
      <c r="J31" s="33"/>
      <c r="K31" s="39" t="s">
        <v>53</v>
      </c>
      <c r="L31" s="39"/>
      <c r="M31" s="72" t="n">
        <f aca="false">E31/O40</f>
        <v>19.4428571428571</v>
      </c>
      <c r="N31" s="72"/>
      <c r="O31" s="74" t="s">
        <v>56</v>
      </c>
      <c r="P31" s="0"/>
    </row>
    <row r="32" customFormat="false" ht="15" hidden="false" customHeight="true" outlineLevel="0" collapsed="false">
      <c r="B32" s="75"/>
      <c r="C32" s="70"/>
      <c r="D32" s="70" t="s">
        <v>25</v>
      </c>
      <c r="E32" s="71" t="n">
        <v>4282</v>
      </c>
      <c r="F32" s="71"/>
      <c r="G32" s="33" t="n">
        <v>4282</v>
      </c>
      <c r="H32" s="33"/>
      <c r="I32" s="33" t="n">
        <v>0</v>
      </c>
      <c r="J32" s="33"/>
      <c r="K32" s="39" t="s">
        <v>53</v>
      </c>
      <c r="L32" s="39"/>
      <c r="M32" s="72" t="n">
        <f aca="false">E32/O40</f>
        <v>20.3904761904762</v>
      </c>
      <c r="N32" s="72"/>
      <c r="O32" s="73"/>
      <c r="P32" s="0"/>
    </row>
    <row r="33" customFormat="false" ht="15" hidden="false" customHeight="true" outlineLevel="0" collapsed="false">
      <c r="B33" s="75" t="s">
        <v>13</v>
      </c>
      <c r="C33" s="70" t="s">
        <v>58</v>
      </c>
      <c r="D33" s="70" t="s">
        <v>28</v>
      </c>
      <c r="E33" s="71" t="n">
        <v>622</v>
      </c>
      <c r="F33" s="71"/>
      <c r="G33" s="33" t="n">
        <v>82</v>
      </c>
      <c r="H33" s="33"/>
      <c r="I33" s="33" t="n">
        <v>538</v>
      </c>
      <c r="J33" s="33"/>
      <c r="K33" s="39" t="s">
        <v>53</v>
      </c>
      <c r="L33" s="39"/>
      <c r="M33" s="72" t="n">
        <f aca="false">E33/O40</f>
        <v>2.96190476190476</v>
      </c>
      <c r="N33" s="72"/>
      <c r="O33" s="74" t="s">
        <v>59</v>
      </c>
      <c r="P33" s="0"/>
    </row>
    <row r="34" customFormat="false" ht="15" hidden="false" customHeight="true" outlineLevel="0" collapsed="false">
      <c r="B34" s="75" t="s">
        <v>12</v>
      </c>
      <c r="C34" s="70" t="s">
        <v>60</v>
      </c>
      <c r="D34" s="70" t="s">
        <v>26</v>
      </c>
      <c r="E34" s="71" t="n">
        <v>1682</v>
      </c>
      <c r="F34" s="71"/>
      <c r="G34" s="33" t="n">
        <v>1682</v>
      </c>
      <c r="H34" s="33"/>
      <c r="I34" s="33"/>
      <c r="J34" s="33"/>
      <c r="K34" s="39" t="s">
        <v>53</v>
      </c>
      <c r="L34" s="39"/>
      <c r="M34" s="72" t="n">
        <f aca="false">E34/O40</f>
        <v>8.00952380952381</v>
      </c>
      <c r="N34" s="72"/>
      <c r="O34" s="73"/>
      <c r="P34" s="0"/>
    </row>
    <row r="35" customFormat="false" ht="15" hidden="false" customHeight="true" outlineLevel="0" collapsed="false">
      <c r="B35" s="75"/>
      <c r="C35" s="70"/>
      <c r="D35" s="70" t="s">
        <v>27</v>
      </c>
      <c r="E35" s="71" t="n">
        <v>3972</v>
      </c>
      <c r="F35" s="71"/>
      <c r="G35" s="33" t="n">
        <v>3972</v>
      </c>
      <c r="H35" s="33"/>
      <c r="I35" s="33"/>
      <c r="J35" s="33"/>
      <c r="K35" s="39" t="s">
        <v>53</v>
      </c>
      <c r="L35" s="39"/>
      <c r="M35" s="72" t="n">
        <f aca="false">E35/O40</f>
        <v>18.9142857142857</v>
      </c>
      <c r="N35" s="72"/>
      <c r="O35" s="73"/>
      <c r="P35" s="0"/>
    </row>
    <row r="36" customFormat="false" ht="15" hidden="false" customHeight="true" outlineLevel="0" collapsed="false">
      <c r="B36" s="75" t="s">
        <v>61</v>
      </c>
      <c r="C36" s="70" t="s">
        <v>26</v>
      </c>
      <c r="D36" s="70" t="s">
        <v>19</v>
      </c>
      <c r="E36" s="33" t="n">
        <v>4569</v>
      </c>
      <c r="F36" s="33"/>
      <c r="G36" s="33" t="n">
        <v>4569</v>
      </c>
      <c r="H36" s="33"/>
      <c r="I36" s="33"/>
      <c r="J36" s="33"/>
      <c r="K36" s="39" t="s">
        <v>53</v>
      </c>
      <c r="L36" s="39"/>
      <c r="M36" s="72" t="n">
        <f aca="false">E36/O40</f>
        <v>21.7571428571429</v>
      </c>
      <c r="N36" s="72"/>
      <c r="O36" s="73"/>
      <c r="P36" s="0"/>
    </row>
    <row r="37" customFormat="false" ht="15" hidden="false" customHeight="true" outlineLevel="0" collapsed="false">
      <c r="B37" s="75"/>
      <c r="C37" s="70"/>
      <c r="D37" s="70" t="s">
        <v>20</v>
      </c>
      <c r="E37" s="33" t="n">
        <v>4026</v>
      </c>
      <c r="F37" s="33"/>
      <c r="G37" s="33" t="n">
        <v>4026</v>
      </c>
      <c r="H37" s="33"/>
      <c r="I37" s="33"/>
      <c r="J37" s="33"/>
      <c r="K37" s="39" t="s">
        <v>53</v>
      </c>
      <c r="L37" s="39"/>
      <c r="M37" s="72" t="n">
        <f aca="false">E37/O40</f>
        <v>19.1714285714286</v>
      </c>
      <c r="N37" s="72"/>
      <c r="O37" s="73"/>
      <c r="P37" s="0"/>
    </row>
    <row r="38" customFormat="false" ht="15" hidden="false" customHeight="true" outlineLevel="0" collapsed="false">
      <c r="B38" s="75"/>
      <c r="C38" s="70" t="s">
        <v>55</v>
      </c>
      <c r="D38" s="70" t="s">
        <v>21</v>
      </c>
      <c r="E38" s="33" t="n">
        <v>2942</v>
      </c>
      <c r="F38" s="33"/>
      <c r="G38" s="33" t="n">
        <v>2942</v>
      </c>
      <c r="H38" s="33"/>
      <c r="I38" s="33"/>
      <c r="J38" s="33"/>
      <c r="K38" s="39" t="s">
        <v>53</v>
      </c>
      <c r="L38" s="39"/>
      <c r="M38" s="72" t="n">
        <f aca="false">E38/O40</f>
        <v>14.0095238095238</v>
      </c>
      <c r="N38" s="72"/>
      <c r="O38" s="73"/>
      <c r="P38" s="0"/>
    </row>
    <row r="39" customFormat="false" ht="15" hidden="false" customHeight="true" outlineLevel="0" collapsed="false">
      <c r="B39" s="75"/>
      <c r="C39" s="70"/>
      <c r="D39" s="70" t="s">
        <v>22</v>
      </c>
      <c r="E39" s="33" t="n">
        <v>0</v>
      </c>
      <c r="F39" s="33"/>
      <c r="G39" s="33" t="n">
        <v>0</v>
      </c>
      <c r="H39" s="33"/>
      <c r="I39" s="33"/>
      <c r="J39" s="33"/>
      <c r="K39" s="39" t="s">
        <v>53</v>
      </c>
      <c r="L39" s="39"/>
      <c r="M39" s="36"/>
      <c r="N39" s="36"/>
      <c r="O39" s="73"/>
      <c r="P39" s="0"/>
    </row>
    <row r="40" customFormat="false" ht="15" hidden="false" customHeight="true" outlineLevel="0" collapsed="false">
      <c r="B40" s="76" t="s">
        <v>9</v>
      </c>
      <c r="C40" s="76"/>
      <c r="D40" s="76"/>
      <c r="E40" s="77" t="n">
        <f aca="false">SUM(E25:E39)</f>
        <v>43578</v>
      </c>
      <c r="F40" s="77"/>
      <c r="G40" s="77" t="n">
        <f aca="false">SUM(G25:G39)</f>
        <v>33405</v>
      </c>
      <c r="H40" s="77"/>
      <c r="I40" s="77" t="n">
        <f aca="false">SUM(I25:I39)</f>
        <v>10171</v>
      </c>
      <c r="J40" s="77"/>
      <c r="K40" s="78"/>
      <c r="L40" s="78"/>
      <c r="M40" s="78" t="n">
        <f aca="false">SUM(M25:M39)</f>
        <v>207.514285714286</v>
      </c>
      <c r="N40" s="78"/>
      <c r="O40" s="79" t="n">
        <v>210</v>
      </c>
      <c r="P40" s="0"/>
    </row>
  </sheetData>
  <mergeCells count="124">
    <mergeCell ref="A5:Q5"/>
    <mergeCell ref="A6:B9"/>
    <mergeCell ref="C6:C9"/>
    <mergeCell ref="D6:D9"/>
    <mergeCell ref="E6:N6"/>
    <mergeCell ref="O6:O9"/>
    <mergeCell ref="P6:P9"/>
    <mergeCell ref="Q6:Q9"/>
    <mergeCell ref="E7:M7"/>
    <mergeCell ref="E8:G8"/>
    <mergeCell ref="H8:I8"/>
    <mergeCell ref="J8:K8"/>
    <mergeCell ref="L8:M8"/>
    <mergeCell ref="A10:Q10"/>
    <mergeCell ref="B11:B12"/>
    <mergeCell ref="A13:Q13"/>
    <mergeCell ref="A15:A16"/>
    <mergeCell ref="B15:B16"/>
    <mergeCell ref="A17:Q17"/>
    <mergeCell ref="A18:A19"/>
    <mergeCell ref="B18:B19"/>
    <mergeCell ref="A20:C20"/>
    <mergeCell ref="B21:C21"/>
    <mergeCell ref="B23:B24"/>
    <mergeCell ref="C23:C24"/>
    <mergeCell ref="D23:D24"/>
    <mergeCell ref="E23:F24"/>
    <mergeCell ref="G23:J23"/>
    <mergeCell ref="K23:L24"/>
    <mergeCell ref="M23:N24"/>
    <mergeCell ref="O23:O24"/>
    <mergeCell ref="G24:H24"/>
    <mergeCell ref="I24:J24"/>
    <mergeCell ref="B25:B28"/>
    <mergeCell ref="C25:C28"/>
    <mergeCell ref="E25:F25"/>
    <mergeCell ref="G25:H25"/>
    <mergeCell ref="I25:J25"/>
    <mergeCell ref="K25:L25"/>
    <mergeCell ref="M25:N25"/>
    <mergeCell ref="E26:F26"/>
    <mergeCell ref="G26:H26"/>
    <mergeCell ref="I26:J26"/>
    <mergeCell ref="K26:L26"/>
    <mergeCell ref="M26:N26"/>
    <mergeCell ref="E27:F27"/>
    <mergeCell ref="G27:H27"/>
    <mergeCell ref="I27:J27"/>
    <mergeCell ref="K27:L27"/>
    <mergeCell ref="M27:N27"/>
    <mergeCell ref="E28:F28"/>
    <mergeCell ref="G28:H28"/>
    <mergeCell ref="I28:J28"/>
    <mergeCell ref="K28:L28"/>
    <mergeCell ref="M28:N28"/>
    <mergeCell ref="B29:B30"/>
    <mergeCell ref="C29:C30"/>
    <mergeCell ref="E29:F29"/>
    <mergeCell ref="G29:H29"/>
    <mergeCell ref="I29:J29"/>
    <mergeCell ref="K29:L29"/>
    <mergeCell ref="M29:N29"/>
    <mergeCell ref="E30:F30"/>
    <mergeCell ref="G30:H30"/>
    <mergeCell ref="I30:J30"/>
    <mergeCell ref="K30:L30"/>
    <mergeCell ref="M30:N30"/>
    <mergeCell ref="B31:B32"/>
    <mergeCell ref="C31:C32"/>
    <mergeCell ref="E31:F31"/>
    <mergeCell ref="G31:H31"/>
    <mergeCell ref="I31:J31"/>
    <mergeCell ref="K31:L31"/>
    <mergeCell ref="M31:N31"/>
    <mergeCell ref="E32:F32"/>
    <mergeCell ref="G32:H32"/>
    <mergeCell ref="I32:J32"/>
    <mergeCell ref="K32:L32"/>
    <mergeCell ref="M32:N32"/>
    <mergeCell ref="E33:F33"/>
    <mergeCell ref="G33:H33"/>
    <mergeCell ref="I33:J33"/>
    <mergeCell ref="K33:L33"/>
    <mergeCell ref="M33:N33"/>
    <mergeCell ref="B34:B35"/>
    <mergeCell ref="C34:C35"/>
    <mergeCell ref="E34:F34"/>
    <mergeCell ref="G34:H34"/>
    <mergeCell ref="I34:J34"/>
    <mergeCell ref="K34:L34"/>
    <mergeCell ref="M34:N34"/>
    <mergeCell ref="E35:F35"/>
    <mergeCell ref="G35:H35"/>
    <mergeCell ref="I35:J35"/>
    <mergeCell ref="K35:L35"/>
    <mergeCell ref="M35:N35"/>
    <mergeCell ref="B36:B39"/>
    <mergeCell ref="C36:C37"/>
    <mergeCell ref="E36:F36"/>
    <mergeCell ref="G36:H36"/>
    <mergeCell ref="I36:J36"/>
    <mergeCell ref="K36:L36"/>
    <mergeCell ref="M36:N36"/>
    <mergeCell ref="E37:F37"/>
    <mergeCell ref="G37:H37"/>
    <mergeCell ref="I37:J37"/>
    <mergeCell ref="K37:L37"/>
    <mergeCell ref="M37:N37"/>
    <mergeCell ref="C38:C39"/>
    <mergeCell ref="E38:F38"/>
    <mergeCell ref="G38:H38"/>
    <mergeCell ref="I38:J38"/>
    <mergeCell ref="K38:L38"/>
    <mergeCell ref="M38:N38"/>
    <mergeCell ref="E39:F39"/>
    <mergeCell ref="G39:H39"/>
    <mergeCell ref="I39:J39"/>
    <mergeCell ref="K39:L39"/>
    <mergeCell ref="M39:N39"/>
    <mergeCell ref="E40:F40"/>
    <mergeCell ref="G40:H40"/>
    <mergeCell ref="I40:J40"/>
    <mergeCell ref="K40:L40"/>
    <mergeCell ref="M40:N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10" activeCellId="0" sqref="N10"/>
    </sheetView>
  </sheetViews>
  <sheetFormatPr defaultRowHeight="15"/>
  <cols>
    <col collapsed="false" hidden="false" max="1" min="1" style="80" width="15.1376518218623"/>
    <col collapsed="false" hidden="false" max="13" min="2" style="80" width="10.1417004048583"/>
    <col collapsed="false" hidden="false" max="1025" min="14" style="80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25" hidden="false" customHeight="true" outlineLevel="0" collapsed="false">
      <c r="A2" s="81" t="s">
        <v>62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3" customFormat="true" ht="15" hidden="false" customHeight="false" outlineLevel="0" collapsed="false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customFormat="false" ht="13.8" hidden="false" customHeight="false" outlineLevel="0" collapsed="false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0"/>
      <c r="O4" s="0"/>
      <c r="P4" s="0"/>
    </row>
    <row r="5" customFormat="false" ht="15" hidden="false" customHeight="false" outlineLevel="0" collapsed="false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0"/>
      <c r="O5" s="0"/>
      <c r="P5" s="0"/>
    </row>
    <row r="6" customFormat="false" ht="13.8" hidden="false" customHeight="false" outlineLevel="0" collapsed="false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0"/>
      <c r="O6" s="0"/>
      <c r="P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85"/>
      <c r="O18" s="0"/>
      <c r="P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5.75" hidden="false" customHeight="false" outlineLevel="0" collapsed="false">
      <c r="A21" s="86" t="s">
        <v>63</v>
      </c>
      <c r="B21" s="87" t="n">
        <v>42017</v>
      </c>
      <c r="C21" s="87" t="n">
        <v>42048</v>
      </c>
      <c r="D21" s="87" t="n">
        <v>42076</v>
      </c>
      <c r="E21" s="87" t="n">
        <v>42107</v>
      </c>
      <c r="F21" s="87" t="n">
        <v>42137</v>
      </c>
      <c r="G21" s="87" t="n">
        <v>42168</v>
      </c>
      <c r="H21" s="87" t="n">
        <v>42198</v>
      </c>
      <c r="I21" s="87" t="n">
        <v>42229</v>
      </c>
      <c r="J21" s="87" t="n">
        <v>42260</v>
      </c>
      <c r="K21" s="87" t="n">
        <v>42290</v>
      </c>
      <c r="L21" s="87" t="n">
        <v>42321</v>
      </c>
      <c r="M21" s="87" t="n">
        <v>42351</v>
      </c>
      <c r="N21" s="0"/>
      <c r="O21" s="0"/>
      <c r="P21" s="0"/>
    </row>
    <row r="22" customFormat="false" ht="15" hidden="false" customHeight="false" outlineLevel="0" collapsed="false">
      <c r="A22" s="88" t="s">
        <v>64</v>
      </c>
      <c r="B22" s="89" t="n">
        <f aca="false">B23*30</f>
        <v>12300</v>
      </c>
      <c r="C22" s="89" t="n">
        <f aca="false">C23*30</f>
        <v>9000</v>
      </c>
      <c r="D22" s="89" t="n">
        <f aca="false">D23*30</f>
        <v>12000</v>
      </c>
      <c r="E22" s="89" t="n">
        <f aca="false">E23*30</f>
        <v>9000</v>
      </c>
      <c r="F22" s="89" t="n">
        <f aca="false">F23*30</f>
        <v>6900</v>
      </c>
      <c r="G22" s="89" t="n">
        <f aca="false">G23*30</f>
        <v>9900</v>
      </c>
      <c r="H22" s="89" t="n">
        <f aca="false">H23*30</f>
        <v>26010</v>
      </c>
      <c r="I22" s="89" t="n">
        <f aca="false">I23*30</f>
        <v>35010</v>
      </c>
      <c r="J22" s="89" t="n">
        <f aca="false">J23*30</f>
        <v>42000</v>
      </c>
      <c r="K22" s="89" t="n">
        <f aca="false">K23*30</f>
        <v>39000</v>
      </c>
      <c r="L22" s="89" t="n">
        <f aca="false">L23*30</f>
        <v>27000</v>
      </c>
      <c r="M22" s="89" t="n">
        <f aca="false">M23*30</f>
        <v>15000</v>
      </c>
      <c r="N22" s="90"/>
      <c r="O22" s="0"/>
      <c r="P22" s="0"/>
    </row>
    <row r="23" customFormat="false" ht="15" hidden="false" customHeight="false" outlineLevel="0" collapsed="false">
      <c r="A23" s="91" t="s">
        <v>65</v>
      </c>
      <c r="B23" s="92" t="n">
        <v>410</v>
      </c>
      <c r="C23" s="92" t="n">
        <v>300</v>
      </c>
      <c r="D23" s="92" t="n">
        <v>400</v>
      </c>
      <c r="E23" s="92" t="n">
        <v>300</v>
      </c>
      <c r="F23" s="92" t="n">
        <v>230</v>
      </c>
      <c r="G23" s="92" t="n">
        <v>330</v>
      </c>
      <c r="H23" s="92" t="n">
        <v>867</v>
      </c>
      <c r="I23" s="93" t="n">
        <v>1167</v>
      </c>
      <c r="J23" s="93" t="n">
        <v>1400</v>
      </c>
      <c r="K23" s="93" t="n">
        <v>1300</v>
      </c>
      <c r="L23" s="92" t="n">
        <v>900</v>
      </c>
      <c r="M23" s="92" t="n">
        <v>500</v>
      </c>
      <c r="N23" s="0"/>
      <c r="O23" s="0"/>
      <c r="P23" s="0"/>
    </row>
    <row r="24" customFormat="false" ht="15" hidden="false" customHeight="false" outlineLevel="0" collapsed="false">
      <c r="A24" s="94"/>
      <c r="B24" s="94" t="n">
        <f aca="false">B22/$F$33</f>
        <v>0.0506172839506173</v>
      </c>
      <c r="C24" s="94" t="n">
        <f aca="false">C22/$F$33</f>
        <v>0.037037037037037</v>
      </c>
      <c r="D24" s="94" t="n">
        <f aca="false">D22/$F$33</f>
        <v>0.0493827160493827</v>
      </c>
      <c r="E24" s="94" t="n">
        <f aca="false">E22/$F$33</f>
        <v>0.037037037037037</v>
      </c>
      <c r="F24" s="94" t="n">
        <f aca="false">F22/$F$33</f>
        <v>0.0283950617283951</v>
      </c>
      <c r="G24" s="94" t="n">
        <f aca="false">G22/$F$33</f>
        <v>0.0407407407407407</v>
      </c>
      <c r="H24" s="94" t="n">
        <f aca="false">H22/$F$33</f>
        <v>0.107037037037037</v>
      </c>
      <c r="I24" s="94" t="n">
        <f aca="false">I22/$F$33</f>
        <v>0.144074074074074</v>
      </c>
      <c r="J24" s="94" t="n">
        <f aca="false">J22/$F$33</f>
        <v>0.17283950617284</v>
      </c>
      <c r="K24" s="94" t="n">
        <f aca="false">K22/$F$33</f>
        <v>0.160493827160494</v>
      </c>
      <c r="L24" s="94" t="n">
        <f aca="false">L22/$F$33</f>
        <v>0.111111111111111</v>
      </c>
      <c r="M24" s="94" t="n">
        <f aca="false">M22/$F$33</f>
        <v>0.0617283950617284</v>
      </c>
      <c r="N24" s="0"/>
      <c r="O24" s="0"/>
      <c r="P24" s="0"/>
    </row>
    <row r="25" customFormat="false" ht="15" hidden="false" customHeight="false" outlineLevel="0" collapsed="false">
      <c r="A25" s="95" t="s">
        <v>66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0"/>
      <c r="O25" s="0"/>
      <c r="P25" s="0"/>
    </row>
    <row r="26" customFormat="false" ht="15" hidden="false" customHeight="false" outlineLevel="0" collapsed="false">
      <c r="A26" s="96" t="s">
        <v>67</v>
      </c>
      <c r="B26" s="97" t="n">
        <f aca="false">SUM(B27:B30)</f>
        <v>17913.5802469136</v>
      </c>
      <c r="C26" s="97" t="n">
        <f aca="false">SUM(C27:C30)</f>
        <v>14314.8148148148</v>
      </c>
      <c r="D26" s="97" t="n">
        <f aca="false">SUM(D27:D30)</f>
        <v>17586.4197530864</v>
      </c>
      <c r="E26" s="97" t="n">
        <f aca="false">SUM(E27:E30)</f>
        <v>11314.8148148148</v>
      </c>
      <c r="F26" s="97" t="n">
        <f aca="false">SUM(F27:F30)</f>
        <v>7524.69135802469</v>
      </c>
      <c r="G26" s="97" t="n">
        <f aca="false">SUM(G27:G30)</f>
        <v>10796.2962962963</v>
      </c>
      <c r="H26" s="97" t="n">
        <f aca="false">SUM(H27:H30)</f>
        <v>28364.8148148148</v>
      </c>
      <c r="I26" s="97" t="n">
        <f aca="false">SUM(I27:I30)</f>
        <v>38179.6296296296</v>
      </c>
      <c r="J26" s="97" t="n">
        <f aca="false">SUM(J27:J30)</f>
        <v>45802.4691358025</v>
      </c>
      <c r="K26" s="97" t="n">
        <f aca="false">SUM(K27:K30)</f>
        <v>42530.8641975309</v>
      </c>
      <c r="L26" s="97" t="n">
        <f aca="false">SUM(L27:L30)</f>
        <v>29444.4444444444</v>
      </c>
      <c r="M26" s="98" t="n">
        <f aca="false">SUM(M27:M30)</f>
        <v>16358.024691358</v>
      </c>
      <c r="N26" s="90"/>
      <c r="O26" s="0"/>
      <c r="P26" s="0"/>
    </row>
    <row r="27" customFormat="false" ht="15" hidden="false" customHeight="false" outlineLevel="0" collapsed="false">
      <c r="A27" s="99" t="s">
        <v>68</v>
      </c>
      <c r="B27" s="100" t="n">
        <f aca="false">B24*$F$33</f>
        <v>12300</v>
      </c>
      <c r="C27" s="100" t="n">
        <f aca="false">C24*$F$33</f>
        <v>9000</v>
      </c>
      <c r="D27" s="100" t="n">
        <f aca="false">D24*$F$33</f>
        <v>12000</v>
      </c>
      <c r="E27" s="100" t="n">
        <f aca="false">E24*$F$33</f>
        <v>9000</v>
      </c>
      <c r="F27" s="100" t="n">
        <f aca="false">F24*$F$33</f>
        <v>6900</v>
      </c>
      <c r="G27" s="100" t="n">
        <f aca="false">G24*$F$33</f>
        <v>9900</v>
      </c>
      <c r="H27" s="100" t="n">
        <f aca="false">H24*$F$33</f>
        <v>26010</v>
      </c>
      <c r="I27" s="100" t="n">
        <f aca="false">I24*$F$33</f>
        <v>35010</v>
      </c>
      <c r="J27" s="100" t="n">
        <f aca="false">J24*$F$33</f>
        <v>42000</v>
      </c>
      <c r="K27" s="100" t="n">
        <f aca="false">K24*$F$33</f>
        <v>39000</v>
      </c>
      <c r="L27" s="100" t="n">
        <f aca="false">L24*$F$33</f>
        <v>27000</v>
      </c>
      <c r="M27" s="101" t="n">
        <f aca="false">M24*$F$33</f>
        <v>15000</v>
      </c>
      <c r="N27" s="90"/>
      <c r="O27" s="0"/>
      <c r="P27" s="0"/>
    </row>
    <row r="28" customFormat="false" ht="15" hidden="false" customHeight="false" outlineLevel="0" collapsed="false">
      <c r="A28" s="102" t="s">
        <v>69</v>
      </c>
      <c r="B28" s="100" t="n">
        <f aca="false">B24*$F$34</f>
        <v>101.234567901235</v>
      </c>
      <c r="C28" s="100" t="n">
        <f aca="false">C24*$F$34</f>
        <v>74.0740740740741</v>
      </c>
      <c r="D28" s="100" t="n">
        <f aca="false">D24*$F$34</f>
        <v>98.7654320987654</v>
      </c>
      <c r="E28" s="100" t="n">
        <f aca="false">E24*$F$34</f>
        <v>74.0740740740741</v>
      </c>
      <c r="F28" s="100" t="n">
        <f aca="false">F24*$F$34</f>
        <v>56.7901234567901</v>
      </c>
      <c r="G28" s="100" t="n">
        <f aca="false">G24*$F$34</f>
        <v>81.4814814814815</v>
      </c>
      <c r="H28" s="100" t="n">
        <f aca="false">H24*$F$34</f>
        <v>214.074074074074</v>
      </c>
      <c r="I28" s="100" t="n">
        <f aca="false">I24*$F$34</f>
        <v>288.148148148148</v>
      </c>
      <c r="J28" s="100" t="n">
        <f aca="false">J24*$F$34</f>
        <v>345.679012345679</v>
      </c>
      <c r="K28" s="100" t="n">
        <f aca="false">K24*$F$34</f>
        <v>320.987654320988</v>
      </c>
      <c r="L28" s="100" t="n">
        <f aca="false">L24*$F$34</f>
        <v>222.222222222222</v>
      </c>
      <c r="M28" s="101" t="n">
        <f aca="false">M24*$F$34</f>
        <v>123.456790123457</v>
      </c>
      <c r="N28" s="90"/>
      <c r="O28" s="0"/>
      <c r="P28" s="0"/>
    </row>
    <row r="29" customFormat="false" ht="15" hidden="false" customHeight="false" outlineLevel="0" collapsed="false">
      <c r="A29" s="103" t="s">
        <v>70</v>
      </c>
      <c r="B29" s="100" t="n">
        <f aca="false">B24*$F$36</f>
        <v>1012.34567901235</v>
      </c>
      <c r="C29" s="100" t="n">
        <f aca="false">C24*$F$36</f>
        <v>740.740740740741</v>
      </c>
      <c r="D29" s="100" t="n">
        <f aca="false">D24*$F$36</f>
        <v>987.654320987654</v>
      </c>
      <c r="E29" s="100" t="n">
        <f aca="false">E24*$F$36</f>
        <v>740.740740740741</v>
      </c>
      <c r="F29" s="100" t="n">
        <f aca="false">F24*$F$36</f>
        <v>567.901234567901</v>
      </c>
      <c r="G29" s="100" t="n">
        <f aca="false">G24*$F$36</f>
        <v>814.814814814815</v>
      </c>
      <c r="H29" s="100" t="n">
        <f aca="false">H24*$F$36</f>
        <v>2140.74074074074</v>
      </c>
      <c r="I29" s="100" t="n">
        <f aca="false">I24*$F$36</f>
        <v>2881.48148148148</v>
      </c>
      <c r="J29" s="100" t="n">
        <f aca="false">J24*$F$36</f>
        <v>3456.79012345679</v>
      </c>
      <c r="K29" s="100" t="n">
        <f aca="false">K24*$F$36</f>
        <v>3209.87654320988</v>
      </c>
      <c r="L29" s="100" t="n">
        <f aca="false">L24*$F$36</f>
        <v>2222.22222222222</v>
      </c>
      <c r="M29" s="101" t="n">
        <f aca="false">M24*$F$36</f>
        <v>1234.56790123457</v>
      </c>
      <c r="N29" s="90"/>
      <c r="O29" s="0"/>
      <c r="P29" s="0"/>
    </row>
    <row r="30" customFormat="false" ht="21.75" hidden="false" customHeight="true" outlineLevel="0" collapsed="false">
      <c r="A30" s="104" t="s">
        <v>71</v>
      </c>
      <c r="B30" s="105" t="n">
        <f aca="false">F35*30/100</f>
        <v>4500</v>
      </c>
      <c r="C30" s="105" t="n">
        <f aca="false">F35*30/100</f>
        <v>4500</v>
      </c>
      <c r="D30" s="105" t="n">
        <f aca="false">F35*30/100</f>
        <v>4500</v>
      </c>
      <c r="E30" s="105" t="n">
        <f aca="false">F35*10/100</f>
        <v>1500</v>
      </c>
      <c r="F30" s="105"/>
      <c r="G30" s="105"/>
      <c r="H30" s="105"/>
      <c r="I30" s="105"/>
      <c r="J30" s="105"/>
      <c r="K30" s="105"/>
      <c r="L30" s="105"/>
      <c r="M30" s="106"/>
      <c r="N30" s="90"/>
      <c r="O30" s="0"/>
      <c r="P30" s="0"/>
    </row>
    <row r="31" customFormat="false" ht="15.75" hidden="false" customHeight="false" outlineLevel="0" collapsed="false">
      <c r="A31" s="107"/>
      <c r="B31" s="108"/>
      <c r="C31" s="108"/>
      <c r="D31" s="108"/>
      <c r="E31" s="108"/>
      <c r="F31" s="108"/>
      <c r="G31" s="82"/>
      <c r="H31" s="82"/>
      <c r="I31" s="82"/>
      <c r="J31" s="82"/>
      <c r="K31" s="82"/>
      <c r="L31" s="82"/>
      <c r="M31" s="109"/>
      <c r="N31" s="0"/>
      <c r="O31" s="0"/>
      <c r="P31" s="0"/>
    </row>
    <row r="32" customFormat="false" ht="15.75" hidden="false" customHeight="false" outlineLevel="0" collapsed="false">
      <c r="A32" s="110" t="s">
        <v>72</v>
      </c>
      <c r="B32" s="110"/>
      <c r="C32" s="110"/>
      <c r="D32" s="110"/>
      <c r="E32" s="110"/>
      <c r="F32" s="110"/>
      <c r="G32" s="111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5" hidden="false" customHeight="false" outlineLevel="0" collapsed="false">
      <c r="A33" s="112" t="s">
        <v>68</v>
      </c>
      <c r="B33" s="112"/>
      <c r="C33" s="112"/>
      <c r="D33" s="112"/>
      <c r="E33" s="112"/>
      <c r="F33" s="113" t="n">
        <f aca="false">F37-F36-F35-F34</f>
        <v>243000</v>
      </c>
      <c r="G33" s="114"/>
      <c r="H33" s="115"/>
      <c r="I33" s="0"/>
      <c r="J33" s="0"/>
      <c r="K33" s="0"/>
      <c r="L33" s="0"/>
      <c r="M33" s="0"/>
      <c r="N33" s="0"/>
      <c r="O33" s="0"/>
      <c r="P33" s="0"/>
    </row>
    <row r="34" customFormat="false" ht="15" hidden="false" customHeight="false" outlineLevel="0" collapsed="false">
      <c r="A34" s="116" t="s">
        <v>69</v>
      </c>
      <c r="B34" s="116"/>
      <c r="C34" s="116"/>
      <c r="D34" s="116"/>
      <c r="E34" s="116"/>
      <c r="F34" s="117" t="n">
        <v>2000</v>
      </c>
      <c r="G34" s="114"/>
      <c r="H34" s="118"/>
      <c r="I34" s="0"/>
      <c r="J34" s="0"/>
      <c r="K34" s="0"/>
      <c r="L34" s="0"/>
      <c r="M34" s="0"/>
      <c r="N34" s="0"/>
      <c r="O34" s="0"/>
      <c r="P34" s="0"/>
    </row>
    <row r="35" customFormat="false" ht="15" hidden="false" customHeight="false" outlineLevel="0" collapsed="false">
      <c r="A35" s="116" t="s">
        <v>73</v>
      </c>
      <c r="B35" s="116"/>
      <c r="C35" s="116"/>
      <c r="D35" s="116"/>
      <c r="E35" s="116"/>
      <c r="F35" s="119" t="n">
        <v>15000</v>
      </c>
      <c r="G35" s="114"/>
      <c r="H35" s="120"/>
      <c r="I35" s="90"/>
      <c r="J35" s="0"/>
      <c r="K35" s="0"/>
      <c r="L35" s="0"/>
      <c r="M35" s="0"/>
      <c r="N35" s="0"/>
      <c r="O35" s="0"/>
      <c r="P35" s="0"/>
    </row>
    <row r="36" customFormat="false" ht="15" hidden="false" customHeight="false" outlineLevel="0" collapsed="false">
      <c r="A36" s="121" t="s">
        <v>74</v>
      </c>
      <c r="B36" s="121"/>
      <c r="C36" s="121"/>
      <c r="D36" s="121"/>
      <c r="E36" s="121"/>
      <c r="F36" s="122" t="n">
        <v>20000</v>
      </c>
      <c r="G36" s="114"/>
      <c r="H36" s="120"/>
      <c r="I36" s="90"/>
      <c r="J36" s="0"/>
      <c r="K36" s="0"/>
      <c r="L36" s="0"/>
      <c r="M36" s="0"/>
      <c r="N36" s="0"/>
      <c r="O36" s="0"/>
      <c r="P36" s="0"/>
    </row>
    <row r="37" customFormat="false" ht="15" hidden="false" customHeight="false" outlineLevel="0" collapsed="false">
      <c r="A37" s="123" t="s">
        <v>75</v>
      </c>
      <c r="B37" s="123"/>
      <c r="C37" s="123"/>
      <c r="D37" s="123"/>
      <c r="E37" s="123"/>
      <c r="F37" s="124" t="n">
        <v>280000</v>
      </c>
      <c r="G37" s="114"/>
      <c r="H37" s="125"/>
      <c r="I37" s="0"/>
      <c r="J37" s="0"/>
      <c r="K37" s="0"/>
      <c r="L37" s="0"/>
      <c r="M37" s="126"/>
      <c r="N37" s="127"/>
      <c r="O37" s="127"/>
      <c r="P37" s="0"/>
    </row>
    <row r="38" customFormat="false" ht="24" hidden="false" customHeight="true" outlineLevel="0" collapsed="false">
      <c r="A38" s="128" t="s">
        <v>76</v>
      </c>
      <c r="B38" s="129"/>
      <c r="C38" s="129"/>
      <c r="D38" s="129"/>
      <c r="E38" s="130"/>
      <c r="F38" s="131"/>
      <c r="G38" s="114"/>
      <c r="H38" s="132"/>
      <c r="I38" s="127"/>
      <c r="J38" s="133"/>
      <c r="K38" s="134"/>
      <c r="L38" s="134"/>
      <c r="M38" s="135"/>
      <c r="N38" s="136"/>
      <c r="O38" s="137"/>
      <c r="P38" s="90"/>
    </row>
    <row r="39" customFormat="false" ht="24" hidden="false" customHeight="true" outlineLevel="0" collapsed="false">
      <c r="A39" s="138" t="s">
        <v>77</v>
      </c>
      <c r="B39" s="139"/>
      <c r="C39" s="140"/>
      <c r="D39" s="140"/>
      <c r="E39" s="141"/>
      <c r="F39" s="138" t="s">
        <v>77</v>
      </c>
      <c r="G39" s="139"/>
      <c r="H39" s="139"/>
      <c r="I39" s="139"/>
      <c r="J39" s="142"/>
      <c r="K39" s="138" t="s">
        <v>77</v>
      </c>
      <c r="L39" s="135"/>
      <c r="M39" s="88"/>
      <c r="N39" s="88"/>
      <c r="O39" s="143"/>
      <c r="P39" s="90"/>
    </row>
    <row r="40" customFormat="false" ht="29.25" hidden="false" customHeight="true" outlineLevel="0" collapsed="false">
      <c r="A40" s="144" t="s">
        <v>78</v>
      </c>
      <c r="B40" s="145"/>
      <c r="C40" s="88"/>
      <c r="D40" s="88"/>
      <c r="E40" s="143"/>
      <c r="F40" s="144"/>
      <c r="G40" s="145"/>
      <c r="H40" s="145"/>
      <c r="I40" s="145"/>
      <c r="J40" s="146"/>
      <c r="K40" s="144" t="s">
        <v>79</v>
      </c>
      <c r="L40" s="88"/>
      <c r="M40" s="147"/>
      <c r="N40" s="147"/>
      <c r="O40" s="143"/>
      <c r="P40" s="90"/>
    </row>
    <row r="41" customFormat="false" ht="29.25" hidden="false" customHeight="true" outlineLevel="0" collapsed="false">
      <c r="A41" s="144" t="s">
        <v>80</v>
      </c>
      <c r="B41" s="145"/>
      <c r="C41" s="147"/>
      <c r="D41" s="147"/>
      <c r="E41" s="148"/>
      <c r="F41" s="144" t="s">
        <v>81</v>
      </c>
      <c r="G41" s="145"/>
      <c r="H41" s="145"/>
      <c r="I41" s="145"/>
      <c r="J41" s="146"/>
      <c r="K41" s="144" t="s">
        <v>82</v>
      </c>
      <c r="L41" s="147"/>
      <c r="M41" s="147"/>
      <c r="N41" s="147"/>
      <c r="O41" s="143"/>
      <c r="P41" s="90"/>
    </row>
    <row r="42" customFormat="false" ht="29.25" hidden="false" customHeight="true" outlineLevel="0" collapsed="false">
      <c r="A42" s="144" t="s">
        <v>83</v>
      </c>
      <c r="B42" s="147"/>
      <c r="C42" s="147"/>
      <c r="D42" s="147"/>
      <c r="E42" s="148"/>
      <c r="F42" s="144"/>
      <c r="G42" s="145"/>
      <c r="H42" s="145"/>
      <c r="I42" s="145"/>
      <c r="J42" s="146"/>
      <c r="K42" s="144" t="s">
        <v>84</v>
      </c>
      <c r="L42" s="147"/>
      <c r="M42" s="147"/>
      <c r="N42" s="147"/>
      <c r="O42" s="143"/>
      <c r="P42" s="90"/>
    </row>
    <row r="43" customFormat="false" ht="29.25" hidden="false" customHeight="true" outlineLevel="0" collapsed="false">
      <c r="A43" s="144" t="s">
        <v>85</v>
      </c>
      <c r="B43" s="147"/>
      <c r="C43" s="147"/>
      <c r="D43" s="147"/>
      <c r="E43" s="148"/>
      <c r="F43" s="144" t="s">
        <v>86</v>
      </c>
      <c r="G43" s="145"/>
      <c r="H43" s="145"/>
      <c r="I43" s="145"/>
      <c r="J43" s="146"/>
      <c r="K43" s="144"/>
      <c r="L43" s="147"/>
      <c r="M43" s="149"/>
      <c r="N43" s="149"/>
      <c r="O43" s="150"/>
      <c r="P43" s="90"/>
    </row>
    <row r="44" customFormat="false" ht="15" hidden="false" customHeight="false" outlineLevel="0" collapsed="false">
      <c r="A44" s="151" t="s">
        <v>87</v>
      </c>
      <c r="B44" s="149"/>
      <c r="C44" s="149"/>
      <c r="D44" s="149"/>
      <c r="E44" s="152"/>
      <c r="F44" s="153"/>
      <c r="G44" s="149"/>
      <c r="H44" s="149"/>
      <c r="I44" s="149"/>
      <c r="J44" s="154"/>
      <c r="K44" s="151"/>
      <c r="L44" s="149"/>
      <c r="M44" s="109"/>
      <c r="N44" s="107"/>
      <c r="O44" s="107"/>
      <c r="P44" s="0"/>
    </row>
    <row r="45" customFormat="false" ht="15" hidden="false" customHeight="false" outlineLevel="0" collapsed="false">
      <c r="A45" s="109"/>
      <c r="B45" s="109"/>
      <c r="C45" s="109"/>
      <c r="D45" s="109"/>
      <c r="E45" s="109"/>
      <c r="F45" s="109"/>
      <c r="G45" s="109"/>
      <c r="H45" s="109"/>
      <c r="I45" s="155"/>
      <c r="J45" s="146"/>
      <c r="K45" s="156"/>
      <c r="L45" s="109"/>
      <c r="M45" s="157"/>
      <c r="N45" s="147"/>
      <c r="O45" s="147"/>
      <c r="P45" s="90"/>
    </row>
    <row r="46" customFormat="false" ht="15" hidden="false" customHeight="false" outlineLevel="0" collapsed="false">
      <c r="J46" s="109"/>
      <c r="N46" s="109"/>
      <c r="O46" s="109"/>
    </row>
  </sheetData>
  <mergeCells count="8">
    <mergeCell ref="A2:M2"/>
    <mergeCell ref="A25:M25"/>
    <mergeCell ref="A32:F32"/>
    <mergeCell ref="A33:E33"/>
    <mergeCell ref="A34:E34"/>
    <mergeCell ref="A35:E35"/>
    <mergeCell ref="A36:E36"/>
    <mergeCell ref="A37:E37"/>
  </mergeCells>
  <printOptions headings="false" gridLines="false" gridLinesSet="true" horizontalCentered="false" verticalCentered="false"/>
  <pageMargins left="0.7" right="0.2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5" ySplit="0" topLeftCell="F1" activePane="topRight" state="frozen"/>
      <selection pane="topLeft" activeCell="A1" activeCellId="0" sqref="A1"/>
      <selection pane="topRight" activeCell="V3" activeCellId="0" sqref="V3"/>
    </sheetView>
  </sheetViews>
  <sheetFormatPr defaultRowHeight="16.5"/>
  <cols>
    <col collapsed="false" hidden="false" max="1" min="1" style="158" width="10.7125506072875"/>
    <col collapsed="false" hidden="false" max="2" min="2" style="158" width="34"/>
    <col collapsed="false" hidden="false" max="3" min="3" style="158" width="26.2874493927125"/>
    <col collapsed="false" hidden="false" max="39" min="4" style="158" width="3.1417004048583"/>
    <col collapsed="false" hidden="false" max="40" min="40" style="158" width="3.57085020242915"/>
    <col collapsed="false" hidden="false" max="41" min="41" style="158" width="3.8582995951417"/>
    <col collapsed="false" hidden="false" max="42" min="42" style="158" width="4.1417004048583"/>
    <col collapsed="false" hidden="false" max="43" min="43" style="158" width="3.57085020242915"/>
    <col collapsed="false" hidden="false" max="44" min="44" style="158" width="4.2834008097166"/>
    <col collapsed="false" hidden="false" max="45" min="45" style="158" width="3.57085020242915"/>
    <col collapsed="false" hidden="false" max="46" min="46" style="158" width="3.1417004048583"/>
    <col collapsed="false" hidden="false" max="48" min="47" style="158" width="3.8582995951417"/>
    <col collapsed="false" hidden="false" max="49" min="49" style="158" width="3.57085020242915"/>
    <col collapsed="false" hidden="false" max="51" min="50" style="158" width="4"/>
    <col collapsed="false" hidden="false" max="54" min="52" style="158" width="3.71255060728745"/>
    <col collapsed="false" hidden="false" max="1025" min="55" style="158" width="9.1417004048583"/>
  </cols>
  <sheetData>
    <row r="1" customFormat="false" ht="24.75" hidden="false" customHeight="true" outlineLevel="0" collapsed="false">
      <c r="A1" s="159" t="s">
        <v>88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60" t="s">
        <v>89</v>
      </c>
      <c r="B2" s="161" t="s">
        <v>90</v>
      </c>
      <c r="C2" s="161" t="s">
        <v>91</v>
      </c>
      <c r="D2" s="162" t="s">
        <v>92</v>
      </c>
      <c r="E2" s="162"/>
      <c r="F2" s="162"/>
      <c r="G2" s="162"/>
      <c r="H2" s="162"/>
      <c r="I2" s="162" t="s">
        <v>93</v>
      </c>
      <c r="J2" s="162"/>
      <c r="K2" s="162"/>
      <c r="L2" s="162" t="s">
        <v>94</v>
      </c>
      <c r="M2" s="162"/>
      <c r="N2" s="162"/>
      <c r="O2" s="162"/>
      <c r="P2" s="163" t="s">
        <v>95</v>
      </c>
      <c r="Q2" s="163"/>
      <c r="R2" s="163"/>
      <c r="S2" s="163"/>
      <c r="T2" s="164" t="s">
        <v>96</v>
      </c>
      <c r="U2" s="165" t="s">
        <v>97</v>
      </c>
      <c r="V2" s="165"/>
      <c r="W2" s="165"/>
      <c r="X2" s="165"/>
      <c r="Y2" s="162" t="s">
        <v>98</v>
      </c>
      <c r="Z2" s="162"/>
      <c r="AA2" s="162"/>
      <c r="AB2" s="162"/>
      <c r="AC2" s="164" t="s">
        <v>99</v>
      </c>
      <c r="AD2" s="164"/>
      <c r="AE2" s="164"/>
      <c r="AF2" s="164"/>
      <c r="AG2" s="164"/>
      <c r="AH2" s="164"/>
      <c r="AI2" s="164"/>
      <c r="AJ2" s="162" t="s">
        <v>100</v>
      </c>
      <c r="AK2" s="162"/>
      <c r="AL2" s="162"/>
      <c r="AM2" s="162"/>
      <c r="AN2" s="166" t="s">
        <v>101</v>
      </c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7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99.2" hidden="false" customHeight="false" outlineLevel="0" collapsed="false">
      <c r="A3" s="160"/>
      <c r="B3" s="161"/>
      <c r="C3" s="161"/>
      <c r="D3" s="168" t="s">
        <v>102</v>
      </c>
      <c r="E3" s="169" t="s">
        <v>103</v>
      </c>
      <c r="F3" s="169" t="s">
        <v>104</v>
      </c>
      <c r="G3" s="169" t="s">
        <v>105</v>
      </c>
      <c r="H3" s="170" t="s">
        <v>106</v>
      </c>
      <c r="I3" s="171" t="s">
        <v>107</v>
      </c>
      <c r="J3" s="169" t="s">
        <v>108</v>
      </c>
      <c r="K3" s="170" t="s">
        <v>109</v>
      </c>
      <c r="L3" s="168" t="s">
        <v>110</v>
      </c>
      <c r="M3" s="169" t="s">
        <v>111</v>
      </c>
      <c r="N3" s="169" t="s">
        <v>112</v>
      </c>
      <c r="O3" s="170" t="s">
        <v>113</v>
      </c>
      <c r="P3" s="168" t="s">
        <v>114</v>
      </c>
      <c r="Q3" s="169" t="s">
        <v>115</v>
      </c>
      <c r="R3" s="169" t="s">
        <v>116</v>
      </c>
      <c r="S3" s="169" t="s">
        <v>117</v>
      </c>
      <c r="T3" s="169" t="s">
        <v>118</v>
      </c>
      <c r="U3" s="168" t="s">
        <v>119</v>
      </c>
      <c r="V3" s="169" t="s">
        <v>120</v>
      </c>
      <c r="W3" s="169" t="s">
        <v>121</v>
      </c>
      <c r="X3" s="169" t="s">
        <v>122</v>
      </c>
      <c r="Y3" s="172" t="s">
        <v>123</v>
      </c>
      <c r="Z3" s="173" t="s">
        <v>124</v>
      </c>
      <c r="AA3" s="173" t="s">
        <v>125</v>
      </c>
      <c r="AB3" s="174" t="s">
        <v>126</v>
      </c>
      <c r="AC3" s="175" t="s">
        <v>127</v>
      </c>
      <c r="AD3" s="176" t="s">
        <v>128</v>
      </c>
      <c r="AE3" s="176" t="s">
        <v>129</v>
      </c>
      <c r="AF3" s="176" t="s">
        <v>130</v>
      </c>
      <c r="AG3" s="176" t="s">
        <v>131</v>
      </c>
      <c r="AH3" s="176" t="s">
        <v>132</v>
      </c>
      <c r="AI3" s="177" t="s">
        <v>133</v>
      </c>
      <c r="AJ3" s="172" t="s">
        <v>134</v>
      </c>
      <c r="AK3" s="173" t="s">
        <v>135</v>
      </c>
      <c r="AL3" s="173" t="s">
        <v>136</v>
      </c>
      <c r="AM3" s="174" t="s">
        <v>137</v>
      </c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7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60"/>
      <c r="B4" s="161"/>
      <c r="C4" s="161"/>
      <c r="D4" s="178"/>
      <c r="E4" s="179"/>
      <c r="F4" s="179"/>
      <c r="G4" s="179"/>
      <c r="H4" s="179"/>
      <c r="I4" s="179"/>
      <c r="J4" s="179"/>
      <c r="K4" s="180"/>
      <c r="L4" s="181"/>
      <c r="M4" s="179"/>
      <c r="N4" s="179"/>
      <c r="O4" s="180"/>
      <c r="P4" s="181"/>
      <c r="Q4" s="179"/>
      <c r="R4" s="179"/>
      <c r="S4" s="179"/>
      <c r="T4" s="179"/>
      <c r="U4" s="181"/>
      <c r="V4" s="179"/>
      <c r="W4" s="179"/>
      <c r="X4" s="179"/>
      <c r="Y4" s="182"/>
      <c r="Z4" s="183"/>
      <c r="AA4" s="183"/>
      <c r="AB4" s="184"/>
      <c r="AC4" s="172"/>
      <c r="AD4" s="173"/>
      <c r="AE4" s="173"/>
      <c r="AF4" s="173"/>
      <c r="AG4" s="173"/>
      <c r="AH4" s="173"/>
      <c r="AI4" s="185"/>
      <c r="AJ4" s="172"/>
      <c r="AK4" s="173"/>
      <c r="AL4" s="173"/>
      <c r="AM4" s="185"/>
      <c r="AN4" s="186" t="s">
        <v>138</v>
      </c>
      <c r="AO4" s="187" t="s">
        <v>139</v>
      </c>
      <c r="AP4" s="187" t="s">
        <v>140</v>
      </c>
      <c r="AQ4" s="187" t="s">
        <v>141</v>
      </c>
      <c r="AR4" s="187" t="s">
        <v>142</v>
      </c>
      <c r="AS4" s="187" t="s">
        <v>143</v>
      </c>
      <c r="AT4" s="187" t="s">
        <v>144</v>
      </c>
      <c r="AU4" s="187" t="s">
        <v>145</v>
      </c>
      <c r="AV4" s="187" t="s">
        <v>146</v>
      </c>
      <c r="AW4" s="187" t="s">
        <v>147</v>
      </c>
      <c r="AX4" s="187" t="s">
        <v>148</v>
      </c>
      <c r="AY4" s="188" t="s">
        <v>149</v>
      </c>
      <c r="AZ4" s="167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03" customFormat="true" ht="22.35" hidden="false" customHeight="true" outlineLevel="0" collapsed="false">
      <c r="A5" s="189" t="s">
        <v>150</v>
      </c>
      <c r="B5" s="190" t="s">
        <v>151</v>
      </c>
      <c r="C5" s="191" t="s">
        <v>152</v>
      </c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3"/>
      <c r="Z5" s="192"/>
      <c r="AA5" s="194" t="s">
        <v>153</v>
      </c>
      <c r="AB5" s="192"/>
      <c r="AC5" s="192"/>
      <c r="AD5" s="192"/>
      <c r="AE5" s="192"/>
      <c r="AF5" s="195"/>
      <c r="AG5" s="195"/>
      <c r="AH5" s="192"/>
      <c r="AI5" s="196"/>
      <c r="AJ5" s="192"/>
      <c r="AK5" s="197"/>
      <c r="AL5" s="194" t="s">
        <v>153</v>
      </c>
      <c r="AM5" s="198"/>
      <c r="AN5" s="199" t="s">
        <v>153</v>
      </c>
      <c r="AO5" s="200" t="s">
        <v>153</v>
      </c>
      <c r="AP5" s="200" t="s">
        <v>153</v>
      </c>
      <c r="AQ5" s="200"/>
      <c r="AR5" s="200" t="s">
        <v>153</v>
      </c>
      <c r="AS5" s="200" t="s">
        <v>153</v>
      </c>
      <c r="AT5" s="200" t="s">
        <v>153</v>
      </c>
      <c r="AU5" s="200" t="s">
        <v>153</v>
      </c>
      <c r="AV5" s="200" t="s">
        <v>153</v>
      </c>
      <c r="AW5" s="200" t="s">
        <v>153</v>
      </c>
      <c r="AX5" s="200" t="s">
        <v>153</v>
      </c>
      <c r="AY5" s="201"/>
      <c r="AZ5" s="202"/>
    </row>
    <row r="6" customFormat="false" ht="17.25" hidden="false" customHeight="true" outlineLevel="0" collapsed="false">
      <c r="A6" s="204" t="s">
        <v>154</v>
      </c>
      <c r="B6" s="205" t="s">
        <v>155</v>
      </c>
      <c r="C6" s="206" t="s">
        <v>156</v>
      </c>
      <c r="D6" s="207"/>
      <c r="E6" s="207"/>
      <c r="F6" s="207"/>
      <c r="G6" s="207"/>
      <c r="H6" s="207"/>
      <c r="I6" s="207"/>
      <c r="J6" s="207"/>
      <c r="K6" s="207"/>
      <c r="L6" s="208" t="s">
        <v>153</v>
      </c>
      <c r="M6" s="208" t="s">
        <v>153</v>
      </c>
      <c r="N6" s="208" t="s">
        <v>153</v>
      </c>
      <c r="O6" s="208" t="s">
        <v>153</v>
      </c>
      <c r="P6" s="207"/>
      <c r="Q6" s="207"/>
      <c r="R6" s="207"/>
      <c r="S6" s="207"/>
      <c r="T6" s="207"/>
      <c r="U6" s="208"/>
      <c r="V6" s="207"/>
      <c r="W6" s="207"/>
      <c r="X6" s="207"/>
      <c r="Y6" s="209" t="s">
        <v>153</v>
      </c>
      <c r="Z6" s="208" t="s">
        <v>153</v>
      </c>
      <c r="AA6" s="208" t="s">
        <v>153</v>
      </c>
      <c r="AB6" s="207"/>
      <c r="AC6" s="207"/>
      <c r="AD6" s="207"/>
      <c r="AE6" s="207"/>
      <c r="AF6" s="210"/>
      <c r="AG6" s="208"/>
      <c r="AH6" s="207"/>
      <c r="AI6" s="211"/>
      <c r="AJ6" s="207"/>
      <c r="AK6" s="211"/>
      <c r="AL6" s="208" t="s">
        <v>153</v>
      </c>
      <c r="AM6" s="212"/>
      <c r="AN6" s="213" t="s">
        <v>153</v>
      </c>
      <c r="AO6" s="208" t="s">
        <v>153</v>
      </c>
      <c r="AP6" s="208" t="s">
        <v>153</v>
      </c>
      <c r="AQ6" s="208" t="s">
        <v>153</v>
      </c>
      <c r="AR6" s="208" t="s">
        <v>153</v>
      </c>
      <c r="AS6" s="208" t="s">
        <v>153</v>
      </c>
      <c r="AT6" s="208" t="s">
        <v>153</v>
      </c>
      <c r="AU6" s="208" t="s">
        <v>153</v>
      </c>
      <c r="AV6" s="208" t="s">
        <v>153</v>
      </c>
      <c r="AW6" s="208" t="s">
        <v>153</v>
      </c>
      <c r="AX6" s="208" t="s">
        <v>153</v>
      </c>
      <c r="AY6" s="214" t="s">
        <v>153</v>
      </c>
      <c r="AZ6" s="202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204"/>
      <c r="B7" s="205"/>
      <c r="C7" s="215" t="s">
        <v>157</v>
      </c>
      <c r="D7" s="216"/>
      <c r="E7" s="216"/>
      <c r="F7" s="216"/>
      <c r="G7" s="216"/>
      <c r="H7" s="216"/>
      <c r="I7" s="216"/>
      <c r="J7" s="216"/>
      <c r="K7" s="216"/>
      <c r="L7" s="217" t="s">
        <v>153</v>
      </c>
      <c r="M7" s="217" t="s">
        <v>153</v>
      </c>
      <c r="N7" s="217" t="s">
        <v>153</v>
      </c>
      <c r="O7" s="217"/>
      <c r="P7" s="216"/>
      <c r="Q7" s="216"/>
      <c r="R7" s="216"/>
      <c r="S7" s="216"/>
      <c r="T7" s="216"/>
      <c r="U7" s="217" t="s">
        <v>153</v>
      </c>
      <c r="V7" s="216"/>
      <c r="W7" s="216"/>
      <c r="X7" s="216"/>
      <c r="Y7" s="217" t="s">
        <v>153</v>
      </c>
      <c r="Z7" s="217" t="s">
        <v>153</v>
      </c>
      <c r="AA7" s="217" t="s">
        <v>153</v>
      </c>
      <c r="AB7" s="217" t="s">
        <v>153</v>
      </c>
      <c r="AC7" s="216"/>
      <c r="AD7" s="216"/>
      <c r="AE7" s="216"/>
      <c r="AF7" s="218"/>
      <c r="AG7" s="217" t="s">
        <v>153</v>
      </c>
      <c r="AH7" s="216"/>
      <c r="AI7" s="219"/>
      <c r="AJ7" s="216"/>
      <c r="AK7" s="219"/>
      <c r="AL7" s="217" t="s">
        <v>153</v>
      </c>
      <c r="AM7" s="220"/>
      <c r="AN7" s="221" t="s">
        <v>153</v>
      </c>
      <c r="AO7" s="217" t="s">
        <v>153</v>
      </c>
      <c r="AP7" s="217" t="s">
        <v>153</v>
      </c>
      <c r="AQ7" s="217" t="s">
        <v>153</v>
      </c>
      <c r="AR7" s="217" t="s">
        <v>153</v>
      </c>
      <c r="AS7" s="217" t="s">
        <v>153</v>
      </c>
      <c r="AT7" s="217" t="s">
        <v>153</v>
      </c>
      <c r="AU7" s="217" t="s">
        <v>153</v>
      </c>
      <c r="AV7" s="217" t="s">
        <v>153</v>
      </c>
      <c r="AW7" s="217" t="s">
        <v>153</v>
      </c>
      <c r="AX7" s="217" t="s">
        <v>153</v>
      </c>
      <c r="AY7" s="222" t="s">
        <v>153</v>
      </c>
      <c r="AZ7" s="202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34" customFormat="true" ht="17.25" hidden="false" customHeight="true" outlineLevel="0" collapsed="false">
      <c r="A8" s="223" t="s">
        <v>158</v>
      </c>
      <c r="B8" s="224" t="s">
        <v>159</v>
      </c>
      <c r="C8" s="225" t="s">
        <v>160</v>
      </c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7" t="s">
        <v>153</v>
      </c>
      <c r="Z8" s="227" t="s">
        <v>153</v>
      </c>
      <c r="AA8" s="227" t="s">
        <v>153</v>
      </c>
      <c r="AB8" s="226"/>
      <c r="AC8" s="226"/>
      <c r="AD8" s="226"/>
      <c r="AE8" s="226"/>
      <c r="AF8" s="228"/>
      <c r="AG8" s="228"/>
      <c r="AH8" s="226"/>
      <c r="AI8" s="229"/>
      <c r="AJ8" s="226"/>
      <c r="AK8" s="229"/>
      <c r="AL8" s="227" t="s">
        <v>153</v>
      </c>
      <c r="AM8" s="230"/>
      <c r="AN8" s="231" t="s">
        <v>153</v>
      </c>
      <c r="AO8" s="227" t="s">
        <v>153</v>
      </c>
      <c r="AP8" s="227" t="s">
        <v>153</v>
      </c>
      <c r="AQ8" s="227" t="s">
        <v>153</v>
      </c>
      <c r="AR8" s="227" t="s">
        <v>153</v>
      </c>
      <c r="AS8" s="227" t="s">
        <v>153</v>
      </c>
      <c r="AT8" s="227" t="s">
        <v>153</v>
      </c>
      <c r="AU8" s="227" t="s">
        <v>153</v>
      </c>
      <c r="AV8" s="227" t="s">
        <v>153</v>
      </c>
      <c r="AW8" s="227" t="s">
        <v>153</v>
      </c>
      <c r="AX8" s="227" t="s">
        <v>153</v>
      </c>
      <c r="AY8" s="232" t="s">
        <v>153</v>
      </c>
      <c r="AZ8" s="233"/>
    </row>
    <row r="9" s="203" customFormat="true" ht="17.25" hidden="false" customHeight="true" outlineLevel="0" collapsed="false">
      <c r="A9" s="204" t="s">
        <v>161</v>
      </c>
      <c r="B9" s="205" t="s">
        <v>162</v>
      </c>
      <c r="C9" s="215" t="s">
        <v>163</v>
      </c>
      <c r="D9" s="216"/>
      <c r="E9" s="216"/>
      <c r="F9" s="216"/>
      <c r="G9" s="216"/>
      <c r="H9" s="216"/>
      <c r="I9" s="216"/>
      <c r="J9" s="216"/>
      <c r="K9" s="216"/>
      <c r="L9" s="216"/>
      <c r="M9" s="216"/>
      <c r="N9" s="235"/>
      <c r="O9" s="216"/>
      <c r="P9" s="217" t="s">
        <v>153</v>
      </c>
      <c r="Q9" s="217" t="s">
        <v>153</v>
      </c>
      <c r="R9" s="217" t="s">
        <v>153</v>
      </c>
      <c r="S9" s="217" t="s">
        <v>153</v>
      </c>
      <c r="T9" s="216"/>
      <c r="U9" s="217"/>
      <c r="V9" s="216"/>
      <c r="W9" s="216"/>
      <c r="X9" s="216"/>
      <c r="Y9" s="217" t="s">
        <v>153</v>
      </c>
      <c r="Z9" s="217" t="s">
        <v>153</v>
      </c>
      <c r="AA9" s="217" t="s">
        <v>153</v>
      </c>
      <c r="AB9" s="216"/>
      <c r="AC9" s="216"/>
      <c r="AD9" s="216"/>
      <c r="AE9" s="216"/>
      <c r="AF9" s="218"/>
      <c r="AG9" s="217"/>
      <c r="AH9" s="216"/>
      <c r="AI9" s="236"/>
      <c r="AJ9" s="216"/>
      <c r="AK9" s="236"/>
      <c r="AL9" s="217" t="s">
        <v>153</v>
      </c>
      <c r="AM9" s="220"/>
      <c r="AN9" s="237"/>
      <c r="AO9" s="216"/>
      <c r="AP9" s="216"/>
      <c r="AQ9" s="216"/>
      <c r="AR9" s="217" t="s">
        <v>153</v>
      </c>
      <c r="AS9" s="217" t="s">
        <v>153</v>
      </c>
      <c r="AT9" s="217" t="s">
        <v>153</v>
      </c>
      <c r="AU9" s="217" t="s">
        <v>153</v>
      </c>
      <c r="AV9" s="217" t="s">
        <v>153</v>
      </c>
      <c r="AW9" s="217" t="s">
        <v>153</v>
      </c>
      <c r="AX9" s="217" t="s">
        <v>153</v>
      </c>
      <c r="AY9" s="238"/>
      <c r="AZ9" s="202"/>
    </row>
    <row r="10" customFormat="false" ht="17.25" hidden="false" customHeight="true" outlineLevel="0" collapsed="false">
      <c r="A10" s="204"/>
      <c r="B10" s="205"/>
      <c r="C10" s="239" t="s">
        <v>157</v>
      </c>
      <c r="D10" s="240"/>
      <c r="E10" s="240"/>
      <c r="F10" s="240"/>
      <c r="G10" s="240"/>
      <c r="H10" s="240"/>
      <c r="I10" s="240"/>
      <c r="J10" s="240"/>
      <c r="K10" s="240"/>
      <c r="L10" s="240"/>
      <c r="M10" s="241"/>
      <c r="N10" s="240"/>
      <c r="O10" s="242"/>
      <c r="P10" s="243" t="s">
        <v>153</v>
      </c>
      <c r="Q10" s="243" t="s">
        <v>153</v>
      </c>
      <c r="R10" s="243" t="s">
        <v>153</v>
      </c>
      <c r="S10" s="243" t="s">
        <v>153</v>
      </c>
      <c r="T10" s="240"/>
      <c r="U10" s="243" t="s">
        <v>153</v>
      </c>
      <c r="V10" s="240"/>
      <c r="W10" s="240"/>
      <c r="X10" s="240"/>
      <c r="Y10" s="243" t="s">
        <v>153</v>
      </c>
      <c r="Z10" s="243" t="s">
        <v>153</v>
      </c>
      <c r="AA10" s="243" t="s">
        <v>153</v>
      </c>
      <c r="AB10" s="243" t="s">
        <v>153</v>
      </c>
      <c r="AC10" s="240"/>
      <c r="AD10" s="240"/>
      <c r="AE10" s="240"/>
      <c r="AF10" s="241"/>
      <c r="AG10" s="243" t="s">
        <v>153</v>
      </c>
      <c r="AH10" s="240"/>
      <c r="AI10" s="244"/>
      <c r="AJ10" s="240"/>
      <c r="AK10" s="244"/>
      <c r="AL10" s="243" t="s">
        <v>153</v>
      </c>
      <c r="AM10" s="245"/>
      <c r="AN10" s="246" t="s">
        <v>153</v>
      </c>
      <c r="AO10" s="243" t="s">
        <v>153</v>
      </c>
      <c r="AP10" s="243" t="s">
        <v>153</v>
      </c>
      <c r="AQ10" s="243" t="s">
        <v>153</v>
      </c>
      <c r="AR10" s="243" t="s">
        <v>153</v>
      </c>
      <c r="AS10" s="243" t="s">
        <v>153</v>
      </c>
      <c r="AT10" s="243" t="s">
        <v>153</v>
      </c>
      <c r="AU10" s="243" t="s">
        <v>153</v>
      </c>
      <c r="AV10" s="243" t="s">
        <v>153</v>
      </c>
      <c r="AW10" s="243" t="s">
        <v>153</v>
      </c>
      <c r="AX10" s="243" t="s">
        <v>153</v>
      </c>
      <c r="AY10" s="247" t="s">
        <v>153</v>
      </c>
      <c r="AZ10" s="202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248" t="s">
        <v>164</v>
      </c>
      <c r="B11" s="224" t="s">
        <v>165</v>
      </c>
      <c r="C11" s="215" t="s">
        <v>160</v>
      </c>
      <c r="D11" s="216"/>
      <c r="E11" s="216"/>
      <c r="F11" s="216"/>
      <c r="G11" s="216"/>
      <c r="H11" s="216"/>
      <c r="I11" s="216"/>
      <c r="J11" s="216"/>
      <c r="K11" s="216"/>
      <c r="L11" s="216"/>
      <c r="M11" s="218"/>
      <c r="N11" s="216"/>
      <c r="O11" s="249"/>
      <c r="P11" s="216"/>
      <c r="Q11" s="216"/>
      <c r="R11" s="216"/>
      <c r="S11" s="197"/>
      <c r="T11" s="217" t="s">
        <v>153</v>
      </c>
      <c r="U11" s="216"/>
      <c r="V11" s="216"/>
      <c r="W11" s="216"/>
      <c r="X11" s="216"/>
      <c r="Y11" s="217" t="s">
        <v>153</v>
      </c>
      <c r="Z11" s="217" t="s">
        <v>153</v>
      </c>
      <c r="AA11" s="217" t="s">
        <v>153</v>
      </c>
      <c r="AB11" s="216"/>
      <c r="AC11" s="216"/>
      <c r="AD11" s="216"/>
      <c r="AE11" s="216"/>
      <c r="AF11" s="218"/>
      <c r="AG11" s="217" t="s">
        <v>153</v>
      </c>
      <c r="AH11" s="216"/>
      <c r="AI11" s="236"/>
      <c r="AJ11" s="216"/>
      <c r="AK11" s="236"/>
      <c r="AL11" s="217" t="s">
        <v>153</v>
      </c>
      <c r="AM11" s="220"/>
      <c r="AN11" s="237"/>
      <c r="AO11" s="216"/>
      <c r="AP11" s="216"/>
      <c r="AQ11" s="216"/>
      <c r="AR11" s="216"/>
      <c r="AS11" s="217" t="s">
        <v>153</v>
      </c>
      <c r="AT11" s="217" t="s">
        <v>153</v>
      </c>
      <c r="AU11" s="217" t="s">
        <v>153</v>
      </c>
      <c r="AV11" s="216"/>
      <c r="AW11" s="217" t="s">
        <v>153</v>
      </c>
      <c r="AX11" s="217" t="s">
        <v>153</v>
      </c>
      <c r="AY11" s="238"/>
      <c r="AZ11" s="202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248" t="s">
        <v>166</v>
      </c>
      <c r="B12" s="224" t="s">
        <v>167</v>
      </c>
      <c r="C12" s="206" t="s">
        <v>152</v>
      </c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50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51" t="s">
        <v>153</v>
      </c>
      <c r="AA12" s="251" t="s">
        <v>153</v>
      </c>
      <c r="AB12" s="207"/>
      <c r="AC12" s="207"/>
      <c r="AD12" s="207"/>
      <c r="AE12" s="207"/>
      <c r="AF12" s="210"/>
      <c r="AG12" s="210"/>
      <c r="AH12" s="207"/>
      <c r="AI12" s="252" t="s">
        <v>153</v>
      </c>
      <c r="AJ12" s="251" t="s">
        <v>153</v>
      </c>
      <c r="AK12" s="252" t="s">
        <v>153</v>
      </c>
      <c r="AL12" s="251" t="s">
        <v>153</v>
      </c>
      <c r="AM12" s="253"/>
      <c r="AN12" s="254" t="s">
        <v>153</v>
      </c>
      <c r="AO12" s="251" t="s">
        <v>153</v>
      </c>
      <c r="AP12" s="251" t="s">
        <v>153</v>
      </c>
      <c r="AQ12" s="251" t="s">
        <v>153</v>
      </c>
      <c r="AR12" s="251" t="s">
        <v>153</v>
      </c>
      <c r="AS12" s="251" t="s">
        <v>153</v>
      </c>
      <c r="AT12" s="207"/>
      <c r="AU12" s="207"/>
      <c r="AV12" s="207"/>
      <c r="AW12" s="207"/>
      <c r="AX12" s="207"/>
      <c r="AY12" s="255"/>
      <c r="AZ12" s="202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248" t="s">
        <v>168</v>
      </c>
      <c r="B13" s="224" t="s">
        <v>169</v>
      </c>
      <c r="C13" s="256" t="s">
        <v>152</v>
      </c>
      <c r="D13" s="257"/>
      <c r="E13" s="257"/>
      <c r="F13" s="257"/>
      <c r="G13" s="257"/>
      <c r="H13" s="257"/>
      <c r="I13" s="257"/>
      <c r="J13" s="257"/>
      <c r="K13" s="257"/>
      <c r="L13" s="257"/>
      <c r="M13" s="257"/>
      <c r="N13" s="258"/>
      <c r="O13" s="257"/>
      <c r="P13" s="257"/>
      <c r="Q13" s="257"/>
      <c r="R13" s="257"/>
      <c r="S13" s="257"/>
      <c r="T13" s="257"/>
      <c r="U13" s="258"/>
      <c r="V13" s="258"/>
      <c r="W13" s="257"/>
      <c r="X13" s="257"/>
      <c r="Y13" s="257"/>
      <c r="Z13" s="259" t="s">
        <v>153</v>
      </c>
      <c r="AA13" s="259"/>
      <c r="AB13" s="258"/>
      <c r="AC13" s="258"/>
      <c r="AD13" s="257"/>
      <c r="AE13" s="257"/>
      <c r="AF13" s="260"/>
      <c r="AG13" s="260"/>
      <c r="AH13" s="257"/>
      <c r="AI13" s="261" t="s">
        <v>153</v>
      </c>
      <c r="AJ13" s="259" t="s">
        <v>153</v>
      </c>
      <c r="AK13" s="259" t="s">
        <v>153</v>
      </c>
      <c r="AL13" s="257"/>
      <c r="AM13" s="260"/>
      <c r="AN13" s="262" t="s">
        <v>153</v>
      </c>
      <c r="AO13" s="259" t="s">
        <v>153</v>
      </c>
      <c r="AP13" s="259" t="s">
        <v>153</v>
      </c>
      <c r="AQ13" s="259" t="s">
        <v>153</v>
      </c>
      <c r="AR13" s="259" t="s">
        <v>153</v>
      </c>
      <c r="AS13" s="259" t="s">
        <v>153</v>
      </c>
      <c r="AT13" s="258"/>
      <c r="AU13" s="257"/>
      <c r="AV13" s="257"/>
      <c r="AW13" s="258"/>
      <c r="AX13" s="258"/>
      <c r="AY13" s="263"/>
      <c r="AZ13" s="202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248" t="s">
        <v>170</v>
      </c>
      <c r="B14" s="224" t="s">
        <v>171</v>
      </c>
      <c r="C14" s="264" t="s">
        <v>156</v>
      </c>
      <c r="D14" s="265"/>
      <c r="E14" s="265"/>
      <c r="F14" s="265"/>
      <c r="G14" s="265"/>
      <c r="H14" s="265"/>
      <c r="I14" s="265"/>
      <c r="J14" s="265"/>
      <c r="K14" s="265"/>
      <c r="L14" s="265"/>
      <c r="M14" s="265"/>
      <c r="N14" s="265"/>
      <c r="O14" s="265"/>
      <c r="P14" s="265"/>
      <c r="Q14" s="265"/>
      <c r="R14" s="265"/>
      <c r="S14" s="265"/>
      <c r="T14" s="265"/>
      <c r="U14" s="217" t="s">
        <v>153</v>
      </c>
      <c r="V14" s="217" t="s">
        <v>153</v>
      </c>
      <c r="W14" s="265"/>
      <c r="X14" s="265"/>
      <c r="Y14" s="265"/>
      <c r="Z14" s="265"/>
      <c r="AA14" s="216"/>
      <c r="AB14" s="217" t="s">
        <v>153</v>
      </c>
      <c r="AC14" s="217" t="s">
        <v>153</v>
      </c>
      <c r="AD14" s="265"/>
      <c r="AE14" s="265"/>
      <c r="AF14" s="266"/>
      <c r="AG14" s="266"/>
      <c r="AH14" s="265"/>
      <c r="AI14" s="267"/>
      <c r="AJ14" s="265"/>
      <c r="AK14" s="267"/>
      <c r="AL14" s="265"/>
      <c r="AM14" s="267"/>
      <c r="AN14" s="268"/>
      <c r="AO14" s="217" t="s">
        <v>153</v>
      </c>
      <c r="AP14" s="265"/>
      <c r="AQ14" s="265"/>
      <c r="AR14" s="265"/>
      <c r="AS14" s="217" t="s">
        <v>153</v>
      </c>
      <c r="AT14" s="217"/>
      <c r="AU14" s="217" t="s">
        <v>153</v>
      </c>
      <c r="AV14" s="265"/>
      <c r="AW14" s="217" t="s">
        <v>153</v>
      </c>
      <c r="AX14" s="217"/>
      <c r="AY14" s="222" t="s">
        <v>153</v>
      </c>
      <c r="AZ14" s="202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248" t="s">
        <v>172</v>
      </c>
      <c r="B15" s="224" t="s">
        <v>173</v>
      </c>
      <c r="C15" s="215" t="s">
        <v>152</v>
      </c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7" t="s">
        <v>153</v>
      </c>
      <c r="V15" s="217" t="s">
        <v>153</v>
      </c>
      <c r="W15" s="217"/>
      <c r="X15" s="216"/>
      <c r="Y15" s="216"/>
      <c r="Z15" s="216"/>
      <c r="AA15" s="216"/>
      <c r="AB15" s="217" t="s">
        <v>153</v>
      </c>
      <c r="AC15" s="217" t="s">
        <v>153</v>
      </c>
      <c r="AD15" s="216"/>
      <c r="AE15" s="216"/>
      <c r="AF15" s="218"/>
      <c r="AG15" s="218"/>
      <c r="AH15" s="216"/>
      <c r="AI15" s="219"/>
      <c r="AJ15" s="216"/>
      <c r="AK15" s="219"/>
      <c r="AL15" s="216"/>
      <c r="AM15" s="219"/>
      <c r="AN15" s="221" t="s">
        <v>153</v>
      </c>
      <c r="AO15" s="216"/>
      <c r="AP15" s="216"/>
      <c r="AQ15" s="216"/>
      <c r="AR15" s="216"/>
      <c r="AS15" s="217" t="s">
        <v>153</v>
      </c>
      <c r="AT15" s="217"/>
      <c r="AU15" s="217" t="s">
        <v>153</v>
      </c>
      <c r="AV15" s="217" t="s">
        <v>153</v>
      </c>
      <c r="AW15" s="217"/>
      <c r="AX15" s="217" t="s">
        <v>153</v>
      </c>
      <c r="AY15" s="269" t="s">
        <v>153</v>
      </c>
      <c r="AZ15" s="202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248" t="s">
        <v>174</v>
      </c>
      <c r="B16" s="224" t="s">
        <v>175</v>
      </c>
      <c r="C16" s="270" t="s">
        <v>157</v>
      </c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2" t="s">
        <v>153</v>
      </c>
      <c r="V16" s="272" t="s">
        <v>153</v>
      </c>
      <c r="W16" s="272"/>
      <c r="X16" s="272"/>
      <c r="Y16" s="272"/>
      <c r="Z16" s="272"/>
      <c r="AA16" s="272"/>
      <c r="AB16" s="272" t="s">
        <v>153</v>
      </c>
      <c r="AC16" s="272" t="s">
        <v>153</v>
      </c>
      <c r="AD16" s="272"/>
      <c r="AE16" s="272"/>
      <c r="AF16" s="273"/>
      <c r="AG16" s="273"/>
      <c r="AH16" s="272"/>
      <c r="AI16" s="274"/>
      <c r="AJ16" s="272"/>
      <c r="AK16" s="274"/>
      <c r="AL16" s="272"/>
      <c r="AM16" s="274"/>
      <c r="AN16" s="275"/>
      <c r="AO16" s="271"/>
      <c r="AP16" s="271"/>
      <c r="AQ16" s="271"/>
      <c r="AR16" s="271"/>
      <c r="AS16" s="271"/>
      <c r="AT16" s="272" t="s">
        <v>153</v>
      </c>
      <c r="AU16" s="271"/>
      <c r="AV16" s="272" t="s">
        <v>153</v>
      </c>
      <c r="AW16" s="271"/>
      <c r="AX16" s="272" t="s">
        <v>153</v>
      </c>
      <c r="AY16" s="276"/>
      <c r="AZ16" s="202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248" t="s">
        <v>176</v>
      </c>
      <c r="B17" s="224" t="s">
        <v>177</v>
      </c>
      <c r="C17" s="215" t="s">
        <v>152</v>
      </c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7" t="s">
        <v>153</v>
      </c>
      <c r="V17" s="217" t="s">
        <v>153</v>
      </c>
      <c r="W17" s="216"/>
      <c r="X17" s="216"/>
      <c r="Y17" s="216"/>
      <c r="Z17" s="216"/>
      <c r="AA17" s="216"/>
      <c r="AB17" s="217" t="s">
        <v>153</v>
      </c>
      <c r="AC17" s="217" t="s">
        <v>153</v>
      </c>
      <c r="AD17" s="216"/>
      <c r="AE17" s="216"/>
      <c r="AF17" s="218"/>
      <c r="AG17" s="218"/>
      <c r="AH17" s="216"/>
      <c r="AI17" s="236"/>
      <c r="AJ17" s="216"/>
      <c r="AK17" s="236"/>
      <c r="AL17" s="216"/>
      <c r="AM17" s="236"/>
      <c r="AN17" s="237"/>
      <c r="AO17" s="216"/>
      <c r="AP17" s="216"/>
      <c r="AQ17" s="216"/>
      <c r="AR17" s="217" t="s">
        <v>153</v>
      </c>
      <c r="AS17" s="217" t="s">
        <v>153</v>
      </c>
      <c r="AT17" s="217" t="s">
        <v>153</v>
      </c>
      <c r="AU17" s="217" t="s">
        <v>153</v>
      </c>
      <c r="AV17" s="217" t="s">
        <v>153</v>
      </c>
      <c r="AW17" s="217" t="s">
        <v>153</v>
      </c>
      <c r="AX17" s="217" t="s">
        <v>153</v>
      </c>
      <c r="AY17" s="222" t="s">
        <v>153</v>
      </c>
      <c r="AZ17" s="202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248" t="s">
        <v>178</v>
      </c>
      <c r="B18" s="224" t="s">
        <v>179</v>
      </c>
      <c r="C18" s="206" t="s">
        <v>152</v>
      </c>
      <c r="D18" s="251"/>
      <c r="E18" s="251"/>
      <c r="F18" s="251"/>
      <c r="G18" s="207"/>
      <c r="H18" s="251"/>
      <c r="I18" s="251"/>
      <c r="J18" s="251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51" t="s">
        <v>153</v>
      </c>
      <c r="AA18" s="251" t="s">
        <v>153</v>
      </c>
      <c r="AB18" s="207"/>
      <c r="AC18" s="207"/>
      <c r="AD18" s="207"/>
      <c r="AE18" s="207"/>
      <c r="AF18" s="210"/>
      <c r="AG18" s="210"/>
      <c r="AH18" s="207"/>
      <c r="AI18" s="253"/>
      <c r="AJ18" s="207"/>
      <c r="AK18" s="253"/>
      <c r="AL18" s="251" t="s">
        <v>153</v>
      </c>
      <c r="AM18" s="277"/>
      <c r="AN18" s="254" t="s">
        <v>153</v>
      </c>
      <c r="AO18" s="251" t="s">
        <v>153</v>
      </c>
      <c r="AP18" s="251" t="s">
        <v>153</v>
      </c>
      <c r="AQ18" s="207"/>
      <c r="AR18" s="251" t="s">
        <v>153</v>
      </c>
      <c r="AS18" s="251" t="s">
        <v>153</v>
      </c>
      <c r="AT18" s="251" t="s">
        <v>153</v>
      </c>
      <c r="AU18" s="251" t="s">
        <v>153</v>
      </c>
      <c r="AV18" s="251" t="s">
        <v>153</v>
      </c>
      <c r="AW18" s="251" t="s">
        <v>153</v>
      </c>
      <c r="AX18" s="251" t="s">
        <v>153</v>
      </c>
      <c r="AY18" s="255"/>
      <c r="AZ18" s="202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248" t="s">
        <v>180</v>
      </c>
      <c r="B19" s="224" t="s">
        <v>181</v>
      </c>
      <c r="C19" s="215" t="s">
        <v>152</v>
      </c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7" t="s">
        <v>153</v>
      </c>
      <c r="AB19" s="216"/>
      <c r="AC19" s="216"/>
      <c r="AD19" s="216"/>
      <c r="AE19" s="216"/>
      <c r="AF19" s="218"/>
      <c r="AG19" s="218"/>
      <c r="AH19" s="216"/>
      <c r="AI19" s="236"/>
      <c r="AJ19" s="216"/>
      <c r="AK19" s="236"/>
      <c r="AL19" s="217" t="s">
        <v>153</v>
      </c>
      <c r="AM19" s="220"/>
      <c r="AN19" s="237"/>
      <c r="AO19" s="216"/>
      <c r="AP19" s="216"/>
      <c r="AQ19" s="216"/>
      <c r="AR19" s="216"/>
      <c r="AS19" s="217" t="s">
        <v>153</v>
      </c>
      <c r="AT19" s="216"/>
      <c r="AU19" s="216"/>
      <c r="AV19" s="217" t="s">
        <v>153</v>
      </c>
      <c r="AW19" s="216"/>
      <c r="AX19" s="216"/>
      <c r="AY19" s="222" t="s">
        <v>153</v>
      </c>
      <c r="AZ19" s="202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248" t="s">
        <v>182</v>
      </c>
      <c r="B20" s="224" t="s">
        <v>183</v>
      </c>
      <c r="C20" s="278" t="s">
        <v>184</v>
      </c>
      <c r="D20" s="279"/>
      <c r="E20" s="279"/>
      <c r="F20" s="279"/>
      <c r="G20" s="279"/>
      <c r="H20" s="279"/>
      <c r="I20" s="280" t="s">
        <v>153</v>
      </c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80" t="s">
        <v>153</v>
      </c>
      <c r="AA20" s="280" t="s">
        <v>153</v>
      </c>
      <c r="AB20" s="279"/>
      <c r="AC20" s="279"/>
      <c r="AD20" s="279"/>
      <c r="AE20" s="279"/>
      <c r="AF20" s="281"/>
      <c r="AG20" s="281"/>
      <c r="AH20" s="279"/>
      <c r="AI20" s="282"/>
      <c r="AJ20" s="279"/>
      <c r="AK20" s="282"/>
      <c r="AL20" s="280" t="s">
        <v>153</v>
      </c>
      <c r="AM20" s="283"/>
      <c r="AN20" s="284" t="s">
        <v>153</v>
      </c>
      <c r="AO20" s="280" t="s">
        <v>153</v>
      </c>
      <c r="AP20" s="280" t="s">
        <v>153</v>
      </c>
      <c r="AQ20" s="280" t="s">
        <v>153</v>
      </c>
      <c r="AR20" s="279"/>
      <c r="AS20" s="279"/>
      <c r="AT20" s="279"/>
      <c r="AU20" s="279"/>
      <c r="AV20" s="279"/>
      <c r="AW20" s="279"/>
      <c r="AX20" s="279"/>
      <c r="AY20" s="285"/>
      <c r="AZ20" s="202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204" t="s">
        <v>185</v>
      </c>
      <c r="B21" s="205" t="s">
        <v>186</v>
      </c>
      <c r="C21" s="215" t="s">
        <v>187</v>
      </c>
      <c r="D21" s="217" t="s">
        <v>153</v>
      </c>
      <c r="E21" s="216"/>
      <c r="F21" s="216"/>
      <c r="G21" s="216"/>
      <c r="H21" s="217" t="s">
        <v>153</v>
      </c>
      <c r="I21" s="216"/>
      <c r="J21" s="217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7" t="s">
        <v>153</v>
      </c>
      <c r="V21" s="217" t="s">
        <v>153</v>
      </c>
      <c r="W21" s="216"/>
      <c r="X21" s="216"/>
      <c r="Y21" s="217" t="s">
        <v>153</v>
      </c>
      <c r="Z21" s="217" t="s">
        <v>153</v>
      </c>
      <c r="AA21" s="217" t="s">
        <v>153</v>
      </c>
      <c r="AB21" s="217" t="s">
        <v>153</v>
      </c>
      <c r="AC21" s="216"/>
      <c r="AD21" s="216"/>
      <c r="AE21" s="217" t="s">
        <v>153</v>
      </c>
      <c r="AF21" s="217" t="s">
        <v>153</v>
      </c>
      <c r="AG21" s="286"/>
      <c r="AH21" s="287" t="s">
        <v>153</v>
      </c>
      <c r="AI21" s="220"/>
      <c r="AJ21" s="216"/>
      <c r="AK21" s="219"/>
      <c r="AL21" s="217" t="s">
        <v>153</v>
      </c>
      <c r="AM21" s="220"/>
      <c r="AN21" s="237"/>
      <c r="AO21" s="216"/>
      <c r="AP21" s="216"/>
      <c r="AQ21" s="216"/>
      <c r="AR21" s="217" t="s">
        <v>153</v>
      </c>
      <c r="AS21" s="217" t="s">
        <v>153</v>
      </c>
      <c r="AT21" s="217" t="s">
        <v>153</v>
      </c>
      <c r="AU21" s="216"/>
      <c r="AV21" s="216"/>
      <c r="AW21" s="216"/>
      <c r="AX21" s="216"/>
      <c r="AY21" s="238"/>
      <c r="AZ21" s="202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204"/>
      <c r="B22" s="205"/>
      <c r="C22" s="215" t="s">
        <v>163</v>
      </c>
      <c r="D22" s="217" t="s">
        <v>153</v>
      </c>
      <c r="E22" s="216"/>
      <c r="F22" s="217" t="s">
        <v>153</v>
      </c>
      <c r="G22" s="216"/>
      <c r="H22" s="217" t="s">
        <v>153</v>
      </c>
      <c r="I22" s="216"/>
      <c r="J22" s="217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7" t="s">
        <v>153</v>
      </c>
      <c r="V22" s="217" t="s">
        <v>153</v>
      </c>
      <c r="W22" s="216"/>
      <c r="X22" s="216"/>
      <c r="Y22" s="217" t="s">
        <v>153</v>
      </c>
      <c r="Z22" s="217" t="s">
        <v>153</v>
      </c>
      <c r="AA22" s="217" t="s">
        <v>153</v>
      </c>
      <c r="AB22" s="217" t="s">
        <v>153</v>
      </c>
      <c r="AC22" s="216"/>
      <c r="AD22" s="216"/>
      <c r="AE22" s="217" t="s">
        <v>153</v>
      </c>
      <c r="AF22" s="286"/>
      <c r="AG22" s="286"/>
      <c r="AH22" s="287" t="s">
        <v>153</v>
      </c>
      <c r="AI22" s="220"/>
      <c r="AJ22" s="216"/>
      <c r="AK22" s="219"/>
      <c r="AL22" s="217" t="s">
        <v>153</v>
      </c>
      <c r="AM22" s="220"/>
      <c r="AN22" s="237"/>
      <c r="AO22" s="216"/>
      <c r="AP22" s="216"/>
      <c r="AQ22" s="216"/>
      <c r="AR22" s="217" t="s">
        <v>153</v>
      </c>
      <c r="AS22" s="217" t="s">
        <v>153</v>
      </c>
      <c r="AT22" s="217" t="s">
        <v>153</v>
      </c>
      <c r="AU22" s="217"/>
      <c r="AV22" s="217"/>
      <c r="AW22" s="217"/>
      <c r="AX22" s="217"/>
      <c r="AY22" s="238"/>
      <c r="AZ22" s="202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25" hidden="false" customHeight="true" outlineLevel="0" collapsed="false">
      <c r="A23" s="204"/>
      <c r="B23" s="205"/>
      <c r="C23" s="270" t="s">
        <v>157</v>
      </c>
      <c r="D23" s="271"/>
      <c r="E23" s="271"/>
      <c r="F23" s="272" t="s">
        <v>153</v>
      </c>
      <c r="G23" s="272" t="s">
        <v>153</v>
      </c>
      <c r="H23" s="272" t="s">
        <v>153</v>
      </c>
      <c r="I23" s="272"/>
      <c r="J23" s="272"/>
      <c r="K23" s="272" t="s">
        <v>153</v>
      </c>
      <c r="L23" s="271"/>
      <c r="M23" s="271"/>
      <c r="N23" s="271"/>
      <c r="O23" s="271"/>
      <c r="P23" s="271"/>
      <c r="Q23" s="271"/>
      <c r="R23" s="271"/>
      <c r="S23" s="271"/>
      <c r="T23" s="271"/>
      <c r="U23" s="272" t="s">
        <v>153</v>
      </c>
      <c r="V23" s="272" t="s">
        <v>153</v>
      </c>
      <c r="W23" s="271"/>
      <c r="X23" s="271"/>
      <c r="Y23" s="272" t="s">
        <v>153</v>
      </c>
      <c r="Z23" s="272" t="s">
        <v>153</v>
      </c>
      <c r="AA23" s="272" t="s">
        <v>153</v>
      </c>
      <c r="AB23" s="272" t="s">
        <v>153</v>
      </c>
      <c r="AC23" s="272" t="s">
        <v>153</v>
      </c>
      <c r="AD23" s="271"/>
      <c r="AE23" s="272" t="s">
        <v>153</v>
      </c>
      <c r="AF23" s="273"/>
      <c r="AG23" s="273"/>
      <c r="AH23" s="271"/>
      <c r="AI23" s="288"/>
      <c r="AJ23" s="271"/>
      <c r="AK23" s="288"/>
      <c r="AL23" s="272" t="s">
        <v>153</v>
      </c>
      <c r="AM23" s="273"/>
      <c r="AN23" s="289" t="s">
        <v>153</v>
      </c>
      <c r="AO23" s="272" t="s">
        <v>153</v>
      </c>
      <c r="AP23" s="272" t="s">
        <v>153</v>
      </c>
      <c r="AQ23" s="271"/>
      <c r="AR23" s="272"/>
      <c r="AS23" s="272"/>
      <c r="AT23" s="272"/>
      <c r="AU23" s="272"/>
      <c r="AV23" s="272"/>
      <c r="AW23" s="272"/>
      <c r="AX23" s="272"/>
      <c r="AY23" s="276"/>
      <c r="AZ23" s="202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25" hidden="false" customHeight="true" outlineLevel="0" collapsed="false">
      <c r="A24" s="204" t="s">
        <v>188</v>
      </c>
      <c r="B24" s="205" t="s">
        <v>189</v>
      </c>
      <c r="C24" s="215" t="s">
        <v>187</v>
      </c>
      <c r="D24" s="217" t="s">
        <v>153</v>
      </c>
      <c r="E24" s="217" t="s">
        <v>153</v>
      </c>
      <c r="F24" s="216"/>
      <c r="G24" s="216"/>
      <c r="H24" s="217" t="s">
        <v>153</v>
      </c>
      <c r="I24" s="216"/>
      <c r="J24" s="217"/>
      <c r="K24" s="216"/>
      <c r="L24" s="265"/>
      <c r="M24" s="265"/>
      <c r="N24" s="265"/>
      <c r="O24" s="265"/>
      <c r="P24" s="265"/>
      <c r="Q24" s="265"/>
      <c r="R24" s="265"/>
      <c r="S24" s="265"/>
      <c r="T24" s="265"/>
      <c r="U24" s="217" t="s">
        <v>153</v>
      </c>
      <c r="V24" s="217" t="s">
        <v>153</v>
      </c>
      <c r="W24" s="265"/>
      <c r="X24" s="265"/>
      <c r="Y24" s="216"/>
      <c r="Z24" s="217" t="s">
        <v>153</v>
      </c>
      <c r="AA24" s="217" t="s">
        <v>153</v>
      </c>
      <c r="AB24" s="217" t="s">
        <v>153</v>
      </c>
      <c r="AC24" s="216"/>
      <c r="AD24" s="216"/>
      <c r="AE24" s="217" t="s">
        <v>153</v>
      </c>
      <c r="AF24" s="286"/>
      <c r="AG24" s="286"/>
      <c r="AH24" s="287" t="s">
        <v>153</v>
      </c>
      <c r="AI24" s="220"/>
      <c r="AJ24" s="265"/>
      <c r="AK24" s="196"/>
      <c r="AL24" s="217" t="s">
        <v>153</v>
      </c>
      <c r="AM24" s="220"/>
      <c r="AN24" s="268"/>
      <c r="AO24" s="265"/>
      <c r="AP24" s="265"/>
      <c r="AQ24" s="265"/>
      <c r="AR24" s="265"/>
      <c r="AS24" s="265"/>
      <c r="AT24" s="265"/>
      <c r="AU24" s="265"/>
      <c r="AV24" s="217" t="s">
        <v>153</v>
      </c>
      <c r="AW24" s="217" t="s">
        <v>153</v>
      </c>
      <c r="AX24" s="217" t="s">
        <v>153</v>
      </c>
      <c r="AY24" s="290"/>
      <c r="AZ24" s="202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25" hidden="false" customHeight="true" outlineLevel="0" collapsed="false">
      <c r="A25" s="204"/>
      <c r="B25" s="205"/>
      <c r="C25" s="215" t="s">
        <v>163</v>
      </c>
      <c r="D25" s="217" t="s">
        <v>153</v>
      </c>
      <c r="E25" s="217" t="s">
        <v>153</v>
      </c>
      <c r="F25" s="217" t="s">
        <v>153</v>
      </c>
      <c r="G25" s="216"/>
      <c r="H25" s="217" t="s">
        <v>153</v>
      </c>
      <c r="I25" s="216"/>
      <c r="J25" s="217"/>
      <c r="K25" s="216"/>
      <c r="L25" s="265"/>
      <c r="M25" s="265"/>
      <c r="N25" s="265"/>
      <c r="O25" s="265"/>
      <c r="P25" s="265"/>
      <c r="Q25" s="265"/>
      <c r="R25" s="265"/>
      <c r="S25" s="265"/>
      <c r="T25" s="265"/>
      <c r="U25" s="217" t="s">
        <v>153</v>
      </c>
      <c r="V25" s="217" t="s">
        <v>153</v>
      </c>
      <c r="W25" s="265"/>
      <c r="X25" s="265"/>
      <c r="Y25" s="216"/>
      <c r="Z25" s="217" t="s">
        <v>153</v>
      </c>
      <c r="AA25" s="217" t="s">
        <v>153</v>
      </c>
      <c r="AB25" s="217" t="s">
        <v>153</v>
      </c>
      <c r="AC25" s="216"/>
      <c r="AD25" s="216"/>
      <c r="AE25" s="217" t="s">
        <v>153</v>
      </c>
      <c r="AF25" s="286"/>
      <c r="AG25" s="286"/>
      <c r="AH25" s="287" t="s">
        <v>153</v>
      </c>
      <c r="AI25" s="220"/>
      <c r="AJ25" s="265"/>
      <c r="AK25" s="196"/>
      <c r="AL25" s="217" t="s">
        <v>153</v>
      </c>
      <c r="AM25" s="220"/>
      <c r="AN25" s="268"/>
      <c r="AO25" s="265"/>
      <c r="AP25" s="265"/>
      <c r="AQ25" s="265"/>
      <c r="AR25" s="265"/>
      <c r="AS25" s="265"/>
      <c r="AT25" s="265"/>
      <c r="AU25" s="265"/>
      <c r="AV25" s="217" t="s">
        <v>153</v>
      </c>
      <c r="AW25" s="217" t="s">
        <v>153</v>
      </c>
      <c r="AX25" s="217" t="s">
        <v>153</v>
      </c>
      <c r="AY25" s="290"/>
      <c r="AZ25" s="202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.25" hidden="false" customHeight="true" outlineLevel="0" collapsed="false">
      <c r="A26" s="204"/>
      <c r="B26" s="205"/>
      <c r="C26" s="291" t="s">
        <v>157</v>
      </c>
      <c r="D26" s="292"/>
      <c r="E26" s="292"/>
      <c r="F26" s="293" t="s">
        <v>153</v>
      </c>
      <c r="G26" s="292"/>
      <c r="H26" s="293" t="s">
        <v>153</v>
      </c>
      <c r="I26" s="292"/>
      <c r="J26" s="292"/>
      <c r="K26" s="293" t="s">
        <v>153</v>
      </c>
      <c r="L26" s="292"/>
      <c r="M26" s="292"/>
      <c r="N26" s="292"/>
      <c r="O26" s="292"/>
      <c r="P26" s="292"/>
      <c r="Q26" s="292"/>
      <c r="R26" s="292"/>
      <c r="S26" s="292"/>
      <c r="T26" s="292"/>
      <c r="U26" s="293" t="s">
        <v>153</v>
      </c>
      <c r="V26" s="293" t="s">
        <v>153</v>
      </c>
      <c r="W26" s="292"/>
      <c r="X26" s="292"/>
      <c r="Y26" s="292"/>
      <c r="Z26" s="293" t="s">
        <v>153</v>
      </c>
      <c r="AA26" s="293" t="s">
        <v>153</v>
      </c>
      <c r="AB26" s="293" t="s">
        <v>153</v>
      </c>
      <c r="AC26" s="293" t="s">
        <v>153</v>
      </c>
      <c r="AD26" s="292"/>
      <c r="AE26" s="293" t="s">
        <v>153</v>
      </c>
      <c r="AF26" s="294"/>
      <c r="AG26" s="294"/>
      <c r="AH26" s="292"/>
      <c r="AI26" s="295"/>
      <c r="AJ26" s="292"/>
      <c r="AK26" s="295"/>
      <c r="AL26" s="293" t="s">
        <v>153</v>
      </c>
      <c r="AM26" s="296"/>
      <c r="AN26" s="297"/>
      <c r="AO26" s="293"/>
      <c r="AP26" s="293"/>
      <c r="AQ26" s="292"/>
      <c r="AR26" s="293" t="s">
        <v>153</v>
      </c>
      <c r="AS26" s="293" t="s">
        <v>153</v>
      </c>
      <c r="AT26" s="293" t="s">
        <v>153</v>
      </c>
      <c r="AU26" s="293" t="s">
        <v>153</v>
      </c>
      <c r="AV26" s="293" t="s">
        <v>153</v>
      </c>
      <c r="AW26" s="293" t="s">
        <v>153</v>
      </c>
      <c r="AX26" s="293" t="s">
        <v>153</v>
      </c>
      <c r="AY26" s="298" t="s">
        <v>153</v>
      </c>
      <c r="AZ26" s="202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25" hidden="false" customHeight="true" outlineLevel="0" collapsed="false">
      <c r="A27" s="204" t="s">
        <v>190</v>
      </c>
      <c r="B27" s="299" t="s">
        <v>191</v>
      </c>
      <c r="C27" s="215" t="s">
        <v>187</v>
      </c>
      <c r="D27" s="216"/>
      <c r="E27" s="216"/>
      <c r="F27" s="216"/>
      <c r="G27" s="216"/>
      <c r="H27" s="216"/>
      <c r="I27" s="216"/>
      <c r="J27" s="217" t="s">
        <v>153</v>
      </c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7" t="s">
        <v>153</v>
      </c>
      <c r="V27" s="217" t="s">
        <v>153</v>
      </c>
      <c r="W27" s="216"/>
      <c r="X27" s="216"/>
      <c r="Y27" s="217" t="s">
        <v>153</v>
      </c>
      <c r="Z27" s="217" t="s">
        <v>153</v>
      </c>
      <c r="AA27" s="217" t="s">
        <v>153</v>
      </c>
      <c r="AB27" s="217" t="s">
        <v>153</v>
      </c>
      <c r="AC27" s="216"/>
      <c r="AD27" s="216"/>
      <c r="AE27" s="217" t="s">
        <v>153</v>
      </c>
      <c r="AF27" s="218"/>
      <c r="AG27" s="218"/>
      <c r="AH27" s="287" t="s">
        <v>153</v>
      </c>
      <c r="AI27" s="220"/>
      <c r="AJ27" s="216"/>
      <c r="AK27" s="219"/>
      <c r="AL27" s="217" t="s">
        <v>153</v>
      </c>
      <c r="AM27" s="220"/>
      <c r="AN27" s="237"/>
      <c r="AO27" s="216"/>
      <c r="AP27" s="216"/>
      <c r="AQ27" s="216"/>
      <c r="AR27" s="217" t="s">
        <v>153</v>
      </c>
      <c r="AS27" s="217" t="s">
        <v>153</v>
      </c>
      <c r="AT27" s="217" t="s">
        <v>153</v>
      </c>
      <c r="AU27" s="217" t="s">
        <v>153</v>
      </c>
      <c r="AV27" s="217" t="s">
        <v>153</v>
      </c>
      <c r="AW27" s="217" t="s">
        <v>153</v>
      </c>
      <c r="AX27" s="217" t="s">
        <v>153</v>
      </c>
      <c r="AY27" s="238"/>
      <c r="AZ27" s="202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25" hidden="false" customHeight="true" outlineLevel="0" collapsed="false">
      <c r="A28" s="204"/>
      <c r="B28" s="299"/>
      <c r="C28" s="206" t="s">
        <v>192</v>
      </c>
      <c r="D28" s="207"/>
      <c r="E28" s="207"/>
      <c r="F28" s="207"/>
      <c r="G28" s="207"/>
      <c r="H28" s="207"/>
      <c r="I28" s="207"/>
      <c r="J28" s="251" t="s">
        <v>153</v>
      </c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51" t="s">
        <v>153</v>
      </c>
      <c r="V28" s="251" t="s">
        <v>153</v>
      </c>
      <c r="W28" s="207"/>
      <c r="X28" s="207"/>
      <c r="Y28" s="251" t="s">
        <v>153</v>
      </c>
      <c r="Z28" s="251" t="s">
        <v>153</v>
      </c>
      <c r="AA28" s="251" t="s">
        <v>153</v>
      </c>
      <c r="AB28" s="251" t="s">
        <v>153</v>
      </c>
      <c r="AC28" s="207"/>
      <c r="AD28" s="207"/>
      <c r="AE28" s="251" t="s">
        <v>153</v>
      </c>
      <c r="AF28" s="210"/>
      <c r="AG28" s="210"/>
      <c r="AH28" s="251" t="s">
        <v>153</v>
      </c>
      <c r="AI28" s="277"/>
      <c r="AJ28" s="207"/>
      <c r="AK28" s="253"/>
      <c r="AL28" s="251" t="s">
        <v>153</v>
      </c>
      <c r="AM28" s="277"/>
      <c r="AN28" s="300"/>
      <c r="AO28" s="207"/>
      <c r="AP28" s="207"/>
      <c r="AQ28" s="207"/>
      <c r="AR28" s="251" t="s">
        <v>153</v>
      </c>
      <c r="AS28" s="251" t="s">
        <v>153</v>
      </c>
      <c r="AT28" s="251" t="s">
        <v>153</v>
      </c>
      <c r="AU28" s="251" t="s">
        <v>153</v>
      </c>
      <c r="AV28" s="251" t="s">
        <v>153</v>
      </c>
      <c r="AW28" s="251" t="s">
        <v>153</v>
      </c>
      <c r="AX28" s="251" t="s">
        <v>153</v>
      </c>
      <c r="AY28" s="255"/>
      <c r="AZ28" s="202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09" customFormat="true" ht="17.25" hidden="false" customHeight="true" outlineLevel="0" collapsed="false">
      <c r="A29" s="204" t="s">
        <v>193</v>
      </c>
      <c r="B29" s="205" t="s">
        <v>194</v>
      </c>
      <c r="C29" s="239" t="s">
        <v>195</v>
      </c>
      <c r="D29" s="301"/>
      <c r="E29" s="301"/>
      <c r="F29" s="301"/>
      <c r="G29" s="301"/>
      <c r="H29" s="301"/>
      <c r="I29" s="301"/>
      <c r="J29" s="302" t="s">
        <v>153</v>
      </c>
      <c r="K29" s="301"/>
      <c r="L29" s="301"/>
      <c r="M29" s="301"/>
      <c r="N29" s="301"/>
      <c r="O29" s="301"/>
      <c r="P29" s="301"/>
      <c r="Q29" s="301"/>
      <c r="R29" s="301"/>
      <c r="S29" s="301"/>
      <c r="T29" s="301"/>
      <c r="U29" s="302" t="s">
        <v>153</v>
      </c>
      <c r="V29" s="302" t="s">
        <v>153</v>
      </c>
      <c r="W29" s="301"/>
      <c r="X29" s="301"/>
      <c r="Y29" s="302" t="s">
        <v>153</v>
      </c>
      <c r="Z29" s="302" t="s">
        <v>153</v>
      </c>
      <c r="AA29" s="302" t="s">
        <v>153</v>
      </c>
      <c r="AB29" s="302" t="s">
        <v>153</v>
      </c>
      <c r="AC29" s="301"/>
      <c r="AD29" s="301"/>
      <c r="AE29" s="302" t="s">
        <v>153</v>
      </c>
      <c r="AF29" s="303"/>
      <c r="AG29" s="303"/>
      <c r="AH29" s="301"/>
      <c r="AI29" s="304"/>
      <c r="AJ29" s="301"/>
      <c r="AK29" s="304"/>
      <c r="AL29" s="302" t="s">
        <v>153</v>
      </c>
      <c r="AM29" s="305"/>
      <c r="AN29" s="306"/>
      <c r="AO29" s="301"/>
      <c r="AP29" s="301"/>
      <c r="AQ29" s="301"/>
      <c r="AR29" s="302" t="s">
        <v>153</v>
      </c>
      <c r="AS29" s="302" t="s">
        <v>153</v>
      </c>
      <c r="AT29" s="301"/>
      <c r="AU29" s="301"/>
      <c r="AV29" s="302"/>
      <c r="AW29" s="302"/>
      <c r="AX29" s="302" t="s">
        <v>153</v>
      </c>
      <c r="AY29" s="307" t="s">
        <v>153</v>
      </c>
      <c r="AZ29" s="308"/>
    </row>
    <row r="30" customFormat="false" ht="17.25" hidden="false" customHeight="true" outlineLevel="0" collapsed="false">
      <c r="A30" s="204"/>
      <c r="B30" s="205"/>
      <c r="C30" s="215" t="s">
        <v>157</v>
      </c>
      <c r="D30" s="216"/>
      <c r="E30" s="216"/>
      <c r="F30" s="216"/>
      <c r="G30" s="216"/>
      <c r="H30" s="216"/>
      <c r="I30" s="217" t="s">
        <v>153</v>
      </c>
      <c r="J30" s="216"/>
      <c r="K30" s="217" t="s">
        <v>153</v>
      </c>
      <c r="L30" s="216"/>
      <c r="M30" s="216"/>
      <c r="N30" s="216"/>
      <c r="O30" s="216"/>
      <c r="P30" s="216"/>
      <c r="Q30" s="216"/>
      <c r="R30" s="216"/>
      <c r="S30" s="216"/>
      <c r="T30" s="216"/>
      <c r="U30" s="217" t="s">
        <v>153</v>
      </c>
      <c r="V30" s="217" t="s">
        <v>153</v>
      </c>
      <c r="W30" s="216"/>
      <c r="X30" s="216"/>
      <c r="Y30" s="217" t="s">
        <v>153</v>
      </c>
      <c r="Z30" s="217" t="s">
        <v>153</v>
      </c>
      <c r="AA30" s="217" t="s">
        <v>153</v>
      </c>
      <c r="AB30" s="217" t="s">
        <v>153</v>
      </c>
      <c r="AC30" s="217" t="s">
        <v>153</v>
      </c>
      <c r="AD30" s="216"/>
      <c r="AE30" s="217" t="s">
        <v>153</v>
      </c>
      <c r="AF30" s="218"/>
      <c r="AG30" s="218"/>
      <c r="AH30" s="216"/>
      <c r="AI30" s="236"/>
      <c r="AJ30" s="216"/>
      <c r="AK30" s="236"/>
      <c r="AL30" s="217" t="s">
        <v>153</v>
      </c>
      <c r="AM30" s="220"/>
      <c r="AN30" s="237"/>
      <c r="AO30" s="216"/>
      <c r="AP30" s="216"/>
      <c r="AQ30" s="216"/>
      <c r="AR30" s="217" t="s">
        <v>153</v>
      </c>
      <c r="AS30" s="217" t="s">
        <v>153</v>
      </c>
      <c r="AT30" s="217" t="s">
        <v>153</v>
      </c>
      <c r="AU30" s="217" t="s">
        <v>153</v>
      </c>
      <c r="AV30" s="217" t="s">
        <v>153</v>
      </c>
      <c r="AW30" s="217" t="s">
        <v>153</v>
      </c>
      <c r="AX30" s="217" t="s">
        <v>153</v>
      </c>
      <c r="AY30" s="238"/>
      <c r="AZ30" s="308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03" customFormat="true" ht="17.25" hidden="false" customHeight="true" outlineLevel="0" collapsed="false">
      <c r="A31" s="204" t="s">
        <v>196</v>
      </c>
      <c r="B31" s="205" t="s">
        <v>197</v>
      </c>
      <c r="C31" s="256" t="s">
        <v>192</v>
      </c>
      <c r="D31" s="257"/>
      <c r="E31" s="257"/>
      <c r="F31" s="257"/>
      <c r="G31" s="257"/>
      <c r="H31" s="257"/>
      <c r="I31" s="257"/>
      <c r="J31" s="257"/>
      <c r="K31" s="257"/>
      <c r="L31" s="257"/>
      <c r="M31" s="257"/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  <c r="AA31" s="259" t="s">
        <v>153</v>
      </c>
      <c r="AB31" s="257"/>
      <c r="AC31" s="257"/>
      <c r="AD31" s="257"/>
      <c r="AE31" s="257"/>
      <c r="AF31" s="260"/>
      <c r="AG31" s="260"/>
      <c r="AH31" s="257"/>
      <c r="AI31" s="310"/>
      <c r="AJ31" s="257"/>
      <c r="AK31" s="310"/>
      <c r="AL31" s="259" t="s">
        <v>153</v>
      </c>
      <c r="AM31" s="311"/>
      <c r="AN31" s="262" t="s">
        <v>153</v>
      </c>
      <c r="AO31" s="257"/>
      <c r="AP31" s="259" t="s">
        <v>153</v>
      </c>
      <c r="AQ31" s="257"/>
      <c r="AR31" s="259" t="s">
        <v>153</v>
      </c>
      <c r="AS31" s="257"/>
      <c r="AT31" s="257"/>
      <c r="AU31" s="259" t="s">
        <v>153</v>
      </c>
      <c r="AV31" s="257"/>
      <c r="AW31" s="257"/>
      <c r="AX31" s="259" t="s">
        <v>153</v>
      </c>
      <c r="AY31" s="312"/>
      <c r="AZ31" s="202"/>
    </row>
    <row r="32" customFormat="false" ht="17.25" hidden="false" customHeight="true" outlineLevel="0" collapsed="false">
      <c r="A32" s="204"/>
      <c r="B32" s="205"/>
      <c r="C32" s="313" t="s">
        <v>157</v>
      </c>
      <c r="D32" s="314"/>
      <c r="E32" s="314"/>
      <c r="F32" s="314"/>
      <c r="G32" s="314"/>
      <c r="H32" s="314"/>
      <c r="I32" s="314"/>
      <c r="J32" s="314"/>
      <c r="K32" s="314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5" t="s">
        <v>153</v>
      </c>
      <c r="AA32" s="315" t="s">
        <v>153</v>
      </c>
      <c r="AB32" s="314"/>
      <c r="AC32" s="314"/>
      <c r="AD32" s="314"/>
      <c r="AE32" s="314"/>
      <c r="AF32" s="316"/>
      <c r="AG32" s="316"/>
      <c r="AH32" s="314"/>
      <c r="AI32" s="317"/>
      <c r="AJ32" s="314"/>
      <c r="AK32" s="317"/>
      <c r="AL32" s="315" t="s">
        <v>153</v>
      </c>
      <c r="AM32" s="318"/>
      <c r="AN32" s="319" t="s">
        <v>153</v>
      </c>
      <c r="AO32" s="315" t="s">
        <v>153</v>
      </c>
      <c r="AP32" s="315" t="s">
        <v>153</v>
      </c>
      <c r="AQ32" s="315" t="s">
        <v>153</v>
      </c>
      <c r="AR32" s="315" t="s">
        <v>153</v>
      </c>
      <c r="AS32" s="314"/>
      <c r="AT32" s="315" t="s">
        <v>153</v>
      </c>
      <c r="AU32" s="314"/>
      <c r="AV32" s="315" t="s">
        <v>153</v>
      </c>
      <c r="AW32" s="314"/>
      <c r="AX32" s="315" t="s">
        <v>153</v>
      </c>
      <c r="AY32" s="320"/>
      <c r="AZ32" s="202"/>
    </row>
    <row r="33" customFormat="false" ht="17.25" hidden="false" customHeight="true" outlineLevel="0" collapsed="false">
      <c r="A33" s="321" t="s">
        <v>198</v>
      </c>
      <c r="B33" s="224" t="s">
        <v>199</v>
      </c>
      <c r="C33" s="215" t="s">
        <v>157</v>
      </c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7" t="s">
        <v>153</v>
      </c>
      <c r="V33" s="217" t="s">
        <v>153</v>
      </c>
      <c r="W33" s="217" t="s">
        <v>153</v>
      </c>
      <c r="X33" s="216"/>
      <c r="Y33" s="216"/>
      <c r="Z33" s="217" t="s">
        <v>153</v>
      </c>
      <c r="AA33" s="217" t="s">
        <v>153</v>
      </c>
      <c r="AB33" s="217" t="s">
        <v>153</v>
      </c>
      <c r="AC33" s="217" t="s">
        <v>153</v>
      </c>
      <c r="AD33" s="216"/>
      <c r="AE33" s="217" t="s">
        <v>153</v>
      </c>
      <c r="AF33" s="217" t="s">
        <v>153</v>
      </c>
      <c r="AG33" s="218"/>
      <c r="AH33" s="216"/>
      <c r="AI33" s="219"/>
      <c r="AJ33" s="216"/>
      <c r="AK33" s="219"/>
      <c r="AL33" s="217" t="s">
        <v>153</v>
      </c>
      <c r="AM33" s="220"/>
      <c r="AN33" s="221" t="s">
        <v>153</v>
      </c>
      <c r="AO33" s="217" t="s">
        <v>153</v>
      </c>
      <c r="AP33" s="217" t="s">
        <v>153</v>
      </c>
      <c r="AQ33" s="217" t="s">
        <v>153</v>
      </c>
      <c r="AR33" s="217" t="s">
        <v>153</v>
      </c>
      <c r="AS33" s="217" t="s">
        <v>153</v>
      </c>
      <c r="AT33" s="217" t="s">
        <v>153</v>
      </c>
      <c r="AU33" s="217" t="s">
        <v>153</v>
      </c>
      <c r="AV33" s="217" t="s">
        <v>153</v>
      </c>
      <c r="AW33" s="217" t="s">
        <v>153</v>
      </c>
      <c r="AX33" s="217" t="s">
        <v>153</v>
      </c>
      <c r="AY33" s="222" t="s">
        <v>153</v>
      </c>
      <c r="AZ33" s="202"/>
    </row>
    <row r="34" customFormat="false" ht="17.25" hidden="false" customHeight="true" outlineLevel="0" collapsed="false">
      <c r="A34" s="321" t="s">
        <v>200</v>
      </c>
      <c r="B34" s="224" t="s">
        <v>201</v>
      </c>
      <c r="C34" s="322" t="s">
        <v>157</v>
      </c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4" t="s">
        <v>153</v>
      </c>
      <c r="V34" s="324" t="s">
        <v>153</v>
      </c>
      <c r="W34" s="323"/>
      <c r="X34" s="323"/>
      <c r="Y34" s="323"/>
      <c r="Z34" s="324" t="s">
        <v>153</v>
      </c>
      <c r="AA34" s="324" t="s">
        <v>153</v>
      </c>
      <c r="AB34" s="324" t="s">
        <v>153</v>
      </c>
      <c r="AC34" s="324" t="s">
        <v>153</v>
      </c>
      <c r="AD34" s="323"/>
      <c r="AE34" s="324" t="s">
        <v>153</v>
      </c>
      <c r="AF34" s="325"/>
      <c r="AG34" s="325"/>
      <c r="AH34" s="323"/>
      <c r="AI34" s="326"/>
      <c r="AJ34" s="323"/>
      <c r="AK34" s="326"/>
      <c r="AL34" s="324" t="s">
        <v>153</v>
      </c>
      <c r="AM34" s="327"/>
      <c r="AN34" s="328" t="s">
        <v>153</v>
      </c>
      <c r="AO34" s="324" t="s">
        <v>153</v>
      </c>
      <c r="AP34" s="324" t="s">
        <v>153</v>
      </c>
      <c r="AQ34" s="324" t="s">
        <v>153</v>
      </c>
      <c r="AR34" s="324" t="s">
        <v>153</v>
      </c>
      <c r="AS34" s="323"/>
      <c r="AT34" s="324" t="s">
        <v>153</v>
      </c>
      <c r="AU34" s="323"/>
      <c r="AV34" s="323"/>
      <c r="AW34" s="323"/>
      <c r="AX34" s="323"/>
      <c r="AY34" s="329" t="s">
        <v>153</v>
      </c>
      <c r="AZ34" s="202"/>
    </row>
    <row r="35" customFormat="false" ht="17.25" hidden="false" customHeight="true" outlineLevel="0" collapsed="false">
      <c r="A35" s="248" t="s">
        <v>202</v>
      </c>
      <c r="B35" s="224" t="s">
        <v>203</v>
      </c>
      <c r="C35" s="215" t="s">
        <v>184</v>
      </c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7"/>
      <c r="V35" s="217"/>
      <c r="W35" s="216"/>
      <c r="X35" s="216"/>
      <c r="Y35" s="216"/>
      <c r="Z35" s="217" t="s">
        <v>153</v>
      </c>
      <c r="AA35" s="217" t="s">
        <v>153</v>
      </c>
      <c r="AB35" s="217"/>
      <c r="AC35" s="217"/>
      <c r="AD35" s="216"/>
      <c r="AE35" s="217"/>
      <c r="AF35" s="218"/>
      <c r="AG35" s="218"/>
      <c r="AH35" s="216"/>
      <c r="AI35" s="219"/>
      <c r="AJ35" s="216"/>
      <c r="AK35" s="219"/>
      <c r="AL35" s="217" t="s">
        <v>153</v>
      </c>
      <c r="AM35" s="220"/>
      <c r="AN35" s="221"/>
      <c r="AO35" s="217" t="s">
        <v>153</v>
      </c>
      <c r="AP35" s="217" t="s">
        <v>153</v>
      </c>
      <c r="AQ35" s="217" t="s">
        <v>153</v>
      </c>
      <c r="AR35" s="217" t="s">
        <v>153</v>
      </c>
      <c r="AS35" s="217" t="s">
        <v>153</v>
      </c>
      <c r="AT35" s="216"/>
      <c r="AU35" s="217" t="s">
        <v>153</v>
      </c>
      <c r="AV35" s="216"/>
      <c r="AW35" s="216"/>
      <c r="AX35" s="216"/>
      <c r="AY35" s="238"/>
      <c r="AZ35" s="202"/>
    </row>
    <row r="36" customFormat="false" ht="17.25" hidden="false" customHeight="true" outlineLevel="0" collapsed="false">
      <c r="A36" s="248" t="s">
        <v>204</v>
      </c>
      <c r="B36" s="224" t="s">
        <v>205</v>
      </c>
      <c r="C36" s="330" t="s">
        <v>152</v>
      </c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  <c r="S36" s="331"/>
      <c r="T36" s="331"/>
      <c r="U36" s="332" t="s">
        <v>153</v>
      </c>
      <c r="V36" s="331"/>
      <c r="W36" s="331"/>
      <c r="X36" s="331"/>
      <c r="Y36" s="331"/>
      <c r="Z36" s="332" t="s">
        <v>153</v>
      </c>
      <c r="AA36" s="332" t="s">
        <v>153</v>
      </c>
      <c r="AB36" s="332" t="s">
        <v>153</v>
      </c>
      <c r="AC36" s="332" t="s">
        <v>153</v>
      </c>
      <c r="AD36" s="331"/>
      <c r="AE36" s="331"/>
      <c r="AF36" s="333" t="s">
        <v>153</v>
      </c>
      <c r="AG36" s="334"/>
      <c r="AH36" s="333" t="s">
        <v>153</v>
      </c>
      <c r="AI36" s="335"/>
      <c r="AJ36" s="331"/>
      <c r="AK36" s="336"/>
      <c r="AL36" s="332" t="s">
        <v>153</v>
      </c>
      <c r="AM36" s="335"/>
      <c r="AN36" s="337"/>
      <c r="AO36" s="331"/>
      <c r="AP36" s="331"/>
      <c r="AQ36" s="331"/>
      <c r="AR36" s="332" t="s">
        <v>153</v>
      </c>
      <c r="AS36" s="332" t="s">
        <v>153</v>
      </c>
      <c r="AT36" s="331"/>
      <c r="AU36" s="331"/>
      <c r="AV36" s="332" t="s">
        <v>153</v>
      </c>
      <c r="AW36" s="332" t="s">
        <v>153</v>
      </c>
      <c r="AX36" s="331"/>
      <c r="AY36" s="338"/>
      <c r="AZ36" s="202"/>
    </row>
    <row r="37" customFormat="false" ht="17.25" hidden="false" customHeight="true" outlineLevel="0" collapsed="false">
      <c r="A37" s="248" t="s">
        <v>206</v>
      </c>
      <c r="B37" s="224" t="s">
        <v>207</v>
      </c>
      <c r="C37" s="264" t="s">
        <v>17</v>
      </c>
      <c r="D37" s="339"/>
      <c r="E37" s="339"/>
      <c r="F37" s="339"/>
      <c r="G37" s="339"/>
      <c r="H37" s="339"/>
      <c r="I37" s="339"/>
      <c r="J37" s="339"/>
      <c r="K37" s="339"/>
      <c r="L37" s="339"/>
      <c r="M37" s="339"/>
      <c r="N37" s="339"/>
      <c r="O37" s="339"/>
      <c r="P37" s="339"/>
      <c r="Q37" s="339"/>
      <c r="R37" s="339"/>
      <c r="S37" s="339"/>
      <c r="T37" s="339"/>
      <c r="U37" s="340" t="s">
        <v>153</v>
      </c>
      <c r="V37" s="340" t="s">
        <v>153</v>
      </c>
      <c r="W37" s="339"/>
      <c r="X37" s="339"/>
      <c r="Y37" s="339"/>
      <c r="Z37" s="340" t="s">
        <v>153</v>
      </c>
      <c r="AA37" s="340" t="s">
        <v>153</v>
      </c>
      <c r="AB37" s="340" t="s">
        <v>153</v>
      </c>
      <c r="AC37" s="340" t="s">
        <v>153</v>
      </c>
      <c r="AD37" s="339"/>
      <c r="AE37" s="339"/>
      <c r="AF37" s="341"/>
      <c r="AG37" s="341"/>
      <c r="AH37" s="340" t="s">
        <v>153</v>
      </c>
      <c r="AI37" s="342"/>
      <c r="AJ37" s="339"/>
      <c r="AK37" s="343"/>
      <c r="AL37" s="340" t="s">
        <v>153</v>
      </c>
      <c r="AM37" s="342"/>
      <c r="AN37" s="344"/>
      <c r="AO37" s="339"/>
      <c r="AP37" s="339"/>
      <c r="AQ37" s="339"/>
      <c r="AR37" s="340" t="s">
        <v>153</v>
      </c>
      <c r="AS37" s="340" t="s">
        <v>153</v>
      </c>
      <c r="AT37" s="340" t="s">
        <v>153</v>
      </c>
      <c r="AU37" s="339"/>
      <c r="AV37" s="340" t="s">
        <v>153</v>
      </c>
      <c r="AW37" s="340" t="s">
        <v>153</v>
      </c>
      <c r="AX37" s="339"/>
      <c r="AY37" s="345"/>
      <c r="AZ37" s="202"/>
    </row>
    <row r="38" customFormat="false" ht="11.25" hidden="false" customHeight="true" outlineLevel="0" collapsed="false">
      <c r="A38" s="346"/>
      <c r="B38" s="346"/>
      <c r="C38" s="346"/>
      <c r="D38" s="346"/>
      <c r="E38" s="346"/>
      <c r="F38" s="346"/>
      <c r="G38" s="346"/>
      <c r="H38" s="346"/>
      <c r="I38" s="346"/>
      <c r="J38" s="346"/>
      <c r="K38" s="346"/>
      <c r="L38" s="346"/>
      <c r="M38" s="346"/>
      <c r="N38" s="346"/>
      <c r="O38" s="346"/>
      <c r="P38" s="346"/>
      <c r="Q38" s="346"/>
      <c r="R38" s="346"/>
      <c r="S38" s="346"/>
      <c r="T38" s="346"/>
      <c r="U38" s="346"/>
      <c r="V38" s="346"/>
      <c r="W38" s="346"/>
      <c r="X38" s="346"/>
      <c r="Y38" s="346"/>
      <c r="Z38" s="346"/>
      <c r="AA38" s="346"/>
      <c r="AB38" s="346"/>
      <c r="AC38" s="346"/>
      <c r="AD38" s="346"/>
      <c r="AE38" s="346"/>
      <c r="AF38" s="346"/>
      <c r="AG38" s="346"/>
      <c r="AH38" s="346"/>
      <c r="AI38" s="346"/>
      <c r="AJ38" s="346"/>
      <c r="AK38" s="346"/>
      <c r="AL38" s="346"/>
      <c r="AM38" s="346"/>
      <c r="AN38" s="346"/>
      <c r="AO38" s="346"/>
      <c r="AP38" s="346"/>
      <c r="AQ38" s="346"/>
      <c r="AR38" s="346"/>
      <c r="AS38" s="346"/>
      <c r="AT38" s="346"/>
      <c r="AU38" s="346"/>
      <c r="AV38" s="346"/>
      <c r="AW38" s="346"/>
      <c r="AX38" s="346"/>
      <c r="AY38" s="346"/>
    </row>
    <row r="39" customFormat="false" ht="11.25" hidden="false" customHeight="true" outlineLevel="0" collapsed="false">
      <c r="A39" s="347"/>
      <c r="B39" s="347"/>
      <c r="C39" s="347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7"/>
      <c r="AD39" s="347"/>
      <c r="AE39" s="347"/>
      <c r="AF39" s="347"/>
      <c r="AG39" s="347"/>
      <c r="AH39" s="347"/>
      <c r="AI39" s="347"/>
      <c r="AJ39" s="347"/>
      <c r="AK39" s="347"/>
      <c r="AL39" s="347"/>
      <c r="AM39" s="347"/>
      <c r="AN39" s="347"/>
      <c r="AO39" s="347"/>
      <c r="AP39" s="347"/>
      <c r="AQ39" s="347"/>
      <c r="AR39" s="347"/>
      <c r="AS39" s="347"/>
      <c r="AT39" s="347"/>
      <c r="AU39" s="347"/>
      <c r="AV39" s="347"/>
      <c r="AW39" s="347"/>
      <c r="AX39" s="347"/>
      <c r="AY39" s="347"/>
    </row>
    <row r="40" customFormat="false" ht="17.25" hidden="false" customHeight="true" outlineLevel="0" collapsed="false">
      <c r="A40" s="348" t="s">
        <v>208</v>
      </c>
      <c r="B40" s="348"/>
      <c r="C40" s="348"/>
      <c r="D40" s="348" t="s">
        <v>209</v>
      </c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9"/>
      <c r="T40" s="350"/>
      <c r="U40" s="350"/>
      <c r="V40" s="350"/>
      <c r="W40" s="350"/>
      <c r="X40" s="350"/>
      <c r="Y40" s="350"/>
      <c r="Z40" s="350"/>
      <c r="AA40" s="350"/>
      <c r="AB40" s="350"/>
      <c r="AC40" s="350"/>
      <c r="AD40" s="350"/>
      <c r="AE40" s="350"/>
      <c r="AF40" s="350"/>
      <c r="AG40" s="350"/>
      <c r="AH40" s="350"/>
      <c r="AI40" s="350"/>
      <c r="AJ40" s="350"/>
      <c r="AK40" s="350"/>
      <c r="AL40" s="350"/>
      <c r="AM40" s="350"/>
      <c r="AN40" s="350"/>
      <c r="AO40" s="350"/>
      <c r="AP40" s="350"/>
      <c r="AQ40" s="350"/>
      <c r="AR40" s="350"/>
      <c r="AS40" s="350"/>
      <c r="AT40" s="350"/>
      <c r="AU40" s="350"/>
      <c r="AV40" s="350"/>
      <c r="AW40" s="350"/>
      <c r="AX40" s="350"/>
      <c r="AY40" s="350"/>
    </row>
    <row r="41" customFormat="false" ht="16.5" hidden="false" customHeight="false" outlineLevel="0" collapsed="false">
      <c r="A41" s="351" t="s">
        <v>92</v>
      </c>
      <c r="B41" s="346" t="s">
        <v>210</v>
      </c>
      <c r="C41" s="352"/>
      <c r="D41" s="351"/>
      <c r="E41" s="346"/>
      <c r="F41" s="346"/>
      <c r="G41" s="353" t="s">
        <v>211</v>
      </c>
      <c r="H41" s="346"/>
      <c r="I41" s="346"/>
      <c r="J41" s="346" t="s">
        <v>212</v>
      </c>
      <c r="K41" s="346"/>
      <c r="L41" s="346"/>
      <c r="M41" s="346"/>
      <c r="N41" s="346"/>
      <c r="O41" s="346"/>
      <c r="P41" s="346"/>
      <c r="Q41" s="346"/>
      <c r="R41" s="352"/>
      <c r="S41" s="354"/>
      <c r="T41" s="351"/>
      <c r="U41" s="346"/>
      <c r="V41" s="346"/>
      <c r="W41" s="346"/>
      <c r="X41" s="346"/>
      <c r="Y41" s="346"/>
      <c r="Z41" s="346"/>
      <c r="AA41" s="346"/>
      <c r="AB41" s="346"/>
      <c r="AC41" s="346"/>
      <c r="AD41" s="346"/>
      <c r="AE41" s="346"/>
      <c r="AF41" s="346"/>
      <c r="AG41" s="346"/>
      <c r="AH41" s="346"/>
      <c r="AI41" s="346"/>
      <c r="AJ41" s="346"/>
      <c r="AK41" s="346"/>
      <c r="AL41" s="346"/>
      <c r="AM41" s="346"/>
      <c r="AN41" s="346"/>
      <c r="AO41" s="346"/>
      <c r="AP41" s="346"/>
      <c r="AQ41" s="346"/>
      <c r="AR41" s="346"/>
      <c r="AS41" s="346"/>
      <c r="AT41" s="346"/>
      <c r="AU41" s="346"/>
      <c r="AV41" s="346"/>
      <c r="AW41" s="346"/>
      <c r="AX41" s="346"/>
      <c r="AY41" s="346"/>
    </row>
    <row r="42" customFormat="false" ht="16.5" hidden="false" customHeight="false" outlineLevel="0" collapsed="false">
      <c r="A42" s="355" t="s">
        <v>93</v>
      </c>
      <c r="B42" s="356" t="s">
        <v>213</v>
      </c>
      <c r="C42" s="357"/>
      <c r="D42" s="355"/>
      <c r="E42" s="0"/>
      <c r="F42" s="0"/>
      <c r="G42" s="358" t="s">
        <v>214</v>
      </c>
      <c r="H42" s="358"/>
      <c r="I42" s="358"/>
      <c r="J42" s="358" t="s">
        <v>215</v>
      </c>
      <c r="K42" s="0"/>
      <c r="L42" s="0"/>
      <c r="M42" s="0"/>
      <c r="N42" s="0"/>
      <c r="O42" s="0"/>
      <c r="P42" s="0"/>
      <c r="Q42" s="0"/>
      <c r="R42" s="357"/>
      <c r="S42" s="359"/>
      <c r="T42" s="355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</row>
    <row r="43" customFormat="false" ht="16.5" hidden="false" customHeight="false" outlineLevel="0" collapsed="false">
      <c r="A43" s="355" t="s">
        <v>94</v>
      </c>
      <c r="B43" s="356" t="s">
        <v>216</v>
      </c>
      <c r="C43" s="357"/>
      <c r="D43" s="355"/>
      <c r="E43" s="0"/>
      <c r="F43" s="0"/>
      <c r="G43" s="358" t="s">
        <v>217</v>
      </c>
      <c r="H43" s="0"/>
      <c r="I43" s="0"/>
      <c r="J43" s="356" t="s">
        <v>218</v>
      </c>
      <c r="K43" s="0"/>
      <c r="L43" s="0"/>
      <c r="M43" s="0"/>
      <c r="N43" s="0"/>
      <c r="O43" s="0"/>
      <c r="P43" s="0"/>
      <c r="Q43" s="0"/>
      <c r="R43" s="357"/>
      <c r="S43" s="359"/>
      <c r="T43" s="355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</row>
    <row r="44" customFormat="false" ht="16.5" hidden="false" customHeight="false" outlineLevel="0" collapsed="false">
      <c r="A44" s="355" t="s">
        <v>95</v>
      </c>
      <c r="B44" s="356" t="s">
        <v>219</v>
      </c>
      <c r="C44" s="357"/>
      <c r="D44" s="355"/>
      <c r="E44" s="0"/>
      <c r="F44" s="0"/>
      <c r="G44" s="358" t="s">
        <v>220</v>
      </c>
      <c r="H44" s="0"/>
      <c r="I44" s="0"/>
      <c r="J44" s="356" t="s">
        <v>218</v>
      </c>
      <c r="K44" s="0"/>
      <c r="L44" s="0"/>
      <c r="M44" s="0"/>
      <c r="N44" s="0"/>
      <c r="O44" s="0"/>
      <c r="P44" s="0"/>
      <c r="Q44" s="0"/>
      <c r="R44" s="357"/>
      <c r="S44" s="359"/>
      <c r="T44" s="355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</row>
    <row r="45" customFormat="false" ht="16.5" hidden="false" customHeight="false" outlineLevel="0" collapsed="false">
      <c r="A45" s="355" t="s">
        <v>96</v>
      </c>
      <c r="B45" s="356" t="s">
        <v>221</v>
      </c>
      <c r="C45" s="357"/>
      <c r="D45" s="355"/>
      <c r="E45" s="0"/>
      <c r="F45" s="0"/>
      <c r="G45" s="360"/>
      <c r="H45" s="0"/>
      <c r="I45" s="0"/>
      <c r="J45" s="0"/>
      <c r="K45" s="0"/>
      <c r="L45" s="0"/>
      <c r="M45" s="0"/>
      <c r="N45" s="0"/>
      <c r="O45" s="0"/>
      <c r="P45" s="0"/>
      <c r="Q45" s="0"/>
      <c r="R45" s="357"/>
      <c r="S45" s="359"/>
      <c r="T45" s="355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</row>
    <row r="46" customFormat="false" ht="13.8" hidden="false" customHeight="false" outlineLevel="0" collapsed="false">
      <c r="A46" s="361" t="s">
        <v>97</v>
      </c>
      <c r="B46" s="362" t="s">
        <v>222</v>
      </c>
      <c r="C46" s="363"/>
      <c r="D46" s="361"/>
      <c r="E46" s="362"/>
      <c r="F46" s="362"/>
      <c r="G46" s="364"/>
      <c r="H46" s="362"/>
      <c r="I46" s="362"/>
      <c r="J46" s="362"/>
      <c r="K46" s="362"/>
      <c r="L46" s="362"/>
      <c r="M46" s="362"/>
      <c r="N46" s="362"/>
      <c r="O46" s="362"/>
      <c r="P46" s="362"/>
      <c r="Q46" s="362"/>
      <c r="R46" s="363"/>
      <c r="S46" s="365"/>
      <c r="T46" s="361"/>
      <c r="U46" s="362"/>
      <c r="V46" s="362"/>
      <c r="W46" s="362"/>
      <c r="X46" s="362"/>
      <c r="Y46" s="362"/>
      <c r="Z46" s="362"/>
      <c r="AA46" s="362"/>
      <c r="AB46" s="362"/>
      <c r="AC46" s="362"/>
      <c r="AD46" s="362"/>
      <c r="AE46" s="362"/>
      <c r="AF46" s="362"/>
      <c r="AG46" s="362"/>
      <c r="AH46" s="362"/>
      <c r="AI46" s="362"/>
      <c r="AJ46" s="362"/>
      <c r="AK46" s="362"/>
      <c r="AL46" s="362"/>
      <c r="AM46" s="362"/>
      <c r="AN46" s="362"/>
      <c r="AO46" s="362"/>
      <c r="AP46" s="362"/>
      <c r="AQ46" s="362"/>
      <c r="AR46" s="362"/>
      <c r="AS46" s="362"/>
      <c r="AT46" s="362"/>
      <c r="AU46" s="362"/>
      <c r="AV46" s="362"/>
      <c r="AW46" s="362"/>
      <c r="AX46" s="362"/>
      <c r="AY46" s="362"/>
    </row>
    <row r="47" customFormat="false" ht="16.5" hidden="false" customHeight="false" outlineLevel="0" collapsed="false">
      <c r="A47" s="346"/>
      <c r="B47" s="346"/>
      <c r="C47" s="346"/>
      <c r="D47" s="346"/>
      <c r="E47" s="346"/>
      <c r="F47" s="346"/>
      <c r="G47" s="346"/>
      <c r="H47" s="346"/>
      <c r="I47" s="346"/>
      <c r="J47" s="346"/>
      <c r="K47" s="346"/>
      <c r="L47" s="346"/>
      <c r="M47" s="346"/>
      <c r="N47" s="346"/>
      <c r="O47" s="346"/>
      <c r="P47" s="346"/>
      <c r="Q47" s="346"/>
      <c r="R47" s="346"/>
      <c r="S47" s="346"/>
      <c r="T47" s="346"/>
      <c r="U47" s="346"/>
      <c r="V47" s="346"/>
      <c r="W47" s="346"/>
      <c r="X47" s="346"/>
      <c r="Y47" s="346"/>
      <c r="Z47" s="346"/>
      <c r="AA47" s="346"/>
      <c r="AB47" s="346"/>
      <c r="AC47" s="346"/>
      <c r="AD47" s="346"/>
      <c r="AE47" s="346"/>
      <c r="AF47" s="346"/>
      <c r="AG47" s="346"/>
      <c r="AH47" s="346"/>
      <c r="AI47" s="346"/>
      <c r="AJ47" s="346"/>
      <c r="AK47" s="346"/>
      <c r="AL47" s="346"/>
      <c r="AM47" s="346"/>
      <c r="AN47" s="346"/>
      <c r="AO47" s="346"/>
      <c r="AP47" s="346"/>
      <c r="AQ47" s="346"/>
      <c r="AR47" s="346"/>
      <c r="AS47" s="346"/>
      <c r="AT47" s="346"/>
      <c r="AU47" s="346"/>
      <c r="AV47" s="346"/>
      <c r="AW47" s="346"/>
      <c r="AX47" s="346"/>
      <c r="AY47" s="346"/>
    </row>
  </sheetData>
  <mergeCells count="30">
    <mergeCell ref="A1:AY1"/>
    <mergeCell ref="A2:A4"/>
    <mergeCell ref="B2:B4"/>
    <mergeCell ref="C2:C4"/>
    <mergeCell ref="D2:H2"/>
    <mergeCell ref="I2:K2"/>
    <mergeCell ref="L2:O2"/>
    <mergeCell ref="P2:S2"/>
    <mergeCell ref="U2:X2"/>
    <mergeCell ref="Y2:AB2"/>
    <mergeCell ref="AC2:AI2"/>
    <mergeCell ref="AJ2:AM2"/>
    <mergeCell ref="AN2:AY3"/>
    <mergeCell ref="A6:A7"/>
    <mergeCell ref="B6:B7"/>
    <mergeCell ref="A9:A10"/>
    <mergeCell ref="B9:B10"/>
    <mergeCell ref="A21:A23"/>
    <mergeCell ref="B21:B23"/>
    <mergeCell ref="A24:A26"/>
    <mergeCell ref="B24:B26"/>
    <mergeCell ref="A27:A28"/>
    <mergeCell ref="B27:B28"/>
    <mergeCell ref="A29:A30"/>
    <mergeCell ref="B29:B30"/>
    <mergeCell ref="A31:A32"/>
    <mergeCell ref="B31:B32"/>
    <mergeCell ref="A40:C40"/>
    <mergeCell ref="D40:R40"/>
    <mergeCell ref="T40:AY40"/>
  </mergeCells>
  <printOptions headings="false" gridLines="false" gridLinesSet="true" horizontalCentered="false" verticalCentered="false"/>
  <pageMargins left="0.45" right="0" top="0.5" bottom="0.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4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3" topLeftCell="A4" activePane="bottomLeft" state="frozen"/>
      <selection pane="topLeft" activeCell="A1" activeCellId="0" sqref="A1"/>
      <selection pane="bottomLeft" activeCell="B38" activeCellId="0" sqref="B38"/>
    </sheetView>
  </sheetViews>
  <sheetFormatPr defaultRowHeight="15"/>
  <cols>
    <col collapsed="false" hidden="false" max="1" min="1" style="366" width="3.8582995951417"/>
    <col collapsed="false" hidden="false" max="2" min="2" style="366" width="23.4251012145749"/>
    <col collapsed="false" hidden="false" max="3" min="3" style="366" width="4.57085020242915"/>
    <col collapsed="false" hidden="false" max="4" min="4" style="367" width="18.5748987854251"/>
    <col collapsed="false" hidden="false" max="5" min="5" style="80" width="40.4251012145749"/>
    <col collapsed="false" hidden="false" max="6" min="6" style="80" width="17.1376518218624"/>
    <col collapsed="false" hidden="false" max="1025" min="7" style="80" width="9.1417004048583"/>
  </cols>
  <sheetData>
    <row r="1" customFormat="false" ht="21" hidden="false" customHeight="true" outlineLevel="0" collapsed="false">
      <c r="A1" s="368" t="s">
        <v>223</v>
      </c>
      <c r="B1" s="368"/>
      <c r="C1" s="368"/>
      <c r="D1" s="368"/>
      <c r="E1" s="368"/>
      <c r="F1" s="368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69"/>
      <c r="B2" s="369"/>
      <c r="C2" s="369"/>
      <c r="D2" s="370"/>
      <c r="E2" s="107"/>
      <c r="F2" s="10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" hidden="false" customHeight="true" outlineLevel="0" collapsed="false">
      <c r="A3" s="70" t="s">
        <v>224</v>
      </c>
      <c r="B3" s="371" t="s">
        <v>91</v>
      </c>
      <c r="C3" s="70" t="s">
        <v>7</v>
      </c>
      <c r="D3" s="372" t="s">
        <v>225</v>
      </c>
      <c r="E3" s="70" t="s">
        <v>226</v>
      </c>
      <c r="F3" s="70" t="s">
        <v>227</v>
      </c>
      <c r="G3" s="9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true" outlineLevel="0" collapsed="false">
      <c r="A4" s="373" t="s">
        <v>228</v>
      </c>
      <c r="B4" s="373"/>
      <c r="C4" s="374"/>
      <c r="D4" s="375"/>
      <c r="E4" s="224"/>
      <c r="F4" s="376"/>
      <c r="G4" s="9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true" outlineLevel="0" collapsed="false">
      <c r="A5" s="373" t="s">
        <v>229</v>
      </c>
      <c r="B5" s="373"/>
      <c r="C5" s="374"/>
      <c r="D5" s="375"/>
      <c r="E5" s="224"/>
      <c r="F5" s="376"/>
      <c r="G5" s="9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true" outlineLevel="0" collapsed="false">
      <c r="A6" s="377" t="n">
        <v>1</v>
      </c>
      <c r="B6" s="378" t="s">
        <v>230</v>
      </c>
      <c r="C6" s="36" t="s">
        <v>32</v>
      </c>
      <c r="D6" s="379" t="s">
        <v>231</v>
      </c>
      <c r="E6" s="224" t="s">
        <v>232</v>
      </c>
      <c r="F6" s="376"/>
      <c r="G6" s="9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true" outlineLevel="0" collapsed="false">
      <c r="A7" s="377" t="n">
        <v>2</v>
      </c>
      <c r="B7" s="380" t="s">
        <v>230</v>
      </c>
      <c r="C7" s="36" t="s">
        <v>32</v>
      </c>
      <c r="D7" s="379" t="s">
        <v>231</v>
      </c>
      <c r="E7" s="224" t="s">
        <v>233</v>
      </c>
      <c r="F7" s="376"/>
      <c r="G7" s="9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" hidden="false" customHeight="true" outlineLevel="0" collapsed="false">
      <c r="A8" s="373" t="s">
        <v>234</v>
      </c>
      <c r="B8" s="373"/>
      <c r="C8" s="70"/>
      <c r="D8" s="375"/>
      <c r="E8" s="224"/>
      <c r="F8" s="376"/>
      <c r="G8" s="9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" hidden="false" customHeight="true" outlineLevel="0" collapsed="false">
      <c r="A9" s="373" t="s">
        <v>235</v>
      </c>
      <c r="B9" s="373"/>
      <c r="C9" s="70"/>
      <c r="D9" s="375"/>
      <c r="E9" s="224"/>
      <c r="F9" s="376"/>
      <c r="G9" s="9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" hidden="false" customHeight="true" outlineLevel="0" collapsed="false">
      <c r="A10" s="381" t="n">
        <v>1</v>
      </c>
      <c r="B10" s="382" t="s">
        <v>102</v>
      </c>
      <c r="C10" s="36" t="s">
        <v>236</v>
      </c>
      <c r="D10" s="379" t="s">
        <v>237</v>
      </c>
      <c r="E10" s="224" t="s">
        <v>238</v>
      </c>
      <c r="F10" s="376" t="s">
        <v>239</v>
      </c>
      <c r="G10" s="9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" hidden="false" customHeight="true" outlineLevel="0" collapsed="false">
      <c r="A11" s="381" t="n">
        <v>2</v>
      </c>
      <c r="B11" s="382" t="s">
        <v>103</v>
      </c>
      <c r="C11" s="36" t="s">
        <v>236</v>
      </c>
      <c r="D11" s="383" t="s">
        <v>240</v>
      </c>
      <c r="E11" s="224" t="s">
        <v>241</v>
      </c>
      <c r="F11" s="376"/>
      <c r="G11" s="9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" hidden="false" customHeight="true" outlineLevel="0" collapsed="false">
      <c r="A12" s="381" t="n">
        <v>3</v>
      </c>
      <c r="B12" s="382" t="s">
        <v>104</v>
      </c>
      <c r="C12" s="36" t="s">
        <v>236</v>
      </c>
      <c r="D12" s="383" t="s">
        <v>242</v>
      </c>
      <c r="E12" s="224" t="s">
        <v>243</v>
      </c>
      <c r="F12" s="376"/>
      <c r="G12" s="9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87" customFormat="true" ht="18.75" hidden="false" customHeight="true" outlineLevel="0" collapsed="false">
      <c r="A13" s="377" t="n">
        <v>4</v>
      </c>
      <c r="B13" s="380" t="s">
        <v>105</v>
      </c>
      <c r="C13" s="36" t="s">
        <v>236</v>
      </c>
      <c r="D13" s="379" t="s">
        <v>244</v>
      </c>
      <c r="E13" s="384" t="s">
        <v>245</v>
      </c>
      <c r="F13" s="385"/>
      <c r="G13" s="386"/>
    </row>
    <row r="14" s="390" customFormat="true" ht="39.75" hidden="false" customHeight="true" outlineLevel="0" collapsed="false">
      <c r="A14" s="377" t="n">
        <v>5</v>
      </c>
      <c r="B14" s="378" t="s">
        <v>106</v>
      </c>
      <c r="C14" s="36" t="s">
        <v>236</v>
      </c>
      <c r="D14" s="379" t="s">
        <v>246</v>
      </c>
      <c r="E14" s="384" t="s">
        <v>247</v>
      </c>
      <c r="F14" s="388"/>
      <c r="G14" s="389"/>
    </row>
    <row r="15" customFormat="false" ht="18" hidden="false" customHeight="true" outlineLevel="0" collapsed="false">
      <c r="A15" s="373" t="s">
        <v>248</v>
      </c>
      <c r="B15" s="373"/>
      <c r="C15" s="36"/>
      <c r="D15" s="391"/>
      <c r="E15" s="224"/>
      <c r="F15" s="376"/>
      <c r="G15" s="9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" hidden="false" customHeight="true" outlineLevel="0" collapsed="false">
      <c r="A16" s="381" t="n">
        <v>7</v>
      </c>
      <c r="B16" s="382" t="s">
        <v>107</v>
      </c>
      <c r="C16" s="36" t="s">
        <v>249</v>
      </c>
      <c r="D16" s="379" t="s">
        <v>250</v>
      </c>
      <c r="E16" s="224" t="s">
        <v>251</v>
      </c>
      <c r="F16" s="376"/>
      <c r="G16" s="9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" hidden="false" customHeight="true" outlineLevel="0" collapsed="false">
      <c r="A17" s="381" t="n">
        <v>8</v>
      </c>
      <c r="B17" s="382" t="s">
        <v>252</v>
      </c>
      <c r="C17" s="36" t="s">
        <v>249</v>
      </c>
      <c r="D17" s="379" t="s">
        <v>242</v>
      </c>
      <c r="E17" s="224" t="s">
        <v>253</v>
      </c>
      <c r="F17" s="376"/>
      <c r="G17" s="9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" hidden="false" customHeight="true" outlineLevel="0" collapsed="false">
      <c r="A18" s="381" t="n">
        <v>9</v>
      </c>
      <c r="B18" s="382" t="s">
        <v>109</v>
      </c>
      <c r="C18" s="36" t="s">
        <v>249</v>
      </c>
      <c r="D18" s="379" t="s">
        <v>254</v>
      </c>
      <c r="E18" s="224" t="s">
        <v>255</v>
      </c>
      <c r="F18" s="376"/>
      <c r="G18" s="9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" hidden="false" customHeight="true" outlineLevel="0" collapsed="false">
      <c r="A19" s="373" t="s">
        <v>256</v>
      </c>
      <c r="B19" s="373"/>
      <c r="C19" s="374"/>
      <c r="D19" s="375"/>
      <c r="E19" s="224"/>
      <c r="F19" s="376"/>
      <c r="G19" s="9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" hidden="false" customHeight="true" outlineLevel="0" collapsed="false">
      <c r="A20" s="381" t="n">
        <v>1</v>
      </c>
      <c r="B20" s="382" t="s">
        <v>110</v>
      </c>
      <c r="C20" s="36" t="s">
        <v>257</v>
      </c>
      <c r="D20" s="391"/>
      <c r="E20" s="224" t="s">
        <v>258</v>
      </c>
      <c r="F20" s="376" t="s">
        <v>259</v>
      </c>
      <c r="G20" s="9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" hidden="false" customHeight="true" outlineLevel="0" collapsed="false">
      <c r="A21" s="381" t="n">
        <v>2</v>
      </c>
      <c r="B21" s="382" t="s">
        <v>111</v>
      </c>
      <c r="C21" s="36" t="s">
        <v>257</v>
      </c>
      <c r="D21" s="391"/>
      <c r="E21" s="224" t="s">
        <v>258</v>
      </c>
      <c r="F21" s="376"/>
      <c r="G21" s="9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" hidden="false" customHeight="true" outlineLevel="0" collapsed="false">
      <c r="A22" s="381" t="n">
        <v>3</v>
      </c>
      <c r="B22" s="382" t="s">
        <v>260</v>
      </c>
      <c r="C22" s="36" t="s">
        <v>257</v>
      </c>
      <c r="D22" s="391"/>
      <c r="E22" s="224" t="s">
        <v>258</v>
      </c>
      <c r="F22" s="376" t="s">
        <v>261</v>
      </c>
      <c r="G22" s="9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" hidden="false" customHeight="true" outlineLevel="0" collapsed="false">
      <c r="A23" s="381" t="n">
        <v>4</v>
      </c>
      <c r="B23" s="382" t="s">
        <v>113</v>
      </c>
      <c r="C23" s="36" t="s">
        <v>236</v>
      </c>
      <c r="D23" s="391"/>
      <c r="E23" s="224" t="s">
        <v>262</v>
      </c>
      <c r="F23" s="376" t="s">
        <v>263</v>
      </c>
      <c r="G23" s="9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" hidden="false" customHeight="true" outlineLevel="0" collapsed="false">
      <c r="A24" s="373" t="s">
        <v>264</v>
      </c>
      <c r="B24" s="373"/>
      <c r="C24" s="392"/>
      <c r="D24" s="391"/>
      <c r="E24" s="224"/>
      <c r="F24" s="376"/>
      <c r="G24" s="9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" hidden="false" customHeight="true" outlineLevel="0" collapsed="false">
      <c r="A25" s="381" t="n">
        <v>1</v>
      </c>
      <c r="B25" s="382" t="s">
        <v>114</v>
      </c>
      <c r="C25" s="36" t="s">
        <v>236</v>
      </c>
      <c r="D25" s="383" t="s">
        <v>265</v>
      </c>
      <c r="E25" s="224" t="s">
        <v>266</v>
      </c>
      <c r="F25" s="376"/>
      <c r="G25" s="9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" hidden="false" customHeight="true" outlineLevel="0" collapsed="false">
      <c r="A26" s="381" t="n">
        <v>2</v>
      </c>
      <c r="B26" s="382" t="s">
        <v>115</v>
      </c>
      <c r="C26" s="36" t="s">
        <v>236</v>
      </c>
      <c r="D26" s="391"/>
      <c r="E26" s="224" t="s">
        <v>266</v>
      </c>
      <c r="F26" s="376"/>
      <c r="G26" s="9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" hidden="false" customHeight="true" outlineLevel="0" collapsed="false">
      <c r="A27" s="381" t="n">
        <v>3</v>
      </c>
      <c r="B27" s="382" t="s">
        <v>116</v>
      </c>
      <c r="C27" s="36" t="s">
        <v>236</v>
      </c>
      <c r="D27" s="391"/>
      <c r="E27" s="224" t="s">
        <v>266</v>
      </c>
      <c r="F27" s="376"/>
      <c r="G27" s="9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true" outlineLevel="0" collapsed="false">
      <c r="A28" s="381" t="n">
        <v>4</v>
      </c>
      <c r="B28" s="382" t="s">
        <v>117</v>
      </c>
      <c r="C28" s="36" t="s">
        <v>236</v>
      </c>
      <c r="D28" s="391"/>
      <c r="E28" s="224" t="s">
        <v>267</v>
      </c>
      <c r="F28" s="376"/>
      <c r="G28" s="9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" hidden="false" customHeight="true" outlineLevel="0" collapsed="false">
      <c r="A29" s="373" t="s">
        <v>268</v>
      </c>
      <c r="B29" s="373"/>
      <c r="C29" s="392"/>
      <c r="D29" s="391"/>
      <c r="E29" s="224"/>
      <c r="F29" s="376"/>
      <c r="G29" s="9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" hidden="false" customHeight="true" outlineLevel="0" collapsed="false">
      <c r="A30" s="381" t="n">
        <v>1</v>
      </c>
      <c r="B30" s="382" t="s">
        <v>269</v>
      </c>
      <c r="C30" s="36" t="s">
        <v>257</v>
      </c>
      <c r="D30" s="391"/>
      <c r="E30" s="224" t="s">
        <v>270</v>
      </c>
      <c r="F30" s="376" t="s">
        <v>271</v>
      </c>
      <c r="G30" s="9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" hidden="false" customHeight="true" outlineLevel="0" collapsed="false">
      <c r="A31" s="373" t="s">
        <v>272</v>
      </c>
      <c r="B31" s="373"/>
      <c r="C31" s="374"/>
      <c r="D31" s="393"/>
      <c r="E31" s="224"/>
      <c r="F31" s="376"/>
      <c r="G31" s="9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" hidden="false" customHeight="true" outlineLevel="0" collapsed="false">
      <c r="A32" s="381" t="n">
        <v>1</v>
      </c>
      <c r="B32" s="382" t="s">
        <v>119</v>
      </c>
      <c r="C32" s="36" t="s">
        <v>273</v>
      </c>
      <c r="D32" s="391"/>
      <c r="E32" s="224" t="s">
        <v>274</v>
      </c>
      <c r="F32" s="376"/>
      <c r="G32" s="9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" hidden="false" customHeight="true" outlineLevel="0" collapsed="false">
      <c r="A33" s="381" t="n">
        <v>2</v>
      </c>
      <c r="B33" s="382" t="s">
        <v>120</v>
      </c>
      <c r="C33" s="36" t="s">
        <v>273</v>
      </c>
      <c r="D33" s="391"/>
      <c r="E33" s="224" t="s">
        <v>275</v>
      </c>
      <c r="F33" s="376"/>
      <c r="G33" s="9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" hidden="false" customHeight="true" outlineLevel="0" collapsed="false">
      <c r="A34" s="381" t="n">
        <v>3</v>
      </c>
      <c r="B34" s="382" t="s">
        <v>121</v>
      </c>
      <c r="C34" s="36" t="s">
        <v>273</v>
      </c>
      <c r="D34" s="391"/>
      <c r="E34" s="224" t="s">
        <v>276</v>
      </c>
      <c r="F34" s="376"/>
      <c r="G34" s="9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" hidden="false" customHeight="true" outlineLevel="0" collapsed="false">
      <c r="A35" s="381" t="n">
        <v>4</v>
      </c>
      <c r="B35" s="382" t="s">
        <v>122</v>
      </c>
      <c r="C35" s="36" t="s">
        <v>273</v>
      </c>
      <c r="D35" s="391"/>
      <c r="E35" s="224" t="s">
        <v>277</v>
      </c>
      <c r="F35" s="376"/>
      <c r="G35" s="9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" hidden="false" customHeight="true" outlineLevel="0" collapsed="false">
      <c r="A36" s="394" t="s">
        <v>100</v>
      </c>
      <c r="B36" s="394"/>
      <c r="C36" s="36"/>
      <c r="D36" s="391"/>
      <c r="E36" s="224"/>
      <c r="F36" s="376"/>
      <c r="G36" s="9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" hidden="false" customHeight="true" outlineLevel="0" collapsed="false">
      <c r="A37" s="381" t="n">
        <v>1</v>
      </c>
      <c r="B37" s="395" t="s">
        <v>134</v>
      </c>
      <c r="C37" s="36"/>
      <c r="D37" s="391"/>
      <c r="E37" s="224" t="s">
        <v>278</v>
      </c>
      <c r="F37" s="376"/>
      <c r="G37" s="9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" hidden="false" customHeight="true" outlineLevel="0" collapsed="false">
      <c r="A38" s="396" t="n">
        <v>2</v>
      </c>
      <c r="B38" s="397" t="s">
        <v>135</v>
      </c>
      <c r="C38" s="392"/>
      <c r="D38" s="391"/>
      <c r="E38" s="224" t="s">
        <v>279</v>
      </c>
      <c r="F38" s="376"/>
      <c r="G38" s="9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" hidden="false" customHeight="true" outlineLevel="0" collapsed="false">
      <c r="A39" s="398" t="n">
        <v>3</v>
      </c>
      <c r="B39" s="399" t="s">
        <v>280</v>
      </c>
      <c r="C39" s="392"/>
      <c r="D39" s="391"/>
      <c r="E39" s="224" t="s">
        <v>281</v>
      </c>
      <c r="F39" s="376"/>
      <c r="G39" s="9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405" customFormat="true" ht="18.75" hidden="false" customHeight="true" outlineLevel="0" collapsed="false">
      <c r="A40" s="400" t="n">
        <v>4</v>
      </c>
      <c r="B40" s="401" t="s">
        <v>282</v>
      </c>
      <c r="C40" s="36"/>
      <c r="D40" s="402"/>
      <c r="E40" s="224" t="s">
        <v>283</v>
      </c>
      <c r="F40" s="403"/>
      <c r="G40" s="404"/>
    </row>
    <row r="41" customFormat="false" ht="15" hidden="false" customHeight="false" outlineLevel="0" collapsed="false">
      <c r="A41" s="406"/>
      <c r="B41" s="406"/>
      <c r="C41" s="406"/>
      <c r="D41" s="407"/>
      <c r="E41" s="109"/>
      <c r="F41" s="109"/>
    </row>
    <row r="46" customFormat="false" ht="13.8" hidden="false" customHeight="false" outlineLevel="0" collapsed="false"/>
  </sheetData>
  <mergeCells count="11">
    <mergeCell ref="A1:F1"/>
    <mergeCell ref="A4:B4"/>
    <mergeCell ref="A5:B5"/>
    <mergeCell ref="A8:B8"/>
    <mergeCell ref="A9:B9"/>
    <mergeCell ref="A15:B15"/>
    <mergeCell ref="A19:B19"/>
    <mergeCell ref="A24:B24"/>
    <mergeCell ref="A29:B29"/>
    <mergeCell ref="A31:B31"/>
    <mergeCell ref="A36:B36"/>
  </mergeCells>
  <printOptions headings="false" gridLines="false" gridLinesSet="true" horizontalCentered="false" verticalCentered="false"/>
  <pageMargins left="0.2" right="0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4" activeCellId="0" sqref="W4"/>
    </sheetView>
  </sheetViews>
  <sheetFormatPr defaultRowHeight="15"/>
  <cols>
    <col collapsed="false" hidden="false" max="1" min="1" style="408" width="11.5708502024291"/>
    <col collapsed="false" hidden="false" max="2" min="2" style="0" width="31.1417004048583"/>
    <col collapsed="false" hidden="false" max="3" min="3" style="0" width="21.1457489878542"/>
    <col collapsed="false" hidden="false" max="4" min="4" style="0" width="8.1417004048583"/>
    <col collapsed="false" hidden="false" max="9" min="5" style="0" width="4.85425101214575"/>
    <col collapsed="false" hidden="false" max="11" min="10" style="0" width="5.85425101214575"/>
    <col collapsed="false" hidden="false" max="20" min="12" style="0" width="4.85425101214575"/>
    <col collapsed="false" hidden="false" max="21" min="21" style="0" width="5.71255060728745"/>
    <col collapsed="false" hidden="false" max="25" min="22" style="0" width="3.71255060728745"/>
    <col collapsed="false" hidden="false" max="26" min="26" style="0" width="5.42914979757085"/>
    <col collapsed="false" hidden="false" max="33" min="27" style="0" width="3.71255060728745"/>
    <col collapsed="false" hidden="false" max="1025" min="34" style="0" width="8.5748987854251"/>
  </cols>
  <sheetData>
    <row r="1" customFormat="false" ht="24" hidden="false" customHeight="true" outlineLevel="0" collapsed="false">
      <c r="A1" s="409" t="s">
        <v>284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</row>
    <row r="2" customFormat="false" ht="9.75" hidden="false" customHeight="true" outlineLevel="0" collapsed="false">
      <c r="A2" s="0"/>
    </row>
    <row r="3" customFormat="false" ht="24" hidden="false" customHeight="true" outlineLevel="0" collapsed="false">
      <c r="A3" s="410" t="s">
        <v>89</v>
      </c>
      <c r="B3" s="410" t="s">
        <v>90</v>
      </c>
      <c r="C3" s="411" t="s">
        <v>5</v>
      </c>
      <c r="D3" s="412"/>
      <c r="E3" s="413" t="s">
        <v>92</v>
      </c>
      <c r="F3" s="413"/>
      <c r="G3" s="413"/>
      <c r="H3" s="413"/>
      <c r="I3" s="413"/>
      <c r="J3" s="413" t="s">
        <v>93</v>
      </c>
      <c r="K3" s="413"/>
      <c r="L3" s="413"/>
      <c r="M3" s="414" t="s">
        <v>94</v>
      </c>
      <c r="N3" s="414"/>
      <c r="O3" s="414"/>
      <c r="P3" s="414"/>
      <c r="Q3" s="166" t="s">
        <v>95</v>
      </c>
      <c r="R3" s="166"/>
      <c r="S3" s="166"/>
      <c r="T3" s="166"/>
      <c r="U3" s="414" t="s">
        <v>96</v>
      </c>
      <c r="V3" s="414" t="s">
        <v>97</v>
      </c>
      <c r="W3" s="414"/>
      <c r="X3" s="414"/>
      <c r="Y3" s="414"/>
      <c r="Z3" s="414" t="s">
        <v>98</v>
      </c>
      <c r="AA3" s="414"/>
      <c r="AB3" s="414"/>
      <c r="AC3" s="414"/>
      <c r="AD3" s="166" t="s">
        <v>285</v>
      </c>
      <c r="AE3" s="166"/>
      <c r="AF3" s="166"/>
      <c r="AG3" s="166"/>
    </row>
    <row r="4" s="425" customFormat="true" ht="120.25" hidden="false" customHeight="false" outlineLevel="0" collapsed="false">
      <c r="A4" s="410"/>
      <c r="B4" s="410"/>
      <c r="C4" s="411"/>
      <c r="D4" s="412"/>
      <c r="E4" s="168" t="s">
        <v>102</v>
      </c>
      <c r="F4" s="169" t="s">
        <v>103</v>
      </c>
      <c r="G4" s="169" t="s">
        <v>104</v>
      </c>
      <c r="H4" s="169" t="s">
        <v>286</v>
      </c>
      <c r="I4" s="170" t="s">
        <v>106</v>
      </c>
      <c r="J4" s="168" t="s">
        <v>107</v>
      </c>
      <c r="K4" s="169" t="s">
        <v>287</v>
      </c>
      <c r="L4" s="170" t="s">
        <v>109</v>
      </c>
      <c r="M4" s="168" t="s">
        <v>110</v>
      </c>
      <c r="N4" s="169" t="s">
        <v>111</v>
      </c>
      <c r="O4" s="169" t="s">
        <v>112</v>
      </c>
      <c r="P4" s="415" t="s">
        <v>113</v>
      </c>
      <c r="Q4" s="168" t="s">
        <v>114</v>
      </c>
      <c r="R4" s="169" t="s">
        <v>115</v>
      </c>
      <c r="S4" s="169" t="s">
        <v>116</v>
      </c>
      <c r="T4" s="170" t="s">
        <v>117</v>
      </c>
      <c r="U4" s="416" t="s">
        <v>288</v>
      </c>
      <c r="V4" s="417" t="s">
        <v>119</v>
      </c>
      <c r="W4" s="418" t="s">
        <v>120</v>
      </c>
      <c r="X4" s="418" t="s">
        <v>121</v>
      </c>
      <c r="Y4" s="418" t="s">
        <v>122</v>
      </c>
      <c r="Z4" s="419" t="s">
        <v>123</v>
      </c>
      <c r="AA4" s="420" t="s">
        <v>124</v>
      </c>
      <c r="AB4" s="420" t="s">
        <v>125</v>
      </c>
      <c r="AC4" s="421" t="s">
        <v>126</v>
      </c>
      <c r="AD4" s="422" t="s">
        <v>134</v>
      </c>
      <c r="AE4" s="423" t="s">
        <v>289</v>
      </c>
      <c r="AF4" s="420" t="s">
        <v>136</v>
      </c>
      <c r="AG4" s="424" t="s">
        <v>282</v>
      </c>
    </row>
    <row r="5" s="429" customFormat="true" ht="16.5" hidden="false" customHeight="false" outlineLevel="0" collapsed="false">
      <c r="A5" s="426" t="s">
        <v>7</v>
      </c>
      <c r="B5" s="426"/>
      <c r="C5" s="426"/>
      <c r="D5" s="426"/>
      <c r="E5" s="427" t="s">
        <v>236</v>
      </c>
      <c r="F5" s="427" t="s">
        <v>236</v>
      </c>
      <c r="G5" s="427" t="s">
        <v>236</v>
      </c>
      <c r="H5" s="427" t="s">
        <v>236</v>
      </c>
      <c r="I5" s="427" t="s">
        <v>236</v>
      </c>
      <c r="J5" s="427" t="s">
        <v>236</v>
      </c>
      <c r="K5" s="427" t="s">
        <v>236</v>
      </c>
      <c r="L5" s="427" t="s">
        <v>236</v>
      </c>
      <c r="M5" s="427" t="s">
        <v>290</v>
      </c>
      <c r="N5" s="427" t="s">
        <v>290</v>
      </c>
      <c r="O5" s="427" t="s">
        <v>290</v>
      </c>
      <c r="P5" s="427" t="s">
        <v>290</v>
      </c>
      <c r="Q5" s="427" t="s">
        <v>291</v>
      </c>
      <c r="R5" s="427" t="s">
        <v>291</v>
      </c>
      <c r="S5" s="427" t="s">
        <v>291</v>
      </c>
      <c r="T5" s="427" t="s">
        <v>236</v>
      </c>
      <c r="U5" s="427" t="s">
        <v>290</v>
      </c>
      <c r="V5" s="427" t="s">
        <v>273</v>
      </c>
      <c r="W5" s="427" t="s">
        <v>273</v>
      </c>
      <c r="X5" s="427" t="s">
        <v>273</v>
      </c>
      <c r="Y5" s="427" t="s">
        <v>273</v>
      </c>
      <c r="Z5" s="428"/>
      <c r="AA5" s="428"/>
      <c r="AB5" s="428"/>
      <c r="AC5" s="428"/>
      <c r="AD5" s="428"/>
      <c r="AE5" s="428"/>
      <c r="AF5" s="428"/>
      <c r="AG5" s="428"/>
    </row>
    <row r="6" s="437" customFormat="true" ht="18.75" hidden="false" customHeight="true" outlineLevel="0" collapsed="false">
      <c r="A6" s="430" t="s">
        <v>150</v>
      </c>
      <c r="B6" s="431" t="s">
        <v>151</v>
      </c>
      <c r="C6" s="432" t="s">
        <v>152</v>
      </c>
      <c r="D6" s="433"/>
      <c r="E6" s="434"/>
      <c r="F6" s="434"/>
      <c r="G6" s="434"/>
      <c r="H6" s="434"/>
      <c r="I6" s="434"/>
      <c r="J6" s="434"/>
      <c r="K6" s="434"/>
      <c r="L6" s="434"/>
      <c r="M6" s="435"/>
      <c r="N6" s="435"/>
      <c r="O6" s="435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6" t="n">
        <v>4</v>
      </c>
      <c r="AA6" s="434"/>
      <c r="AB6" s="434"/>
      <c r="AC6" s="434"/>
      <c r="AD6" s="434"/>
      <c r="AE6" s="434"/>
      <c r="AF6" s="434"/>
      <c r="AG6" s="434"/>
    </row>
    <row r="7" customFormat="false" ht="18.75" hidden="false" customHeight="true" outlineLevel="0" collapsed="false">
      <c r="A7" s="438" t="s">
        <v>154</v>
      </c>
      <c r="B7" s="439" t="s">
        <v>155</v>
      </c>
      <c r="C7" s="432" t="s">
        <v>156</v>
      </c>
      <c r="D7" s="433"/>
      <c r="E7" s="434"/>
      <c r="F7" s="434"/>
      <c r="G7" s="434"/>
      <c r="H7" s="434"/>
      <c r="I7" s="434"/>
      <c r="J7" s="434"/>
      <c r="K7" s="434"/>
      <c r="L7" s="434"/>
      <c r="M7" s="434" t="n">
        <v>0.25</v>
      </c>
      <c r="N7" s="434" t="n">
        <v>0.25</v>
      </c>
      <c r="O7" s="434" t="n">
        <v>0.25</v>
      </c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  <c r="AD7" s="434"/>
      <c r="AE7" s="434"/>
      <c r="AF7" s="434"/>
      <c r="AG7" s="434"/>
    </row>
    <row r="8" customFormat="false" ht="18.75" hidden="false" customHeight="true" outlineLevel="0" collapsed="false">
      <c r="A8" s="438"/>
      <c r="B8" s="439"/>
      <c r="C8" s="433" t="s">
        <v>292</v>
      </c>
      <c r="D8" s="433"/>
      <c r="E8" s="434"/>
      <c r="F8" s="434"/>
      <c r="G8" s="434"/>
      <c r="H8" s="434"/>
      <c r="I8" s="434"/>
      <c r="J8" s="434"/>
      <c r="K8" s="434"/>
      <c r="L8" s="434"/>
      <c r="M8" s="434" t="n">
        <v>0.25</v>
      </c>
      <c r="N8" s="434" t="n">
        <v>0.25</v>
      </c>
      <c r="O8" s="434" t="n">
        <v>0.25</v>
      </c>
      <c r="P8" s="434"/>
      <c r="Q8" s="434"/>
      <c r="R8" s="434"/>
      <c r="S8" s="434"/>
      <c r="T8" s="434"/>
      <c r="U8" s="434"/>
      <c r="V8" s="434"/>
      <c r="W8" s="434"/>
      <c r="X8" s="434"/>
      <c r="Y8" s="434"/>
      <c r="Z8" s="434"/>
      <c r="AA8" s="434"/>
      <c r="AB8" s="434"/>
      <c r="AC8" s="434"/>
      <c r="AD8" s="434"/>
      <c r="AE8" s="434"/>
      <c r="AF8" s="434"/>
      <c r="AG8" s="434"/>
    </row>
    <row r="9" customFormat="false" ht="18.75" hidden="false" customHeight="true" outlineLevel="0" collapsed="false">
      <c r="A9" s="430" t="s">
        <v>158</v>
      </c>
      <c r="B9" s="431" t="s">
        <v>159</v>
      </c>
      <c r="C9" s="433" t="s">
        <v>292</v>
      </c>
      <c r="D9" s="433"/>
      <c r="E9" s="434"/>
      <c r="F9" s="434"/>
      <c r="G9" s="434"/>
      <c r="H9" s="434"/>
      <c r="I9" s="434"/>
      <c r="J9" s="434"/>
      <c r="K9" s="434"/>
      <c r="L9" s="434"/>
      <c r="M9" s="434"/>
      <c r="N9" s="434"/>
      <c r="O9" s="434"/>
      <c r="P9" s="434"/>
      <c r="Q9" s="434"/>
      <c r="R9" s="434"/>
      <c r="S9" s="434"/>
      <c r="T9" s="434"/>
      <c r="U9" s="434"/>
      <c r="V9" s="434"/>
      <c r="W9" s="434"/>
      <c r="X9" s="434"/>
      <c r="Y9" s="434"/>
      <c r="Z9" s="440"/>
      <c r="AA9" s="434"/>
      <c r="AB9" s="434"/>
      <c r="AC9" s="434"/>
      <c r="AD9" s="434"/>
      <c r="AE9" s="434"/>
      <c r="AF9" s="434"/>
      <c r="AG9" s="434"/>
    </row>
    <row r="10" customFormat="false" ht="18.75" hidden="false" customHeight="true" outlineLevel="0" collapsed="false">
      <c r="A10" s="441" t="s">
        <v>161</v>
      </c>
      <c r="B10" s="442" t="s">
        <v>293</v>
      </c>
      <c r="C10" s="432" t="s">
        <v>294</v>
      </c>
      <c r="D10" s="432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43"/>
      <c r="P10" s="443"/>
      <c r="Q10" s="443" t="n">
        <v>0.63</v>
      </c>
      <c r="R10" s="443" t="n">
        <v>0.63</v>
      </c>
      <c r="S10" s="443" t="n">
        <v>0.63</v>
      </c>
      <c r="T10" s="443" t="n">
        <v>1</v>
      </c>
      <c r="U10" s="443"/>
      <c r="V10" s="443"/>
      <c r="W10" s="443"/>
      <c r="X10" s="443"/>
      <c r="Y10" s="443"/>
      <c r="Z10" s="443"/>
      <c r="AA10" s="443"/>
      <c r="AB10" s="443"/>
      <c r="AC10" s="443"/>
      <c r="AD10" s="443"/>
      <c r="AE10" s="443"/>
      <c r="AF10" s="443"/>
      <c r="AG10" s="443"/>
    </row>
    <row r="11" customFormat="false" ht="18.75" hidden="false" customHeight="true" outlineLevel="0" collapsed="false">
      <c r="A11" s="441"/>
      <c r="B11" s="442"/>
      <c r="C11" s="432" t="s">
        <v>292</v>
      </c>
      <c r="D11" s="432"/>
      <c r="E11" s="443"/>
      <c r="F11" s="443"/>
      <c r="G11" s="443"/>
      <c r="H11" s="443"/>
      <c r="I11" s="443"/>
      <c r="J11" s="443"/>
      <c r="K11" s="443"/>
      <c r="L11" s="443"/>
      <c r="M11" s="443"/>
      <c r="N11" s="443"/>
      <c r="O11" s="443"/>
      <c r="P11" s="443"/>
      <c r="Q11" s="443" t="n">
        <v>0.63</v>
      </c>
      <c r="R11" s="443" t="n">
        <v>0.63</v>
      </c>
      <c r="S11" s="443" t="n">
        <v>0.63</v>
      </c>
      <c r="T11" s="443" t="n">
        <v>1</v>
      </c>
      <c r="U11" s="443"/>
      <c r="V11" s="443"/>
      <c r="W11" s="443"/>
      <c r="X11" s="443"/>
      <c r="Y11" s="443"/>
      <c r="Z11" s="443"/>
      <c r="AA11" s="443"/>
      <c r="AB11" s="443"/>
      <c r="AC11" s="443"/>
      <c r="AD11" s="443"/>
      <c r="AE11" s="443"/>
      <c r="AF11" s="443"/>
      <c r="AG11" s="443"/>
    </row>
    <row r="12" customFormat="false" ht="18.75" hidden="false" customHeight="true" outlineLevel="0" collapsed="false">
      <c r="A12" s="430" t="s">
        <v>164</v>
      </c>
      <c r="B12" s="431" t="s">
        <v>165</v>
      </c>
      <c r="C12" s="433" t="s">
        <v>160</v>
      </c>
      <c r="D12" s="433"/>
      <c r="E12" s="434"/>
      <c r="F12" s="434"/>
      <c r="G12" s="434"/>
      <c r="H12" s="434"/>
      <c r="I12" s="434"/>
      <c r="J12" s="434"/>
      <c r="K12" s="434"/>
      <c r="L12" s="434"/>
      <c r="M12" s="434"/>
      <c r="N12" s="434"/>
      <c r="O12" s="434"/>
      <c r="P12" s="434"/>
      <c r="Q12" s="434"/>
      <c r="R12" s="434"/>
      <c r="S12" s="434"/>
      <c r="T12" s="434"/>
      <c r="U12" s="444" t="n">
        <v>15</v>
      </c>
      <c r="V12" s="434"/>
      <c r="W12" s="434"/>
      <c r="X12" s="434"/>
      <c r="Y12" s="434"/>
      <c r="Z12" s="434"/>
      <c r="AA12" s="434"/>
      <c r="AB12" s="434"/>
      <c r="AC12" s="434"/>
      <c r="AD12" s="434"/>
      <c r="AE12" s="434"/>
      <c r="AF12" s="434"/>
      <c r="AG12" s="434"/>
    </row>
    <row r="13" customFormat="false" ht="18.75" hidden="false" customHeight="true" outlineLevel="0" collapsed="false">
      <c r="A13" s="430" t="s">
        <v>166</v>
      </c>
      <c r="B13" s="431" t="s">
        <v>295</v>
      </c>
      <c r="C13" s="433" t="s">
        <v>152</v>
      </c>
      <c r="D13" s="433"/>
      <c r="E13" s="434"/>
      <c r="F13" s="434"/>
      <c r="G13" s="434"/>
      <c r="H13" s="434"/>
      <c r="I13" s="434"/>
      <c r="J13" s="434"/>
      <c r="K13" s="434"/>
      <c r="L13" s="434"/>
      <c r="M13" s="434"/>
      <c r="N13" s="434"/>
      <c r="O13" s="434"/>
      <c r="P13" s="434"/>
      <c r="Q13" s="434"/>
      <c r="R13" s="434"/>
      <c r="S13" s="434"/>
      <c r="T13" s="434"/>
      <c r="U13" s="434"/>
      <c r="V13" s="434"/>
      <c r="W13" s="434"/>
      <c r="X13" s="434"/>
      <c r="Y13" s="434"/>
      <c r="Z13" s="434"/>
      <c r="AA13" s="434"/>
      <c r="AB13" s="434"/>
      <c r="AC13" s="434"/>
      <c r="AD13" s="434"/>
      <c r="AE13" s="434"/>
      <c r="AF13" s="434"/>
      <c r="AG13" s="434"/>
    </row>
    <row r="14" customFormat="false" ht="18.75" hidden="false" customHeight="true" outlineLevel="0" collapsed="false">
      <c r="A14" s="430" t="s">
        <v>168</v>
      </c>
      <c r="B14" s="224" t="s">
        <v>169</v>
      </c>
      <c r="C14" s="433" t="s">
        <v>152</v>
      </c>
      <c r="D14" s="433"/>
      <c r="E14" s="434"/>
      <c r="F14" s="434"/>
      <c r="G14" s="434"/>
      <c r="H14" s="434"/>
      <c r="I14" s="434"/>
      <c r="J14" s="434"/>
      <c r="K14" s="434"/>
      <c r="L14" s="434"/>
      <c r="M14" s="434"/>
      <c r="N14" s="434"/>
      <c r="O14" s="434"/>
      <c r="P14" s="434"/>
      <c r="Q14" s="434"/>
      <c r="R14" s="434"/>
      <c r="S14" s="434"/>
      <c r="T14" s="434"/>
      <c r="U14" s="434"/>
      <c r="V14" s="434"/>
      <c r="W14" s="434"/>
      <c r="X14" s="434"/>
      <c r="Y14" s="434"/>
      <c r="Z14" s="434"/>
      <c r="AA14" s="434"/>
      <c r="AB14" s="434"/>
      <c r="AC14" s="434"/>
      <c r="AD14" s="434"/>
      <c r="AE14" s="434"/>
      <c r="AF14" s="434"/>
      <c r="AG14" s="434"/>
    </row>
    <row r="15" customFormat="false" ht="18.75" hidden="false" customHeight="true" outlineLevel="0" collapsed="false">
      <c r="A15" s="430" t="s">
        <v>170</v>
      </c>
      <c r="B15" s="431" t="s">
        <v>171</v>
      </c>
      <c r="C15" s="432" t="s">
        <v>296</v>
      </c>
      <c r="D15" s="433"/>
      <c r="E15" s="434"/>
      <c r="F15" s="434"/>
      <c r="G15" s="434"/>
      <c r="H15" s="434"/>
      <c r="I15" s="434"/>
      <c r="J15" s="434"/>
      <c r="K15" s="434"/>
      <c r="L15" s="434"/>
      <c r="M15" s="434"/>
      <c r="N15" s="434"/>
      <c r="O15" s="434"/>
      <c r="P15" s="434"/>
      <c r="Q15" s="434"/>
      <c r="R15" s="434"/>
      <c r="S15" s="434"/>
      <c r="T15" s="434"/>
      <c r="U15" s="434"/>
      <c r="V15" s="434"/>
      <c r="W15" s="434"/>
      <c r="X15" s="434"/>
      <c r="Y15" s="434"/>
      <c r="Z15" s="434"/>
      <c r="AA15" s="434"/>
      <c r="AB15" s="434"/>
      <c r="AC15" s="434"/>
      <c r="AD15" s="434"/>
      <c r="AE15" s="434"/>
      <c r="AF15" s="434"/>
      <c r="AG15" s="434"/>
    </row>
    <row r="16" customFormat="false" ht="18.75" hidden="false" customHeight="true" outlineLevel="0" collapsed="false">
      <c r="A16" s="430" t="s">
        <v>172</v>
      </c>
      <c r="B16" s="431" t="s">
        <v>173</v>
      </c>
      <c r="C16" s="433" t="s">
        <v>152</v>
      </c>
      <c r="D16" s="433"/>
      <c r="E16" s="434"/>
      <c r="F16" s="434"/>
      <c r="G16" s="434"/>
      <c r="H16" s="434"/>
      <c r="I16" s="434"/>
      <c r="J16" s="434"/>
      <c r="K16" s="434"/>
      <c r="L16" s="434"/>
      <c r="M16" s="434"/>
      <c r="N16" s="434"/>
      <c r="O16" s="434"/>
      <c r="P16" s="434"/>
      <c r="Q16" s="434"/>
      <c r="R16" s="434"/>
      <c r="S16" s="434"/>
      <c r="T16" s="434"/>
      <c r="U16" s="434"/>
      <c r="V16" s="434"/>
      <c r="W16" s="434"/>
      <c r="X16" s="434"/>
      <c r="Y16" s="434"/>
      <c r="Z16" s="434"/>
      <c r="AA16" s="434"/>
      <c r="AB16" s="434"/>
      <c r="AC16" s="434"/>
      <c r="AD16" s="434"/>
      <c r="AE16" s="434"/>
      <c r="AF16" s="434"/>
      <c r="AG16" s="434"/>
    </row>
    <row r="17" customFormat="false" ht="18.75" hidden="false" customHeight="true" outlineLevel="0" collapsed="false">
      <c r="A17" s="430" t="s">
        <v>174</v>
      </c>
      <c r="B17" s="431" t="s">
        <v>175</v>
      </c>
      <c r="C17" s="433" t="s">
        <v>157</v>
      </c>
      <c r="D17" s="433"/>
      <c r="E17" s="434"/>
      <c r="F17" s="434"/>
      <c r="G17" s="434"/>
      <c r="H17" s="434"/>
      <c r="I17" s="434"/>
      <c r="J17" s="434"/>
      <c r="K17" s="434"/>
      <c r="L17" s="434"/>
      <c r="M17" s="434"/>
      <c r="N17" s="434"/>
      <c r="O17" s="434"/>
      <c r="P17" s="434"/>
      <c r="Q17" s="434"/>
      <c r="R17" s="434"/>
      <c r="S17" s="434"/>
      <c r="T17" s="434"/>
      <c r="U17" s="434"/>
      <c r="V17" s="434"/>
      <c r="W17" s="434"/>
      <c r="X17" s="434"/>
      <c r="Y17" s="434"/>
      <c r="Z17" s="434"/>
      <c r="AA17" s="434"/>
      <c r="AB17" s="434"/>
      <c r="AC17" s="434"/>
      <c r="AD17" s="434"/>
      <c r="AE17" s="434"/>
      <c r="AF17" s="434"/>
      <c r="AG17" s="434"/>
    </row>
    <row r="18" customFormat="false" ht="18.75" hidden="false" customHeight="true" outlineLevel="0" collapsed="false">
      <c r="A18" s="430" t="s">
        <v>176</v>
      </c>
      <c r="B18" s="431" t="s">
        <v>177</v>
      </c>
      <c r="C18" s="433" t="s">
        <v>152</v>
      </c>
      <c r="D18" s="433"/>
      <c r="E18" s="434"/>
      <c r="F18" s="434"/>
      <c r="G18" s="434"/>
      <c r="H18" s="434"/>
      <c r="I18" s="434"/>
      <c r="J18" s="434"/>
      <c r="K18" s="434"/>
      <c r="L18" s="434"/>
      <c r="M18" s="434"/>
      <c r="N18" s="434"/>
      <c r="O18" s="434"/>
      <c r="P18" s="434"/>
      <c r="Q18" s="434"/>
      <c r="R18" s="434"/>
      <c r="S18" s="434"/>
      <c r="T18" s="434"/>
      <c r="U18" s="434"/>
      <c r="V18" s="434"/>
      <c r="W18" s="434"/>
      <c r="X18" s="434"/>
      <c r="Y18" s="434"/>
      <c r="Z18" s="434"/>
      <c r="AA18" s="434"/>
      <c r="AB18" s="434"/>
      <c r="AC18" s="434"/>
      <c r="AD18" s="434"/>
      <c r="AE18" s="434"/>
      <c r="AF18" s="434"/>
      <c r="AG18" s="434"/>
    </row>
    <row r="19" customFormat="false" ht="18.75" hidden="false" customHeight="true" outlineLevel="0" collapsed="false">
      <c r="A19" s="430" t="s">
        <v>178</v>
      </c>
      <c r="B19" s="431" t="s">
        <v>179</v>
      </c>
      <c r="C19" s="433" t="s">
        <v>152</v>
      </c>
      <c r="D19" s="433"/>
      <c r="E19" s="434"/>
      <c r="F19" s="434"/>
      <c r="G19" s="434"/>
      <c r="H19" s="434"/>
      <c r="I19" s="434"/>
      <c r="J19" s="434"/>
      <c r="K19" s="434"/>
      <c r="L19" s="434"/>
      <c r="M19" s="434"/>
      <c r="N19" s="434"/>
      <c r="O19" s="434"/>
      <c r="P19" s="434"/>
      <c r="Q19" s="434"/>
      <c r="R19" s="434"/>
      <c r="S19" s="434"/>
      <c r="T19" s="434"/>
      <c r="U19" s="434"/>
      <c r="V19" s="434"/>
      <c r="W19" s="434"/>
      <c r="X19" s="434"/>
      <c r="Y19" s="434"/>
      <c r="Z19" s="434"/>
      <c r="AA19" s="434"/>
      <c r="AB19" s="434"/>
      <c r="AC19" s="434"/>
      <c r="AD19" s="434"/>
      <c r="AE19" s="434"/>
      <c r="AF19" s="434"/>
      <c r="AG19" s="434"/>
    </row>
    <row r="20" customFormat="false" ht="18.75" hidden="false" customHeight="true" outlineLevel="0" collapsed="false">
      <c r="A20" s="430" t="s">
        <v>180</v>
      </c>
      <c r="B20" s="431" t="s">
        <v>181</v>
      </c>
      <c r="C20" s="433" t="s">
        <v>152</v>
      </c>
      <c r="D20" s="433"/>
      <c r="E20" s="434"/>
      <c r="F20" s="434"/>
      <c r="G20" s="434"/>
      <c r="H20" s="434"/>
      <c r="I20" s="434"/>
      <c r="J20" s="434"/>
      <c r="K20" s="434"/>
      <c r="L20" s="434"/>
      <c r="M20" s="434"/>
      <c r="N20" s="434"/>
      <c r="O20" s="434"/>
      <c r="P20" s="434"/>
      <c r="Q20" s="434"/>
      <c r="R20" s="434"/>
      <c r="S20" s="434"/>
      <c r="T20" s="434"/>
      <c r="U20" s="434"/>
      <c r="V20" s="434"/>
      <c r="W20" s="434"/>
      <c r="X20" s="434"/>
      <c r="Y20" s="434"/>
      <c r="Z20" s="434"/>
      <c r="AA20" s="434"/>
      <c r="AB20" s="434"/>
      <c r="AC20" s="434"/>
      <c r="AD20" s="434"/>
      <c r="AE20" s="434"/>
      <c r="AF20" s="434"/>
      <c r="AG20" s="434"/>
    </row>
    <row r="21" customFormat="false" ht="18.75" hidden="false" customHeight="true" outlineLevel="0" collapsed="false">
      <c r="A21" s="430" t="s">
        <v>182</v>
      </c>
      <c r="B21" s="439" t="s">
        <v>183</v>
      </c>
      <c r="C21" s="433" t="s">
        <v>184</v>
      </c>
      <c r="D21" s="433"/>
      <c r="E21" s="434"/>
      <c r="F21" s="434"/>
      <c r="G21" s="434"/>
      <c r="H21" s="434"/>
      <c r="I21" s="434"/>
      <c r="J21" s="434"/>
      <c r="K21" s="434"/>
      <c r="L21" s="434"/>
      <c r="M21" s="434"/>
      <c r="N21" s="434"/>
      <c r="O21" s="434"/>
      <c r="P21" s="434"/>
      <c r="Q21" s="434"/>
      <c r="R21" s="434"/>
      <c r="S21" s="434"/>
      <c r="T21" s="434"/>
      <c r="U21" s="434"/>
      <c r="V21" s="434"/>
      <c r="W21" s="434"/>
      <c r="X21" s="434"/>
      <c r="Y21" s="434"/>
      <c r="Z21" s="434"/>
      <c r="AA21" s="434"/>
      <c r="AB21" s="434"/>
      <c r="AC21" s="434"/>
      <c r="AD21" s="434"/>
      <c r="AE21" s="434"/>
      <c r="AF21" s="434"/>
      <c r="AG21" s="434"/>
    </row>
    <row r="22" customFormat="false" ht="18.75" hidden="false" customHeight="true" outlineLevel="0" collapsed="false">
      <c r="A22" s="438" t="s">
        <v>185</v>
      </c>
      <c r="B22" s="205" t="s">
        <v>186</v>
      </c>
      <c r="C22" s="433" t="s">
        <v>187</v>
      </c>
      <c r="D22" s="433"/>
      <c r="E22" s="434" t="n">
        <v>0.5</v>
      </c>
      <c r="F22" s="434"/>
      <c r="G22" s="434"/>
      <c r="H22" s="434"/>
      <c r="I22" s="434" t="n">
        <v>1</v>
      </c>
      <c r="J22" s="434"/>
      <c r="K22" s="434"/>
      <c r="L22" s="434"/>
      <c r="M22" s="434"/>
      <c r="N22" s="434"/>
      <c r="O22" s="434"/>
      <c r="P22" s="434"/>
      <c r="Q22" s="434"/>
      <c r="R22" s="434"/>
      <c r="S22" s="434"/>
      <c r="T22" s="434"/>
      <c r="U22" s="434"/>
      <c r="V22" s="434"/>
      <c r="W22" s="434"/>
      <c r="X22" s="434"/>
      <c r="Y22" s="434"/>
      <c r="Z22" s="434"/>
      <c r="AA22" s="434"/>
      <c r="AB22" s="434"/>
      <c r="AC22" s="434"/>
      <c r="AD22" s="434"/>
      <c r="AE22" s="434"/>
      <c r="AF22" s="434"/>
      <c r="AG22" s="434"/>
    </row>
    <row r="23" customFormat="false" ht="18.75" hidden="false" customHeight="true" outlineLevel="0" collapsed="false">
      <c r="A23" s="438"/>
      <c r="B23" s="205"/>
      <c r="C23" s="433" t="s">
        <v>163</v>
      </c>
      <c r="D23" s="433"/>
      <c r="E23" s="434" t="n">
        <v>1</v>
      </c>
      <c r="F23" s="444"/>
      <c r="G23" s="434"/>
      <c r="H23" s="434"/>
      <c r="I23" s="434" t="n">
        <v>1.5</v>
      </c>
      <c r="J23" s="434"/>
      <c r="K23" s="434"/>
      <c r="L23" s="434"/>
      <c r="M23" s="434"/>
      <c r="N23" s="434"/>
      <c r="O23" s="434"/>
      <c r="P23" s="434"/>
      <c r="Q23" s="434"/>
      <c r="R23" s="434"/>
      <c r="S23" s="434"/>
      <c r="T23" s="434"/>
      <c r="U23" s="434"/>
      <c r="V23" s="434"/>
      <c r="W23" s="434"/>
      <c r="X23" s="434"/>
      <c r="Y23" s="434"/>
      <c r="Z23" s="434"/>
      <c r="AA23" s="434"/>
      <c r="AB23" s="434"/>
      <c r="AC23" s="434"/>
      <c r="AD23" s="434"/>
      <c r="AE23" s="434"/>
      <c r="AF23" s="434"/>
      <c r="AG23" s="434"/>
    </row>
    <row r="24" customFormat="false" ht="18.75" hidden="false" customHeight="true" outlineLevel="0" collapsed="false">
      <c r="A24" s="438"/>
      <c r="B24" s="205"/>
      <c r="C24" s="433" t="s">
        <v>157</v>
      </c>
      <c r="D24" s="433"/>
      <c r="E24" s="434" t="n">
        <v>1.5</v>
      </c>
      <c r="F24" s="444"/>
      <c r="G24" s="444" t="n">
        <v>1.5</v>
      </c>
      <c r="H24" s="444" t="n">
        <v>5</v>
      </c>
      <c r="I24" s="434" t="n">
        <v>2</v>
      </c>
      <c r="J24" s="434"/>
      <c r="K24" s="434"/>
      <c r="L24" s="434"/>
      <c r="M24" s="434"/>
      <c r="N24" s="434"/>
      <c r="O24" s="434"/>
      <c r="P24" s="434"/>
      <c r="Q24" s="434"/>
      <c r="R24" s="434"/>
      <c r="S24" s="434"/>
      <c r="T24" s="434"/>
      <c r="U24" s="434"/>
      <c r="V24" s="434"/>
      <c r="W24" s="434"/>
      <c r="X24" s="434"/>
      <c r="Y24" s="434"/>
      <c r="Z24" s="434"/>
      <c r="AA24" s="434"/>
      <c r="AB24" s="434"/>
      <c r="AC24" s="434"/>
      <c r="AD24" s="434"/>
      <c r="AE24" s="434"/>
      <c r="AF24" s="434"/>
      <c r="AG24" s="434"/>
    </row>
    <row r="25" customFormat="false" ht="18.75" hidden="false" customHeight="true" outlineLevel="0" collapsed="false">
      <c r="A25" s="438" t="s">
        <v>188</v>
      </c>
      <c r="B25" s="205" t="s">
        <v>189</v>
      </c>
      <c r="C25" s="433" t="s">
        <v>187</v>
      </c>
      <c r="D25" s="433"/>
      <c r="E25" s="434" t="n">
        <v>0.5</v>
      </c>
      <c r="F25" s="434"/>
      <c r="G25" s="434"/>
      <c r="H25" s="434"/>
      <c r="I25" s="434" t="n">
        <v>1</v>
      </c>
      <c r="J25" s="434"/>
      <c r="K25" s="434"/>
      <c r="L25" s="434"/>
      <c r="M25" s="434"/>
      <c r="N25" s="434"/>
      <c r="O25" s="434"/>
      <c r="P25" s="434"/>
      <c r="Q25" s="434"/>
      <c r="R25" s="434"/>
      <c r="S25" s="434"/>
      <c r="T25" s="434"/>
      <c r="U25" s="434"/>
      <c r="V25" s="434"/>
      <c r="W25" s="434"/>
      <c r="X25" s="434"/>
      <c r="Y25" s="434"/>
      <c r="Z25" s="434"/>
      <c r="AA25" s="434"/>
      <c r="AB25" s="434"/>
      <c r="AC25" s="434"/>
      <c r="AD25" s="434"/>
      <c r="AE25" s="434"/>
      <c r="AF25" s="434"/>
      <c r="AG25" s="434"/>
    </row>
    <row r="26" customFormat="false" ht="18.75" hidden="false" customHeight="true" outlineLevel="0" collapsed="false">
      <c r="A26" s="438"/>
      <c r="B26" s="205"/>
      <c r="C26" s="433" t="s">
        <v>163</v>
      </c>
      <c r="D26" s="433"/>
      <c r="E26" s="434" t="n">
        <v>1</v>
      </c>
      <c r="F26" s="444"/>
      <c r="G26" s="434"/>
      <c r="H26" s="434"/>
      <c r="I26" s="434" t="n">
        <v>1.5</v>
      </c>
      <c r="J26" s="434"/>
      <c r="K26" s="434"/>
      <c r="L26" s="434"/>
      <c r="M26" s="434"/>
      <c r="N26" s="434"/>
      <c r="O26" s="434"/>
      <c r="P26" s="434"/>
      <c r="Q26" s="434"/>
      <c r="R26" s="434"/>
      <c r="S26" s="434"/>
      <c r="T26" s="434"/>
      <c r="U26" s="434"/>
      <c r="V26" s="434"/>
      <c r="W26" s="434"/>
      <c r="X26" s="434"/>
      <c r="Y26" s="434"/>
      <c r="Z26" s="434"/>
      <c r="AA26" s="434"/>
      <c r="AB26" s="434"/>
      <c r="AC26" s="434"/>
      <c r="AD26" s="434"/>
      <c r="AE26" s="434"/>
      <c r="AF26" s="434"/>
      <c r="AG26" s="434"/>
    </row>
    <row r="27" customFormat="false" ht="18.75" hidden="false" customHeight="true" outlineLevel="0" collapsed="false">
      <c r="A27" s="438"/>
      <c r="B27" s="205"/>
      <c r="C27" s="433" t="s">
        <v>157</v>
      </c>
      <c r="D27" s="433"/>
      <c r="E27" s="434" t="n">
        <v>1.5</v>
      </c>
      <c r="F27" s="434"/>
      <c r="G27" s="434" t="n">
        <v>1.5</v>
      </c>
      <c r="H27" s="434" t="n">
        <v>0</v>
      </c>
      <c r="I27" s="434" t="n">
        <v>2</v>
      </c>
      <c r="J27" s="434"/>
      <c r="K27" s="434"/>
      <c r="L27" s="434"/>
      <c r="M27" s="434"/>
      <c r="N27" s="434"/>
      <c r="O27" s="434"/>
      <c r="P27" s="434"/>
      <c r="Q27" s="434"/>
      <c r="R27" s="434"/>
      <c r="S27" s="434"/>
      <c r="T27" s="434"/>
      <c r="U27" s="434"/>
      <c r="V27" s="434"/>
      <c r="W27" s="434"/>
      <c r="X27" s="434"/>
      <c r="Y27" s="434"/>
      <c r="Z27" s="434"/>
      <c r="AA27" s="434"/>
      <c r="AB27" s="434"/>
      <c r="AC27" s="434"/>
      <c r="AD27" s="434"/>
      <c r="AE27" s="434"/>
      <c r="AF27" s="434"/>
      <c r="AG27" s="434"/>
    </row>
    <row r="28" customFormat="false" ht="18.75" hidden="false" customHeight="true" outlineLevel="0" collapsed="false">
      <c r="A28" s="445" t="s">
        <v>190</v>
      </c>
      <c r="B28" s="299" t="s">
        <v>297</v>
      </c>
      <c r="C28" s="433" t="s">
        <v>187</v>
      </c>
      <c r="D28" s="433"/>
      <c r="E28" s="434"/>
      <c r="F28" s="434"/>
      <c r="G28" s="434"/>
      <c r="H28" s="434"/>
      <c r="I28" s="434"/>
      <c r="J28" s="434"/>
      <c r="K28" s="434" t="n">
        <v>30</v>
      </c>
      <c r="L28" s="434"/>
      <c r="M28" s="434"/>
      <c r="N28" s="434"/>
      <c r="O28" s="434"/>
      <c r="P28" s="434"/>
      <c r="Q28" s="434"/>
      <c r="R28" s="434"/>
      <c r="S28" s="434"/>
      <c r="T28" s="434"/>
      <c r="U28" s="434"/>
      <c r="V28" s="434"/>
      <c r="W28" s="434"/>
      <c r="X28" s="434"/>
      <c r="Y28" s="434"/>
      <c r="Z28" s="434"/>
      <c r="AA28" s="434"/>
      <c r="AB28" s="434"/>
      <c r="AC28" s="434"/>
      <c r="AD28" s="434"/>
      <c r="AE28" s="434"/>
      <c r="AF28" s="434"/>
      <c r="AG28" s="434"/>
    </row>
    <row r="29" customFormat="false" ht="18.75" hidden="false" customHeight="true" outlineLevel="0" collapsed="false">
      <c r="A29" s="445"/>
      <c r="B29" s="299"/>
      <c r="C29" s="433" t="s">
        <v>163</v>
      </c>
      <c r="D29" s="433"/>
      <c r="E29" s="434"/>
      <c r="F29" s="434"/>
      <c r="G29" s="434"/>
      <c r="H29" s="434"/>
      <c r="I29" s="434"/>
      <c r="J29" s="434"/>
      <c r="K29" s="434" t="n">
        <v>120</v>
      </c>
      <c r="L29" s="434"/>
      <c r="M29" s="434"/>
      <c r="N29" s="434"/>
      <c r="O29" s="434"/>
      <c r="P29" s="434"/>
      <c r="Q29" s="434"/>
      <c r="R29" s="434"/>
      <c r="S29" s="434"/>
      <c r="T29" s="434"/>
      <c r="U29" s="434"/>
      <c r="V29" s="434"/>
      <c r="W29" s="434"/>
      <c r="X29" s="434"/>
      <c r="Y29" s="434"/>
      <c r="Z29" s="434"/>
      <c r="AA29" s="434"/>
      <c r="AB29" s="434"/>
      <c r="AC29" s="434"/>
      <c r="AD29" s="434"/>
      <c r="AE29" s="434"/>
      <c r="AF29" s="434"/>
      <c r="AG29" s="434"/>
    </row>
    <row r="30" customFormat="false" ht="18.75" hidden="false" customHeight="true" outlineLevel="0" collapsed="false">
      <c r="A30" s="438" t="s">
        <v>193</v>
      </c>
      <c r="B30" s="205" t="s">
        <v>194</v>
      </c>
      <c r="C30" s="433" t="s">
        <v>187</v>
      </c>
      <c r="D30" s="433"/>
      <c r="E30" s="434"/>
      <c r="F30" s="434"/>
      <c r="G30" s="434"/>
      <c r="H30" s="434"/>
      <c r="I30" s="434"/>
      <c r="J30" s="434"/>
      <c r="K30" s="434" t="n">
        <v>30</v>
      </c>
      <c r="L30" s="434"/>
      <c r="M30" s="434"/>
      <c r="N30" s="434"/>
      <c r="O30" s="434"/>
      <c r="P30" s="434"/>
      <c r="Q30" s="434"/>
      <c r="R30" s="434"/>
      <c r="S30" s="434"/>
      <c r="T30" s="434"/>
      <c r="U30" s="434"/>
      <c r="V30" s="434"/>
      <c r="W30" s="434"/>
      <c r="X30" s="434"/>
      <c r="Y30" s="434"/>
      <c r="Z30" s="434"/>
      <c r="AA30" s="434"/>
      <c r="AB30" s="434"/>
      <c r="AC30" s="434"/>
      <c r="AD30" s="434"/>
      <c r="AE30" s="434"/>
      <c r="AF30" s="434"/>
      <c r="AG30" s="434"/>
    </row>
    <row r="31" customFormat="false" ht="18.75" hidden="false" customHeight="true" outlineLevel="0" collapsed="false">
      <c r="A31" s="438"/>
      <c r="B31" s="205"/>
      <c r="C31" s="433" t="s">
        <v>157</v>
      </c>
      <c r="D31" s="433"/>
      <c r="E31" s="434"/>
      <c r="F31" s="434"/>
      <c r="G31" s="434"/>
      <c r="H31" s="434"/>
      <c r="I31" s="434"/>
      <c r="J31" s="444" t="n">
        <v>140</v>
      </c>
      <c r="K31" s="444"/>
      <c r="L31" s="434" t="n">
        <v>5</v>
      </c>
      <c r="M31" s="434"/>
      <c r="N31" s="434"/>
      <c r="O31" s="434"/>
      <c r="P31" s="434"/>
      <c r="Q31" s="434"/>
      <c r="R31" s="434"/>
      <c r="S31" s="434"/>
      <c r="T31" s="434"/>
      <c r="U31" s="434"/>
      <c r="V31" s="434"/>
      <c r="W31" s="434"/>
      <c r="X31" s="434"/>
      <c r="Y31" s="434"/>
      <c r="Z31" s="434"/>
      <c r="AA31" s="434"/>
      <c r="AB31" s="434"/>
      <c r="AC31" s="434"/>
      <c r="AD31" s="434"/>
      <c r="AE31" s="434"/>
      <c r="AF31" s="434"/>
      <c r="AG31" s="434"/>
    </row>
    <row r="32" customFormat="false" ht="18.75" hidden="false" customHeight="true" outlineLevel="0" collapsed="false">
      <c r="A32" s="438" t="s">
        <v>196</v>
      </c>
      <c r="B32" s="205" t="s">
        <v>197</v>
      </c>
      <c r="C32" s="432" t="s">
        <v>192</v>
      </c>
      <c r="D32" s="433"/>
      <c r="E32" s="434"/>
      <c r="F32" s="434"/>
      <c r="G32" s="434"/>
      <c r="H32" s="434"/>
      <c r="I32" s="434"/>
      <c r="J32" s="434"/>
      <c r="K32" s="434"/>
      <c r="L32" s="434"/>
      <c r="M32" s="434"/>
      <c r="N32" s="434"/>
      <c r="O32" s="434"/>
      <c r="P32" s="434"/>
      <c r="Q32" s="434"/>
      <c r="R32" s="434"/>
      <c r="S32" s="434"/>
      <c r="T32" s="434"/>
      <c r="U32" s="434"/>
      <c r="V32" s="434"/>
      <c r="W32" s="434"/>
      <c r="X32" s="434"/>
      <c r="Y32" s="434"/>
      <c r="Z32" s="434"/>
      <c r="AA32" s="434"/>
      <c r="AB32" s="434"/>
      <c r="AC32" s="434"/>
      <c r="AD32" s="434"/>
      <c r="AE32" s="434"/>
      <c r="AF32" s="434"/>
      <c r="AG32" s="434"/>
    </row>
    <row r="33" customFormat="false" ht="18.75" hidden="false" customHeight="true" outlineLevel="0" collapsed="false">
      <c r="A33" s="438"/>
      <c r="B33" s="205"/>
      <c r="C33" s="432" t="s">
        <v>157</v>
      </c>
      <c r="D33" s="433"/>
      <c r="E33" s="434"/>
      <c r="F33" s="434"/>
      <c r="G33" s="434"/>
      <c r="H33" s="434"/>
      <c r="I33" s="434"/>
      <c r="J33" s="434"/>
      <c r="K33" s="434"/>
      <c r="L33" s="434"/>
      <c r="M33" s="434"/>
      <c r="N33" s="434"/>
      <c r="O33" s="434"/>
      <c r="P33" s="434"/>
      <c r="Q33" s="434"/>
      <c r="R33" s="434"/>
      <c r="S33" s="434"/>
      <c r="T33" s="434"/>
      <c r="U33" s="434"/>
      <c r="V33" s="434"/>
      <c r="W33" s="434"/>
      <c r="X33" s="434"/>
      <c r="Y33" s="434"/>
      <c r="Z33" s="434"/>
      <c r="AA33" s="434"/>
      <c r="AB33" s="434"/>
      <c r="AC33" s="434"/>
      <c r="AD33" s="434"/>
      <c r="AE33" s="434"/>
      <c r="AF33" s="434"/>
      <c r="AG33" s="434"/>
    </row>
    <row r="34" customFormat="false" ht="18.75" hidden="false" customHeight="true" outlineLevel="0" collapsed="false">
      <c r="A34" s="430" t="s">
        <v>198</v>
      </c>
      <c r="B34" s="431" t="s">
        <v>199</v>
      </c>
      <c r="C34" s="433" t="s">
        <v>157</v>
      </c>
      <c r="D34" s="433"/>
      <c r="E34" s="434"/>
      <c r="F34" s="434"/>
      <c r="G34" s="434"/>
      <c r="H34" s="434"/>
      <c r="I34" s="434"/>
      <c r="J34" s="434"/>
      <c r="K34" s="434"/>
      <c r="L34" s="434"/>
      <c r="M34" s="434"/>
      <c r="N34" s="434"/>
      <c r="O34" s="434"/>
      <c r="P34" s="434"/>
      <c r="Q34" s="434"/>
      <c r="R34" s="434"/>
      <c r="S34" s="434"/>
      <c r="T34" s="434"/>
      <c r="U34" s="434"/>
      <c r="V34" s="434"/>
      <c r="W34" s="434"/>
      <c r="X34" s="434"/>
      <c r="Y34" s="434"/>
      <c r="Z34" s="434"/>
      <c r="AA34" s="434"/>
      <c r="AB34" s="434"/>
      <c r="AC34" s="434"/>
      <c r="AD34" s="434"/>
      <c r="AE34" s="434"/>
      <c r="AF34" s="434"/>
      <c r="AG34" s="434"/>
    </row>
    <row r="35" customFormat="false" ht="18.75" hidden="false" customHeight="true" outlineLevel="0" collapsed="false">
      <c r="A35" s="430" t="s">
        <v>200</v>
      </c>
      <c r="B35" s="431" t="s">
        <v>201</v>
      </c>
      <c r="C35" s="433" t="s">
        <v>157</v>
      </c>
      <c r="D35" s="439"/>
      <c r="E35" s="446"/>
      <c r="F35" s="446"/>
      <c r="G35" s="446"/>
      <c r="H35" s="446"/>
      <c r="I35" s="446"/>
      <c r="J35" s="446"/>
      <c r="K35" s="446"/>
      <c r="L35" s="446"/>
      <c r="M35" s="446"/>
      <c r="N35" s="446"/>
      <c r="O35" s="446"/>
      <c r="P35" s="446"/>
      <c r="Q35" s="446"/>
      <c r="R35" s="446"/>
      <c r="S35" s="446"/>
      <c r="T35" s="446"/>
      <c r="U35" s="446"/>
      <c r="V35" s="446"/>
      <c r="W35" s="446"/>
      <c r="X35" s="446"/>
      <c r="Y35" s="446"/>
      <c r="Z35" s="446"/>
      <c r="AA35" s="446"/>
      <c r="AB35" s="446"/>
      <c r="AC35" s="446"/>
      <c r="AD35" s="446"/>
      <c r="AE35" s="446"/>
      <c r="AF35" s="446"/>
      <c r="AG35" s="446"/>
    </row>
    <row r="36" customFormat="false" ht="18.75" hidden="false" customHeight="true" outlineLevel="0" collapsed="false">
      <c r="A36" s="430" t="s">
        <v>202</v>
      </c>
      <c r="B36" s="431" t="s">
        <v>203</v>
      </c>
      <c r="C36" s="433" t="s">
        <v>184</v>
      </c>
      <c r="D36" s="439"/>
      <c r="E36" s="446"/>
      <c r="F36" s="446"/>
      <c r="G36" s="446"/>
      <c r="H36" s="446"/>
      <c r="I36" s="446"/>
      <c r="J36" s="446"/>
      <c r="K36" s="446"/>
      <c r="L36" s="446"/>
      <c r="M36" s="446"/>
      <c r="N36" s="446"/>
      <c r="O36" s="446"/>
      <c r="P36" s="446"/>
      <c r="Q36" s="446"/>
      <c r="R36" s="446"/>
      <c r="S36" s="446"/>
      <c r="T36" s="446"/>
      <c r="U36" s="446"/>
      <c r="V36" s="446"/>
      <c r="W36" s="446"/>
      <c r="X36" s="446"/>
      <c r="Y36" s="446"/>
      <c r="Z36" s="446"/>
      <c r="AA36" s="446"/>
      <c r="AB36" s="446"/>
      <c r="AC36" s="446"/>
      <c r="AD36" s="446"/>
      <c r="AE36" s="446"/>
      <c r="AF36" s="446"/>
      <c r="AG36" s="446"/>
    </row>
    <row r="37" customFormat="false" ht="18.75" hidden="false" customHeight="true" outlineLevel="0" collapsed="false">
      <c r="A37" s="430" t="s">
        <v>204</v>
      </c>
      <c r="B37" s="431" t="s">
        <v>205</v>
      </c>
      <c r="C37" s="433" t="s">
        <v>152</v>
      </c>
      <c r="D37" s="439"/>
      <c r="E37" s="446"/>
      <c r="F37" s="446"/>
      <c r="G37" s="446"/>
      <c r="H37" s="446"/>
      <c r="I37" s="446"/>
      <c r="J37" s="446"/>
      <c r="K37" s="446"/>
      <c r="L37" s="446"/>
      <c r="M37" s="446"/>
      <c r="N37" s="446"/>
      <c r="O37" s="446"/>
      <c r="P37" s="446"/>
      <c r="Q37" s="446"/>
      <c r="R37" s="446"/>
      <c r="S37" s="446"/>
      <c r="T37" s="446"/>
      <c r="U37" s="446"/>
      <c r="V37" s="446"/>
      <c r="W37" s="446"/>
      <c r="X37" s="446"/>
      <c r="Y37" s="446"/>
      <c r="Z37" s="446"/>
      <c r="AA37" s="446"/>
      <c r="AB37" s="446"/>
      <c r="AC37" s="446"/>
      <c r="AD37" s="446"/>
      <c r="AE37" s="446"/>
      <c r="AF37" s="446"/>
      <c r="AG37" s="446"/>
    </row>
    <row r="38" customFormat="false" ht="18.75" hidden="false" customHeight="true" outlineLevel="0" collapsed="false">
      <c r="A38" s="430" t="s">
        <v>206</v>
      </c>
      <c r="B38" s="431" t="s">
        <v>207</v>
      </c>
      <c r="C38" s="432" t="s">
        <v>298</v>
      </c>
      <c r="D38" s="439"/>
      <c r="E38" s="446"/>
      <c r="F38" s="446"/>
      <c r="G38" s="446"/>
      <c r="H38" s="446"/>
      <c r="I38" s="446"/>
      <c r="J38" s="446"/>
      <c r="K38" s="446"/>
      <c r="L38" s="446"/>
      <c r="M38" s="446"/>
      <c r="N38" s="446"/>
      <c r="O38" s="446"/>
      <c r="P38" s="446"/>
      <c r="Q38" s="446"/>
      <c r="R38" s="446"/>
      <c r="S38" s="446"/>
      <c r="T38" s="446"/>
      <c r="U38" s="446"/>
      <c r="V38" s="446"/>
      <c r="W38" s="446"/>
      <c r="X38" s="446"/>
      <c r="Y38" s="446"/>
      <c r="Z38" s="446"/>
      <c r="AA38" s="446"/>
      <c r="AB38" s="446"/>
      <c r="AC38" s="446"/>
      <c r="AD38" s="446"/>
      <c r="AE38" s="446"/>
      <c r="AF38" s="446"/>
      <c r="AG38" s="446"/>
    </row>
    <row r="46" customFormat="false" ht="13.8" hidden="false" customHeight="false" outlineLevel="0" collapsed="false"/>
  </sheetData>
  <mergeCells count="28">
    <mergeCell ref="A1:AG1"/>
    <mergeCell ref="A3:A4"/>
    <mergeCell ref="B3:B4"/>
    <mergeCell ref="C3:C4"/>
    <mergeCell ref="D3:D4"/>
    <mergeCell ref="E3:I3"/>
    <mergeCell ref="J3:L3"/>
    <mergeCell ref="M3:P3"/>
    <mergeCell ref="Q3:T3"/>
    <mergeCell ref="V3:Y3"/>
    <mergeCell ref="Z3:AC3"/>
    <mergeCell ref="AD3:AG3"/>
    <mergeCell ref="A5:D5"/>
    <mergeCell ref="A7:A8"/>
    <mergeCell ref="B7:B8"/>
    <mergeCell ref="A10:A11"/>
    <mergeCell ref="B10:B11"/>
    <mergeCell ref="A22:A24"/>
    <mergeCell ref="B22:B24"/>
    <mergeCell ref="A25:A27"/>
    <mergeCell ref="B25:B27"/>
    <mergeCell ref="A28:A29"/>
    <mergeCell ref="B28:B29"/>
    <mergeCell ref="A30:A31"/>
    <mergeCell ref="B30:B31"/>
    <mergeCell ref="J31:K31"/>
    <mergeCell ref="A32:A33"/>
    <mergeCell ref="B32:B33"/>
  </mergeCells>
  <printOptions headings="false" gridLines="false" gridLinesSet="true" horizontalCentered="false" verticalCentered="false"/>
  <pageMargins left="0.2" right="0" top="0.25" bottom="0.2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T78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J6" activeCellId="0" sqref="J6"/>
    </sheetView>
  </sheetViews>
  <sheetFormatPr defaultRowHeight="16.5"/>
  <cols>
    <col collapsed="false" hidden="false" max="1" min="1" style="158" width="6"/>
    <col collapsed="false" hidden="false" max="2" min="2" style="158" width="39.5708502024291"/>
    <col collapsed="false" hidden="false" max="3" min="3" style="158" width="12.1417004048583"/>
    <col collapsed="false" hidden="false" max="4" min="4" style="158" width="11.2834008097166"/>
    <col collapsed="false" hidden="false" max="5" min="5" style="447" width="20.004048582996"/>
    <col collapsed="false" hidden="false" max="6" min="6" style="158" width="51.2793522267207"/>
    <col collapsed="false" hidden="false" max="7" min="7" style="158" width="19.2834008097166"/>
    <col collapsed="false" hidden="false" max="19" min="8" style="158" width="4.42914979757085"/>
    <col collapsed="false" hidden="false" max="1025" min="20" style="158" width="9.1417004048583"/>
  </cols>
  <sheetData>
    <row r="1" customFormat="false" ht="27" hidden="false" customHeight="true" outlineLevel="0" collapsed="false">
      <c r="A1" s="448" t="s">
        <v>299</v>
      </c>
      <c r="B1" s="448"/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  <c r="S1" s="448"/>
      <c r="T1" s="0"/>
    </row>
    <row r="2" customFormat="false" ht="16.5" hidden="false" customHeight="false" outlineLevel="0" collapsed="false">
      <c r="A2" s="449" t="s">
        <v>300</v>
      </c>
      <c r="B2" s="450" t="s">
        <v>301</v>
      </c>
      <c r="C2" s="451" t="s">
        <v>302</v>
      </c>
      <c r="D2" s="450" t="s">
        <v>303</v>
      </c>
      <c r="E2" s="450" t="s">
        <v>304</v>
      </c>
      <c r="F2" s="450" t="s">
        <v>305</v>
      </c>
      <c r="G2" s="452" t="s">
        <v>306</v>
      </c>
      <c r="H2" s="453" t="s">
        <v>307</v>
      </c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167"/>
    </row>
    <row r="3" customFormat="false" ht="17.25" hidden="false" customHeight="false" outlineLevel="0" collapsed="false">
      <c r="A3" s="449"/>
      <c r="B3" s="450"/>
      <c r="C3" s="451"/>
      <c r="D3" s="450"/>
      <c r="E3" s="450"/>
      <c r="F3" s="450"/>
      <c r="G3" s="452"/>
      <c r="H3" s="454" t="s">
        <v>138</v>
      </c>
      <c r="I3" s="455" t="s">
        <v>139</v>
      </c>
      <c r="J3" s="455" t="s">
        <v>140</v>
      </c>
      <c r="K3" s="455" t="s">
        <v>141</v>
      </c>
      <c r="L3" s="455" t="s">
        <v>142</v>
      </c>
      <c r="M3" s="455" t="s">
        <v>143</v>
      </c>
      <c r="N3" s="455" t="s">
        <v>144</v>
      </c>
      <c r="O3" s="455" t="s">
        <v>145</v>
      </c>
      <c r="P3" s="455" t="s">
        <v>146</v>
      </c>
      <c r="Q3" s="455" t="s">
        <v>147</v>
      </c>
      <c r="R3" s="455" t="s">
        <v>148</v>
      </c>
      <c r="S3" s="456" t="s">
        <v>149</v>
      </c>
      <c r="T3" s="167"/>
    </row>
    <row r="4" customFormat="false" ht="22.5" hidden="false" customHeight="true" outlineLevel="0" collapsed="false">
      <c r="A4" s="457" t="n">
        <v>1</v>
      </c>
      <c r="B4" s="458" t="s">
        <v>308</v>
      </c>
      <c r="C4" s="458" t="s">
        <v>309</v>
      </c>
      <c r="D4" s="459" t="s">
        <v>310</v>
      </c>
      <c r="E4" s="460" t="s">
        <v>311</v>
      </c>
      <c r="F4" s="461" t="s">
        <v>312</v>
      </c>
      <c r="G4" s="462" t="s">
        <v>313</v>
      </c>
      <c r="H4" s="463"/>
      <c r="I4" s="463" t="s">
        <v>153</v>
      </c>
      <c r="J4" s="464"/>
      <c r="K4" s="464"/>
      <c r="L4" s="464"/>
      <c r="M4" s="463" t="s">
        <v>153</v>
      </c>
      <c r="N4" s="464"/>
      <c r="O4" s="463" t="s">
        <v>153</v>
      </c>
      <c r="P4" s="464"/>
      <c r="Q4" s="463" t="s">
        <v>153</v>
      </c>
      <c r="R4" s="463"/>
      <c r="S4" s="465" t="s">
        <v>153</v>
      </c>
      <c r="T4" s="167"/>
    </row>
    <row r="5" customFormat="false" ht="22.5" hidden="false" customHeight="true" outlineLevel="0" collapsed="false">
      <c r="A5" s="457"/>
      <c r="B5" s="458"/>
      <c r="C5" s="458"/>
      <c r="D5" s="459"/>
      <c r="E5" s="466" t="s">
        <v>314</v>
      </c>
      <c r="F5" s="461"/>
      <c r="G5" s="462"/>
      <c r="H5" s="463" t="s">
        <v>153</v>
      </c>
      <c r="I5" s="464"/>
      <c r="J5" s="464"/>
      <c r="K5" s="464"/>
      <c r="L5" s="464"/>
      <c r="M5" s="463" t="s">
        <v>153</v>
      </c>
      <c r="N5" s="464"/>
      <c r="O5" s="463" t="s">
        <v>153</v>
      </c>
      <c r="P5" s="463" t="s">
        <v>153</v>
      </c>
      <c r="Q5" s="464"/>
      <c r="R5" s="463" t="s">
        <v>153</v>
      </c>
      <c r="S5" s="467" t="s">
        <v>153</v>
      </c>
      <c r="T5" s="167"/>
    </row>
    <row r="6" customFormat="false" ht="22.5" hidden="false" customHeight="true" outlineLevel="0" collapsed="false">
      <c r="A6" s="457"/>
      <c r="B6" s="458"/>
      <c r="C6" s="458"/>
      <c r="D6" s="459"/>
      <c r="E6" s="466" t="s">
        <v>315</v>
      </c>
      <c r="F6" s="461"/>
      <c r="G6" s="462"/>
      <c r="H6" s="468"/>
      <c r="I6" s="464"/>
      <c r="J6" s="464"/>
      <c r="K6" s="464"/>
      <c r="L6" s="463" t="s">
        <v>153</v>
      </c>
      <c r="M6" s="463" t="s">
        <v>153</v>
      </c>
      <c r="N6" s="463" t="s">
        <v>153</v>
      </c>
      <c r="O6" s="463" t="s">
        <v>153</v>
      </c>
      <c r="P6" s="463" t="s">
        <v>153</v>
      </c>
      <c r="Q6" s="463" t="s">
        <v>153</v>
      </c>
      <c r="R6" s="463" t="s">
        <v>153</v>
      </c>
      <c r="S6" s="467" t="s">
        <v>153</v>
      </c>
      <c r="T6" s="167"/>
    </row>
    <row r="7" customFormat="false" ht="22.5" hidden="false" customHeight="true" outlineLevel="0" collapsed="false">
      <c r="A7" s="457"/>
      <c r="B7" s="458"/>
      <c r="C7" s="458"/>
      <c r="D7" s="459"/>
      <c r="E7" s="466" t="s">
        <v>316</v>
      </c>
      <c r="F7" s="461"/>
      <c r="G7" s="462"/>
      <c r="H7" s="469"/>
      <c r="I7" s="470"/>
      <c r="J7" s="470"/>
      <c r="K7" s="470"/>
      <c r="L7" s="470"/>
      <c r="M7" s="470"/>
      <c r="N7" s="471" t="s">
        <v>153</v>
      </c>
      <c r="O7" s="470"/>
      <c r="P7" s="471" t="s">
        <v>153</v>
      </c>
      <c r="Q7" s="470"/>
      <c r="R7" s="471" t="s">
        <v>153</v>
      </c>
      <c r="S7" s="472"/>
      <c r="T7" s="167"/>
    </row>
    <row r="8" customFormat="false" ht="22.5" hidden="false" customHeight="true" outlineLevel="0" collapsed="false">
      <c r="A8" s="450" t="n">
        <v>2</v>
      </c>
      <c r="B8" s="458" t="s">
        <v>127</v>
      </c>
      <c r="C8" s="458" t="s">
        <v>309</v>
      </c>
      <c r="D8" s="459" t="s">
        <v>317</v>
      </c>
      <c r="E8" s="460" t="s">
        <v>311</v>
      </c>
      <c r="F8" s="461" t="s">
        <v>312</v>
      </c>
      <c r="G8" s="459" t="s">
        <v>318</v>
      </c>
      <c r="H8" s="463"/>
      <c r="I8" s="463" t="s">
        <v>153</v>
      </c>
      <c r="J8" s="464"/>
      <c r="K8" s="464"/>
      <c r="L8" s="464"/>
      <c r="M8" s="463" t="s">
        <v>153</v>
      </c>
      <c r="N8" s="464"/>
      <c r="O8" s="463" t="s">
        <v>153</v>
      </c>
      <c r="P8" s="464"/>
      <c r="Q8" s="463" t="s">
        <v>153</v>
      </c>
      <c r="R8" s="463"/>
      <c r="S8" s="467" t="s">
        <v>153</v>
      </c>
      <c r="T8" s="167"/>
    </row>
    <row r="9" customFormat="false" ht="22.5" hidden="false" customHeight="true" outlineLevel="0" collapsed="false">
      <c r="A9" s="450"/>
      <c r="B9" s="458"/>
      <c r="C9" s="458"/>
      <c r="D9" s="459"/>
      <c r="E9" s="466" t="s">
        <v>314</v>
      </c>
      <c r="F9" s="461"/>
      <c r="G9" s="459"/>
      <c r="H9" s="463" t="s">
        <v>153</v>
      </c>
      <c r="I9" s="464"/>
      <c r="J9" s="464"/>
      <c r="K9" s="464"/>
      <c r="L9" s="464"/>
      <c r="M9" s="463" t="s">
        <v>153</v>
      </c>
      <c r="N9" s="464"/>
      <c r="O9" s="463" t="s">
        <v>153</v>
      </c>
      <c r="P9" s="463" t="s">
        <v>153</v>
      </c>
      <c r="Q9" s="464"/>
      <c r="R9" s="463" t="s">
        <v>153</v>
      </c>
      <c r="S9" s="467" t="s">
        <v>153</v>
      </c>
      <c r="T9" s="167"/>
    </row>
    <row r="10" customFormat="false" ht="22.5" hidden="false" customHeight="true" outlineLevel="0" collapsed="false">
      <c r="A10" s="450"/>
      <c r="B10" s="458"/>
      <c r="C10" s="458"/>
      <c r="D10" s="459"/>
      <c r="E10" s="466" t="s">
        <v>315</v>
      </c>
      <c r="F10" s="461"/>
      <c r="G10" s="459"/>
      <c r="H10" s="468"/>
      <c r="I10" s="464"/>
      <c r="J10" s="464"/>
      <c r="K10" s="464"/>
      <c r="L10" s="463" t="s">
        <v>153</v>
      </c>
      <c r="M10" s="463" t="s">
        <v>153</v>
      </c>
      <c r="N10" s="463" t="s">
        <v>153</v>
      </c>
      <c r="O10" s="463" t="s">
        <v>153</v>
      </c>
      <c r="P10" s="463" t="s">
        <v>153</v>
      </c>
      <c r="Q10" s="463" t="s">
        <v>153</v>
      </c>
      <c r="R10" s="463" t="s">
        <v>153</v>
      </c>
      <c r="S10" s="467" t="s">
        <v>153</v>
      </c>
      <c r="T10" s="167"/>
    </row>
    <row r="11" customFormat="false" ht="22.5" hidden="false" customHeight="true" outlineLevel="0" collapsed="false">
      <c r="A11" s="450"/>
      <c r="B11" s="458"/>
      <c r="C11" s="458"/>
      <c r="D11" s="459"/>
      <c r="E11" s="466" t="s">
        <v>316</v>
      </c>
      <c r="F11" s="461"/>
      <c r="G11" s="459"/>
      <c r="H11" s="469"/>
      <c r="I11" s="470"/>
      <c r="J11" s="470"/>
      <c r="K11" s="470"/>
      <c r="L11" s="470"/>
      <c r="M11" s="470"/>
      <c r="N11" s="471" t="s">
        <v>153</v>
      </c>
      <c r="O11" s="470"/>
      <c r="P11" s="471" t="s">
        <v>153</v>
      </c>
      <c r="Q11" s="470"/>
      <c r="R11" s="471" t="s">
        <v>153</v>
      </c>
      <c r="S11" s="472"/>
      <c r="T11" s="167"/>
    </row>
    <row r="12" customFormat="false" ht="20.25" hidden="false" customHeight="true" outlineLevel="0" collapsed="false">
      <c r="A12" s="457" t="n">
        <v>3</v>
      </c>
      <c r="B12" s="458" t="s">
        <v>127</v>
      </c>
      <c r="C12" s="458" t="s">
        <v>309</v>
      </c>
      <c r="D12" s="204" t="s">
        <v>319</v>
      </c>
      <c r="E12" s="460" t="s">
        <v>311</v>
      </c>
      <c r="F12" s="473" t="s">
        <v>312</v>
      </c>
      <c r="G12" s="459" t="s">
        <v>318</v>
      </c>
      <c r="H12" s="463"/>
      <c r="I12" s="463" t="s">
        <v>153</v>
      </c>
      <c r="J12" s="464"/>
      <c r="K12" s="464"/>
      <c r="L12" s="464"/>
      <c r="M12" s="463" t="s">
        <v>153</v>
      </c>
      <c r="N12" s="464"/>
      <c r="O12" s="463" t="s">
        <v>153</v>
      </c>
      <c r="P12" s="464"/>
      <c r="Q12" s="463" t="s">
        <v>153</v>
      </c>
      <c r="R12" s="463"/>
      <c r="S12" s="465" t="s">
        <v>153</v>
      </c>
      <c r="T12" s="167"/>
    </row>
    <row r="13" customFormat="false" ht="20.25" hidden="false" customHeight="true" outlineLevel="0" collapsed="false">
      <c r="A13" s="457"/>
      <c r="B13" s="458"/>
      <c r="C13" s="458"/>
      <c r="D13" s="204"/>
      <c r="E13" s="466" t="s">
        <v>314</v>
      </c>
      <c r="F13" s="473"/>
      <c r="G13" s="459"/>
      <c r="H13" s="463" t="s">
        <v>153</v>
      </c>
      <c r="I13" s="464"/>
      <c r="J13" s="464"/>
      <c r="K13" s="464"/>
      <c r="L13" s="464"/>
      <c r="M13" s="463" t="s">
        <v>153</v>
      </c>
      <c r="N13" s="464"/>
      <c r="O13" s="463" t="s">
        <v>153</v>
      </c>
      <c r="P13" s="463" t="s">
        <v>153</v>
      </c>
      <c r="Q13" s="464"/>
      <c r="R13" s="463" t="s">
        <v>153</v>
      </c>
      <c r="S13" s="467" t="s">
        <v>153</v>
      </c>
      <c r="T13" s="167"/>
    </row>
    <row r="14" customFormat="false" ht="20.25" hidden="false" customHeight="true" outlineLevel="0" collapsed="false">
      <c r="A14" s="457"/>
      <c r="B14" s="458"/>
      <c r="C14" s="458"/>
      <c r="D14" s="204"/>
      <c r="E14" s="466" t="s">
        <v>315</v>
      </c>
      <c r="F14" s="473"/>
      <c r="G14" s="459"/>
      <c r="H14" s="468"/>
      <c r="I14" s="464"/>
      <c r="J14" s="464"/>
      <c r="K14" s="464"/>
      <c r="L14" s="463" t="s">
        <v>153</v>
      </c>
      <c r="M14" s="463" t="s">
        <v>153</v>
      </c>
      <c r="N14" s="463" t="s">
        <v>153</v>
      </c>
      <c r="O14" s="463" t="s">
        <v>153</v>
      </c>
      <c r="P14" s="463" t="s">
        <v>153</v>
      </c>
      <c r="Q14" s="463" t="s">
        <v>153</v>
      </c>
      <c r="R14" s="463" t="s">
        <v>153</v>
      </c>
      <c r="S14" s="467" t="s">
        <v>153</v>
      </c>
      <c r="T14" s="167"/>
    </row>
    <row r="15" customFormat="false" ht="19.5" hidden="false" customHeight="true" outlineLevel="0" collapsed="false">
      <c r="A15" s="457"/>
      <c r="B15" s="458"/>
      <c r="C15" s="458"/>
      <c r="D15" s="204"/>
      <c r="E15" s="474" t="s">
        <v>316</v>
      </c>
      <c r="F15" s="473"/>
      <c r="G15" s="459"/>
      <c r="H15" s="469"/>
      <c r="I15" s="470"/>
      <c r="J15" s="470"/>
      <c r="K15" s="470"/>
      <c r="L15" s="470"/>
      <c r="M15" s="470"/>
      <c r="N15" s="471" t="s">
        <v>153</v>
      </c>
      <c r="O15" s="470"/>
      <c r="P15" s="471" t="s">
        <v>153</v>
      </c>
      <c r="Q15" s="470"/>
      <c r="R15" s="471" t="s">
        <v>153</v>
      </c>
      <c r="S15" s="463" t="s">
        <v>153</v>
      </c>
      <c r="T15" s="167"/>
    </row>
    <row r="16" customFormat="false" ht="19.5" hidden="false" customHeight="true" outlineLevel="0" collapsed="false">
      <c r="A16" s="450" t="n">
        <v>4</v>
      </c>
      <c r="B16" s="458" t="s">
        <v>127</v>
      </c>
      <c r="C16" s="458" t="s">
        <v>320</v>
      </c>
      <c r="D16" s="204" t="s">
        <v>321</v>
      </c>
      <c r="E16" s="460" t="s">
        <v>311</v>
      </c>
      <c r="F16" s="475" t="s">
        <v>312</v>
      </c>
      <c r="G16" s="459" t="s">
        <v>318</v>
      </c>
      <c r="H16" s="463"/>
      <c r="I16" s="463" t="s">
        <v>153</v>
      </c>
      <c r="J16" s="464"/>
      <c r="K16" s="464"/>
      <c r="L16" s="464"/>
      <c r="M16" s="463" t="s">
        <v>153</v>
      </c>
      <c r="N16" s="464"/>
      <c r="O16" s="463" t="s">
        <v>153</v>
      </c>
      <c r="P16" s="464"/>
      <c r="Q16" s="463" t="s">
        <v>153</v>
      </c>
      <c r="R16" s="463"/>
      <c r="S16" s="465" t="s">
        <v>153</v>
      </c>
      <c r="T16" s="167"/>
    </row>
    <row r="17" customFormat="false" ht="19.5" hidden="false" customHeight="true" outlineLevel="0" collapsed="false">
      <c r="A17" s="450"/>
      <c r="B17" s="458"/>
      <c r="C17" s="458"/>
      <c r="D17" s="204"/>
      <c r="E17" s="466" t="s">
        <v>314</v>
      </c>
      <c r="F17" s="475"/>
      <c r="G17" s="459"/>
      <c r="H17" s="463" t="s">
        <v>153</v>
      </c>
      <c r="I17" s="464"/>
      <c r="J17" s="464"/>
      <c r="K17" s="464"/>
      <c r="L17" s="464"/>
      <c r="M17" s="463" t="s">
        <v>153</v>
      </c>
      <c r="N17" s="464"/>
      <c r="O17" s="463" t="s">
        <v>153</v>
      </c>
      <c r="P17" s="463" t="s">
        <v>153</v>
      </c>
      <c r="Q17" s="464"/>
      <c r="R17" s="463" t="s">
        <v>153</v>
      </c>
      <c r="S17" s="467" t="s">
        <v>153</v>
      </c>
      <c r="T17" s="167"/>
    </row>
    <row r="18" customFormat="false" ht="19.5" hidden="false" customHeight="true" outlineLevel="0" collapsed="false">
      <c r="A18" s="450"/>
      <c r="B18" s="458"/>
      <c r="C18" s="458"/>
      <c r="D18" s="204"/>
      <c r="E18" s="466" t="s">
        <v>315</v>
      </c>
      <c r="F18" s="475"/>
      <c r="G18" s="459"/>
      <c r="H18" s="468"/>
      <c r="I18" s="464"/>
      <c r="J18" s="464"/>
      <c r="K18" s="464"/>
      <c r="L18" s="463" t="s">
        <v>153</v>
      </c>
      <c r="M18" s="463" t="s">
        <v>153</v>
      </c>
      <c r="N18" s="463" t="s">
        <v>153</v>
      </c>
      <c r="O18" s="463" t="s">
        <v>153</v>
      </c>
      <c r="P18" s="463" t="s">
        <v>153</v>
      </c>
      <c r="Q18" s="463" t="s">
        <v>153</v>
      </c>
      <c r="R18" s="463" t="s">
        <v>153</v>
      </c>
      <c r="S18" s="467" t="s">
        <v>153</v>
      </c>
      <c r="T18" s="167"/>
    </row>
    <row r="19" customFormat="false" ht="19.5" hidden="false" customHeight="true" outlineLevel="0" collapsed="false">
      <c r="A19" s="450"/>
      <c r="B19" s="458"/>
      <c r="C19" s="458"/>
      <c r="D19" s="204"/>
      <c r="E19" s="474" t="s">
        <v>316</v>
      </c>
      <c r="F19" s="475"/>
      <c r="G19" s="459"/>
      <c r="H19" s="469"/>
      <c r="I19" s="470"/>
      <c r="J19" s="470"/>
      <c r="K19" s="470"/>
      <c r="L19" s="470"/>
      <c r="M19" s="470"/>
      <c r="N19" s="471" t="s">
        <v>153</v>
      </c>
      <c r="O19" s="470"/>
      <c r="P19" s="471" t="s">
        <v>153</v>
      </c>
      <c r="Q19" s="470"/>
      <c r="R19" s="471" t="s">
        <v>153</v>
      </c>
      <c r="S19" s="472"/>
      <c r="T19" s="167"/>
    </row>
    <row r="20" customFormat="false" ht="19.5" hidden="false" customHeight="true" outlineLevel="0" collapsed="false">
      <c r="A20" s="457" t="n">
        <v>5</v>
      </c>
      <c r="B20" s="458" t="s">
        <v>127</v>
      </c>
      <c r="C20" s="458" t="s">
        <v>320</v>
      </c>
      <c r="D20" s="204" t="s">
        <v>321</v>
      </c>
      <c r="E20" s="460" t="s">
        <v>311</v>
      </c>
      <c r="F20" s="473" t="s">
        <v>312</v>
      </c>
      <c r="G20" s="476" t="s">
        <v>318</v>
      </c>
      <c r="H20" s="463"/>
      <c r="I20" s="463" t="s">
        <v>153</v>
      </c>
      <c r="J20" s="464"/>
      <c r="K20" s="464"/>
      <c r="L20" s="464"/>
      <c r="M20" s="463" t="s">
        <v>153</v>
      </c>
      <c r="N20" s="464"/>
      <c r="O20" s="463" t="s">
        <v>153</v>
      </c>
      <c r="P20" s="464"/>
      <c r="Q20" s="463" t="s">
        <v>153</v>
      </c>
      <c r="R20" s="463"/>
      <c r="S20" s="465" t="s">
        <v>153</v>
      </c>
      <c r="T20" s="167"/>
    </row>
    <row r="21" customFormat="false" ht="19.5" hidden="false" customHeight="true" outlineLevel="0" collapsed="false">
      <c r="A21" s="457"/>
      <c r="B21" s="458"/>
      <c r="C21" s="458"/>
      <c r="D21" s="204"/>
      <c r="E21" s="466" t="s">
        <v>314</v>
      </c>
      <c r="F21" s="473"/>
      <c r="G21" s="476"/>
      <c r="H21" s="463" t="s">
        <v>153</v>
      </c>
      <c r="I21" s="464"/>
      <c r="J21" s="464"/>
      <c r="K21" s="464"/>
      <c r="L21" s="464"/>
      <c r="M21" s="463" t="s">
        <v>153</v>
      </c>
      <c r="N21" s="464"/>
      <c r="O21" s="463" t="s">
        <v>153</v>
      </c>
      <c r="P21" s="463" t="s">
        <v>153</v>
      </c>
      <c r="Q21" s="464"/>
      <c r="R21" s="463" t="s">
        <v>153</v>
      </c>
      <c r="S21" s="467" t="s">
        <v>153</v>
      </c>
      <c r="T21" s="167"/>
    </row>
    <row r="22" customFormat="false" ht="19.5" hidden="false" customHeight="true" outlineLevel="0" collapsed="false">
      <c r="A22" s="457"/>
      <c r="B22" s="458"/>
      <c r="C22" s="458"/>
      <c r="D22" s="204"/>
      <c r="E22" s="466" t="s">
        <v>315</v>
      </c>
      <c r="F22" s="473"/>
      <c r="G22" s="476"/>
      <c r="H22" s="468"/>
      <c r="I22" s="464"/>
      <c r="J22" s="464"/>
      <c r="K22" s="464"/>
      <c r="L22" s="463" t="s">
        <v>153</v>
      </c>
      <c r="M22" s="463" t="s">
        <v>153</v>
      </c>
      <c r="N22" s="463" t="s">
        <v>153</v>
      </c>
      <c r="O22" s="463" t="s">
        <v>153</v>
      </c>
      <c r="P22" s="463" t="s">
        <v>153</v>
      </c>
      <c r="Q22" s="463" t="s">
        <v>153</v>
      </c>
      <c r="R22" s="463" t="s">
        <v>153</v>
      </c>
      <c r="S22" s="467" t="s">
        <v>153</v>
      </c>
      <c r="T22" s="167"/>
    </row>
    <row r="23" customFormat="false" ht="19.5" hidden="false" customHeight="true" outlineLevel="0" collapsed="false">
      <c r="A23" s="457"/>
      <c r="B23" s="458"/>
      <c r="C23" s="458"/>
      <c r="D23" s="204"/>
      <c r="E23" s="474" t="s">
        <v>316</v>
      </c>
      <c r="F23" s="473"/>
      <c r="G23" s="476"/>
      <c r="H23" s="469"/>
      <c r="I23" s="470"/>
      <c r="J23" s="470"/>
      <c r="K23" s="470"/>
      <c r="L23" s="470"/>
      <c r="M23" s="470"/>
      <c r="N23" s="471" t="s">
        <v>153</v>
      </c>
      <c r="O23" s="470"/>
      <c r="P23" s="471" t="s">
        <v>153</v>
      </c>
      <c r="Q23" s="470"/>
      <c r="R23" s="471" t="s">
        <v>153</v>
      </c>
      <c r="S23" s="472"/>
      <c r="T23" s="167"/>
    </row>
    <row r="24" customFormat="false" ht="19.5" hidden="false" customHeight="true" outlineLevel="0" collapsed="false">
      <c r="A24" s="450" t="n">
        <v>6</v>
      </c>
      <c r="B24" s="458" t="s">
        <v>127</v>
      </c>
      <c r="C24" s="458" t="s">
        <v>322</v>
      </c>
      <c r="D24" s="204" t="s">
        <v>323</v>
      </c>
      <c r="E24" s="466" t="s">
        <v>324</v>
      </c>
      <c r="F24" s="473" t="s">
        <v>325</v>
      </c>
      <c r="G24" s="204" t="s">
        <v>318</v>
      </c>
      <c r="H24" s="463" t="s">
        <v>153</v>
      </c>
      <c r="I24" s="463" t="s">
        <v>153</v>
      </c>
      <c r="J24" s="463" t="s">
        <v>153</v>
      </c>
      <c r="K24" s="463" t="s">
        <v>153</v>
      </c>
      <c r="L24" s="463" t="s">
        <v>153</v>
      </c>
      <c r="M24" s="477"/>
      <c r="N24" s="463" t="s">
        <v>153</v>
      </c>
      <c r="O24" s="477"/>
      <c r="P24" s="477"/>
      <c r="Q24" s="463" t="s">
        <v>153</v>
      </c>
      <c r="R24" s="477"/>
      <c r="S24" s="478" t="s">
        <v>153</v>
      </c>
      <c r="T24" s="167"/>
    </row>
    <row r="25" customFormat="false" ht="19.5" hidden="false" customHeight="true" outlineLevel="0" collapsed="false">
      <c r="A25" s="450"/>
      <c r="B25" s="458"/>
      <c r="C25" s="458"/>
      <c r="D25" s="204"/>
      <c r="E25" s="466" t="s">
        <v>326</v>
      </c>
      <c r="F25" s="473"/>
      <c r="G25" s="204"/>
      <c r="H25" s="463" t="s">
        <v>153</v>
      </c>
      <c r="I25" s="463" t="s">
        <v>153</v>
      </c>
      <c r="J25" s="463" t="s">
        <v>153</v>
      </c>
      <c r="K25" s="463" t="s">
        <v>153</v>
      </c>
      <c r="L25" s="463" t="s">
        <v>153</v>
      </c>
      <c r="M25" s="463" t="s">
        <v>153</v>
      </c>
      <c r="N25" s="463" t="s">
        <v>153</v>
      </c>
      <c r="O25" s="463" t="s">
        <v>153</v>
      </c>
      <c r="P25" s="463" t="s">
        <v>153</v>
      </c>
      <c r="Q25" s="463" t="s">
        <v>153</v>
      </c>
      <c r="R25" s="463" t="s">
        <v>153</v>
      </c>
      <c r="S25" s="467" t="s">
        <v>153</v>
      </c>
      <c r="T25" s="167"/>
    </row>
    <row r="26" customFormat="false" ht="19.5" hidden="false" customHeight="true" outlineLevel="0" collapsed="false">
      <c r="A26" s="450"/>
      <c r="B26" s="458"/>
      <c r="C26" s="458"/>
      <c r="D26" s="204"/>
      <c r="E26" s="474" t="s">
        <v>316</v>
      </c>
      <c r="F26" s="473"/>
      <c r="G26" s="204"/>
      <c r="H26" s="469"/>
      <c r="I26" s="470"/>
      <c r="J26" s="470"/>
      <c r="K26" s="470"/>
      <c r="L26" s="470"/>
      <c r="M26" s="470"/>
      <c r="N26" s="479" t="s">
        <v>153</v>
      </c>
      <c r="O26" s="479" t="s">
        <v>153</v>
      </c>
      <c r="P26" s="479" t="s">
        <v>153</v>
      </c>
      <c r="Q26" s="470"/>
      <c r="R26" s="479" t="s">
        <v>153</v>
      </c>
      <c r="S26" s="480"/>
      <c r="T26" s="167"/>
    </row>
    <row r="27" customFormat="false" ht="19.5" hidden="false" customHeight="true" outlineLevel="0" collapsed="false">
      <c r="A27" s="481" t="n">
        <v>7</v>
      </c>
      <c r="B27" s="482" t="s">
        <v>327</v>
      </c>
      <c r="C27" s="482" t="s">
        <v>328</v>
      </c>
      <c r="D27" s="483" t="s">
        <v>329</v>
      </c>
      <c r="E27" s="484" t="s">
        <v>330</v>
      </c>
      <c r="F27" s="485" t="s">
        <v>331</v>
      </c>
      <c r="G27" s="486" t="s">
        <v>318</v>
      </c>
      <c r="H27" s="463" t="s">
        <v>153</v>
      </c>
      <c r="I27" s="463" t="s">
        <v>153</v>
      </c>
      <c r="J27" s="463" t="s">
        <v>153</v>
      </c>
      <c r="K27" s="463" t="s">
        <v>153</v>
      </c>
      <c r="L27" s="463" t="s">
        <v>153</v>
      </c>
      <c r="M27" s="463" t="s">
        <v>153</v>
      </c>
      <c r="N27" s="463" t="s">
        <v>153</v>
      </c>
      <c r="O27" s="463" t="s">
        <v>153</v>
      </c>
      <c r="P27" s="463" t="s">
        <v>153</v>
      </c>
      <c r="Q27" s="463" t="s">
        <v>153</v>
      </c>
      <c r="R27" s="463" t="s">
        <v>153</v>
      </c>
      <c r="S27" s="487" t="s">
        <v>153</v>
      </c>
      <c r="T27" s="167"/>
    </row>
    <row r="28" customFormat="false" ht="19.5" hidden="false" customHeight="true" outlineLevel="0" collapsed="false">
      <c r="A28" s="488" t="n">
        <v>8</v>
      </c>
      <c r="B28" s="489" t="s">
        <v>332</v>
      </c>
      <c r="C28" s="490" t="s">
        <v>333</v>
      </c>
      <c r="D28" s="490" t="s">
        <v>334</v>
      </c>
      <c r="E28" s="491"/>
      <c r="F28" s="485" t="s">
        <v>335</v>
      </c>
      <c r="G28" s="492" t="s">
        <v>313</v>
      </c>
      <c r="H28" s="463" t="s">
        <v>153</v>
      </c>
      <c r="I28" s="463" t="s">
        <v>153</v>
      </c>
      <c r="J28" s="463" t="s">
        <v>153</v>
      </c>
      <c r="K28" s="463" t="s">
        <v>153</v>
      </c>
      <c r="L28" s="463" t="s">
        <v>153</v>
      </c>
      <c r="M28" s="463" t="s">
        <v>153</v>
      </c>
      <c r="N28" s="463" t="s">
        <v>153</v>
      </c>
      <c r="O28" s="463" t="s">
        <v>153</v>
      </c>
      <c r="P28" s="463" t="s">
        <v>153</v>
      </c>
      <c r="Q28" s="463" t="s">
        <v>153</v>
      </c>
      <c r="R28" s="463" t="s">
        <v>153</v>
      </c>
      <c r="S28" s="463" t="s">
        <v>153</v>
      </c>
      <c r="T28" s="167"/>
    </row>
    <row r="29" customFormat="false" ht="19.5" hidden="false" customHeight="true" outlineLevel="0" collapsed="false">
      <c r="A29" s="488" t="n">
        <v>9</v>
      </c>
      <c r="B29" s="489" t="s">
        <v>336</v>
      </c>
      <c r="C29" s="490" t="s">
        <v>337</v>
      </c>
      <c r="D29" s="490" t="s">
        <v>338</v>
      </c>
      <c r="E29" s="491"/>
      <c r="F29" s="485" t="s">
        <v>339</v>
      </c>
      <c r="G29" s="492" t="s">
        <v>313</v>
      </c>
      <c r="H29" s="493"/>
      <c r="I29" s="463" t="s">
        <v>153</v>
      </c>
      <c r="J29" s="477"/>
      <c r="K29" s="477"/>
      <c r="L29" s="463" t="s">
        <v>153</v>
      </c>
      <c r="M29" s="463" t="s">
        <v>153</v>
      </c>
      <c r="N29" s="463" t="s">
        <v>153</v>
      </c>
      <c r="O29" s="463" t="s">
        <v>153</v>
      </c>
      <c r="P29" s="463" t="s">
        <v>153</v>
      </c>
      <c r="Q29" s="463" t="s">
        <v>153</v>
      </c>
      <c r="R29" s="463" t="s">
        <v>153</v>
      </c>
      <c r="S29" s="494" t="s">
        <v>153</v>
      </c>
      <c r="T29" s="167"/>
    </row>
    <row r="30" customFormat="false" ht="19.5" hidden="false" customHeight="true" outlineLevel="0" collapsed="false">
      <c r="A30" s="488" t="n">
        <v>10</v>
      </c>
      <c r="B30" s="490" t="s">
        <v>340</v>
      </c>
      <c r="C30" s="495" t="s">
        <v>341</v>
      </c>
      <c r="D30" s="490" t="s">
        <v>342</v>
      </c>
      <c r="E30" s="491"/>
      <c r="F30" s="485" t="s">
        <v>339</v>
      </c>
      <c r="G30" s="492" t="s">
        <v>313</v>
      </c>
      <c r="H30" s="463" t="s">
        <v>153</v>
      </c>
      <c r="I30" s="463" t="s">
        <v>153</v>
      </c>
      <c r="J30" s="463" t="s">
        <v>153</v>
      </c>
      <c r="K30" s="463" t="s">
        <v>153</v>
      </c>
      <c r="L30" s="463" t="s">
        <v>153</v>
      </c>
      <c r="M30" s="463" t="s">
        <v>153</v>
      </c>
      <c r="N30" s="463" t="s">
        <v>153</v>
      </c>
      <c r="O30" s="463" t="s">
        <v>153</v>
      </c>
      <c r="P30" s="463" t="s">
        <v>153</v>
      </c>
      <c r="Q30" s="463" t="s">
        <v>153</v>
      </c>
      <c r="R30" s="463" t="s">
        <v>153</v>
      </c>
      <c r="S30" s="494" t="s">
        <v>153</v>
      </c>
      <c r="T30" s="167"/>
    </row>
    <row r="31" customFormat="false" ht="19.5" hidden="false" customHeight="true" outlineLevel="0" collapsed="false">
      <c r="A31" s="488" t="n">
        <v>11</v>
      </c>
      <c r="B31" s="490" t="s">
        <v>131</v>
      </c>
      <c r="C31" s="495" t="s">
        <v>341</v>
      </c>
      <c r="D31" s="490" t="s">
        <v>343</v>
      </c>
      <c r="E31" s="491"/>
      <c r="F31" s="485" t="s">
        <v>344</v>
      </c>
      <c r="G31" s="492" t="s">
        <v>313</v>
      </c>
      <c r="H31" s="463" t="s">
        <v>153</v>
      </c>
      <c r="I31" s="463" t="s">
        <v>153</v>
      </c>
      <c r="J31" s="463" t="s">
        <v>153</v>
      </c>
      <c r="K31" s="463" t="s">
        <v>153</v>
      </c>
      <c r="L31" s="463" t="s">
        <v>153</v>
      </c>
      <c r="M31" s="463" t="s">
        <v>153</v>
      </c>
      <c r="N31" s="463" t="s">
        <v>153</v>
      </c>
      <c r="O31" s="463" t="s">
        <v>153</v>
      </c>
      <c r="P31" s="463" t="s">
        <v>153</v>
      </c>
      <c r="Q31" s="463" t="s">
        <v>153</v>
      </c>
      <c r="R31" s="463" t="s">
        <v>153</v>
      </c>
      <c r="S31" s="467" t="s">
        <v>153</v>
      </c>
      <c r="T31" s="167"/>
    </row>
    <row r="32" customFormat="false" ht="19.5" hidden="false" customHeight="true" outlineLevel="0" collapsed="false">
      <c r="A32" s="488" t="n">
        <v>12</v>
      </c>
      <c r="B32" s="489" t="s">
        <v>345</v>
      </c>
      <c r="C32" s="496" t="s">
        <v>346</v>
      </c>
      <c r="D32" s="497" t="s">
        <v>321</v>
      </c>
      <c r="E32" s="491"/>
      <c r="F32" s="485" t="s">
        <v>347</v>
      </c>
      <c r="G32" s="486" t="s">
        <v>318</v>
      </c>
      <c r="H32" s="463" t="s">
        <v>153</v>
      </c>
      <c r="I32" s="463" t="s">
        <v>153</v>
      </c>
      <c r="J32" s="463" t="s">
        <v>153</v>
      </c>
      <c r="K32" s="463" t="s">
        <v>153</v>
      </c>
      <c r="L32" s="463" t="s">
        <v>153</v>
      </c>
      <c r="M32" s="477"/>
      <c r="N32" s="463" t="s">
        <v>153</v>
      </c>
      <c r="O32" s="477"/>
      <c r="P32" s="477"/>
      <c r="Q32" s="463" t="s">
        <v>153</v>
      </c>
      <c r="R32" s="463"/>
      <c r="S32" s="467" t="s">
        <v>153</v>
      </c>
      <c r="T32" s="167"/>
    </row>
    <row r="33" customFormat="false" ht="19.5" hidden="false" customHeight="true" outlineLevel="0" collapsed="false">
      <c r="A33" s="488" t="n">
        <v>13</v>
      </c>
      <c r="B33" s="498" t="s">
        <v>348</v>
      </c>
      <c r="C33" s="499" t="s">
        <v>346</v>
      </c>
      <c r="D33" s="497" t="s">
        <v>321</v>
      </c>
      <c r="E33" s="491"/>
      <c r="F33" s="485" t="s">
        <v>349</v>
      </c>
      <c r="G33" s="500" t="s">
        <v>318</v>
      </c>
      <c r="H33" s="501" t="s">
        <v>153</v>
      </c>
      <c r="I33" s="501" t="s">
        <v>153</v>
      </c>
      <c r="J33" s="479" t="s">
        <v>153</v>
      </c>
      <c r="K33" s="479" t="s">
        <v>153</v>
      </c>
      <c r="L33" s="479" t="s">
        <v>153</v>
      </c>
      <c r="M33" s="479" t="s">
        <v>153</v>
      </c>
      <c r="N33" s="479" t="s">
        <v>153</v>
      </c>
      <c r="O33" s="479" t="s">
        <v>153</v>
      </c>
      <c r="P33" s="479" t="s">
        <v>153</v>
      </c>
      <c r="Q33" s="502" t="s">
        <v>153</v>
      </c>
      <c r="R33" s="471" t="s">
        <v>153</v>
      </c>
      <c r="S33" s="503" t="s">
        <v>153</v>
      </c>
      <c r="T33" s="167"/>
    </row>
    <row r="34" customFormat="false" ht="19.5" hidden="false" customHeight="true" outlineLevel="0" collapsed="false">
      <c r="A34" s="450" t="n">
        <v>14</v>
      </c>
      <c r="B34" s="482" t="s">
        <v>350</v>
      </c>
      <c r="C34" s="504" t="s">
        <v>341</v>
      </c>
      <c r="D34" s="482"/>
      <c r="E34" s="484"/>
      <c r="F34" s="473" t="s">
        <v>351</v>
      </c>
      <c r="G34" s="486" t="s">
        <v>318</v>
      </c>
      <c r="H34" s="468"/>
      <c r="I34" s="463" t="s">
        <v>153</v>
      </c>
      <c r="J34" s="464"/>
      <c r="K34" s="464"/>
      <c r="L34" s="464"/>
      <c r="M34" s="463" t="s">
        <v>153</v>
      </c>
      <c r="N34" s="464"/>
      <c r="O34" s="463" t="s">
        <v>153</v>
      </c>
      <c r="P34" s="464"/>
      <c r="Q34" s="463" t="s">
        <v>153</v>
      </c>
      <c r="R34" s="463"/>
      <c r="S34" s="487" t="s">
        <v>153</v>
      </c>
      <c r="T34" s="167"/>
    </row>
    <row r="35" customFormat="false" ht="19.5" hidden="false" customHeight="true" outlineLevel="0" collapsed="false">
      <c r="A35" s="450"/>
      <c r="B35" s="489" t="s">
        <v>352</v>
      </c>
      <c r="C35" s="495" t="s">
        <v>341</v>
      </c>
      <c r="D35" s="489"/>
      <c r="E35" s="491"/>
      <c r="F35" s="473"/>
      <c r="G35" s="486" t="s">
        <v>318</v>
      </c>
      <c r="H35" s="493"/>
      <c r="I35" s="463" t="s">
        <v>153</v>
      </c>
      <c r="J35" s="464"/>
      <c r="K35" s="464"/>
      <c r="L35" s="464"/>
      <c r="M35" s="463" t="s">
        <v>153</v>
      </c>
      <c r="N35" s="464"/>
      <c r="O35" s="463" t="s">
        <v>153</v>
      </c>
      <c r="P35" s="464"/>
      <c r="Q35" s="463" t="s">
        <v>153</v>
      </c>
      <c r="R35" s="463"/>
      <c r="S35" s="467" t="s">
        <v>153</v>
      </c>
      <c r="T35" s="167"/>
    </row>
    <row r="36" customFormat="false" ht="19.5" hidden="false" customHeight="true" outlineLevel="0" collapsed="false">
      <c r="A36" s="450"/>
      <c r="B36" s="489" t="s">
        <v>353</v>
      </c>
      <c r="C36" s="495" t="s">
        <v>341</v>
      </c>
      <c r="D36" s="489"/>
      <c r="E36" s="491"/>
      <c r="F36" s="473"/>
      <c r="G36" s="486" t="s">
        <v>318</v>
      </c>
      <c r="H36" s="493"/>
      <c r="I36" s="463" t="s">
        <v>153</v>
      </c>
      <c r="J36" s="464"/>
      <c r="K36" s="464"/>
      <c r="L36" s="464"/>
      <c r="M36" s="463" t="s">
        <v>153</v>
      </c>
      <c r="N36" s="464"/>
      <c r="O36" s="463" t="s">
        <v>153</v>
      </c>
      <c r="P36" s="464"/>
      <c r="Q36" s="463" t="s">
        <v>153</v>
      </c>
      <c r="R36" s="463"/>
      <c r="S36" s="467" t="s">
        <v>153</v>
      </c>
      <c r="T36" s="167"/>
    </row>
    <row r="37" customFormat="false" ht="19.5" hidden="false" customHeight="true" outlineLevel="0" collapsed="false">
      <c r="A37" s="450"/>
      <c r="B37" s="498" t="s">
        <v>354</v>
      </c>
      <c r="C37" s="505" t="s">
        <v>341</v>
      </c>
      <c r="D37" s="498"/>
      <c r="E37" s="506"/>
      <c r="F37" s="473"/>
      <c r="G37" s="500" t="s">
        <v>318</v>
      </c>
      <c r="H37" s="469"/>
      <c r="I37" s="501" t="s">
        <v>153</v>
      </c>
      <c r="J37" s="507"/>
      <c r="K37" s="507"/>
      <c r="L37" s="507"/>
      <c r="M37" s="479" t="s">
        <v>153</v>
      </c>
      <c r="N37" s="507"/>
      <c r="O37" s="479" t="s">
        <v>153</v>
      </c>
      <c r="P37" s="507"/>
      <c r="Q37" s="479" t="s">
        <v>153</v>
      </c>
      <c r="R37" s="502"/>
      <c r="S37" s="503" t="s">
        <v>153</v>
      </c>
      <c r="T37" s="167"/>
    </row>
    <row r="38" customFormat="false" ht="19.5" hidden="false" customHeight="true" outlineLevel="0" collapsed="false">
      <c r="A38" s="450" t="n">
        <v>15</v>
      </c>
      <c r="B38" s="508" t="s">
        <v>355</v>
      </c>
      <c r="C38" s="509" t="s">
        <v>356</v>
      </c>
      <c r="D38" s="482"/>
      <c r="E38" s="484"/>
      <c r="F38" s="473" t="s">
        <v>357</v>
      </c>
      <c r="G38" s="486" t="s">
        <v>318</v>
      </c>
      <c r="H38" s="463" t="s">
        <v>153</v>
      </c>
      <c r="I38" s="463"/>
      <c r="J38" s="464"/>
      <c r="K38" s="464"/>
      <c r="L38" s="464"/>
      <c r="M38" s="463" t="s">
        <v>153</v>
      </c>
      <c r="N38" s="464"/>
      <c r="O38" s="463" t="s">
        <v>153</v>
      </c>
      <c r="P38" s="463" t="s">
        <v>153</v>
      </c>
      <c r="Q38" s="464"/>
      <c r="R38" s="463" t="s">
        <v>153</v>
      </c>
      <c r="S38" s="467" t="s">
        <v>153</v>
      </c>
      <c r="T38" s="167"/>
    </row>
    <row r="39" customFormat="false" ht="19.5" hidden="false" customHeight="true" outlineLevel="0" collapsed="false">
      <c r="A39" s="450"/>
      <c r="B39" s="510" t="s">
        <v>358</v>
      </c>
      <c r="C39" s="496" t="s">
        <v>356</v>
      </c>
      <c r="D39" s="489"/>
      <c r="E39" s="491"/>
      <c r="F39" s="473"/>
      <c r="G39" s="486" t="s">
        <v>318</v>
      </c>
      <c r="H39" s="463" t="s">
        <v>153</v>
      </c>
      <c r="I39" s="463"/>
      <c r="J39" s="477"/>
      <c r="K39" s="477"/>
      <c r="L39" s="477"/>
      <c r="M39" s="463" t="s">
        <v>153</v>
      </c>
      <c r="N39" s="464"/>
      <c r="O39" s="463" t="s">
        <v>153</v>
      </c>
      <c r="P39" s="463" t="s">
        <v>153</v>
      </c>
      <c r="Q39" s="464"/>
      <c r="R39" s="463" t="s">
        <v>153</v>
      </c>
      <c r="S39" s="467" t="s">
        <v>153</v>
      </c>
      <c r="T39" s="167"/>
    </row>
    <row r="40" customFormat="false" ht="19.5" hidden="false" customHeight="true" outlineLevel="0" collapsed="false">
      <c r="A40" s="450"/>
      <c r="B40" s="510" t="s">
        <v>359</v>
      </c>
      <c r="C40" s="496" t="s">
        <v>356</v>
      </c>
      <c r="D40" s="489"/>
      <c r="E40" s="491"/>
      <c r="F40" s="473"/>
      <c r="G40" s="486" t="s">
        <v>318</v>
      </c>
      <c r="H40" s="463" t="s">
        <v>153</v>
      </c>
      <c r="I40" s="463"/>
      <c r="J40" s="477"/>
      <c r="K40" s="477"/>
      <c r="L40" s="477"/>
      <c r="M40" s="463" t="s">
        <v>153</v>
      </c>
      <c r="N40" s="464"/>
      <c r="O40" s="463" t="s">
        <v>153</v>
      </c>
      <c r="P40" s="463" t="s">
        <v>153</v>
      </c>
      <c r="Q40" s="464"/>
      <c r="R40" s="463" t="s">
        <v>153</v>
      </c>
      <c r="S40" s="467" t="s">
        <v>153</v>
      </c>
      <c r="T40" s="167"/>
    </row>
    <row r="41" customFormat="false" ht="19.5" hidden="false" customHeight="true" outlineLevel="0" collapsed="false">
      <c r="A41" s="450"/>
      <c r="B41" s="510" t="s">
        <v>360</v>
      </c>
      <c r="C41" s="495" t="s">
        <v>341</v>
      </c>
      <c r="D41" s="489"/>
      <c r="E41" s="491"/>
      <c r="F41" s="473"/>
      <c r="G41" s="486" t="s">
        <v>318</v>
      </c>
      <c r="H41" s="463" t="s">
        <v>153</v>
      </c>
      <c r="I41" s="477"/>
      <c r="J41" s="477"/>
      <c r="K41" s="477"/>
      <c r="L41" s="477"/>
      <c r="M41" s="463" t="s">
        <v>153</v>
      </c>
      <c r="N41" s="464"/>
      <c r="O41" s="463" t="s">
        <v>153</v>
      </c>
      <c r="P41" s="463" t="s">
        <v>153</v>
      </c>
      <c r="Q41" s="464"/>
      <c r="R41" s="463" t="s">
        <v>153</v>
      </c>
      <c r="S41" s="467" t="s">
        <v>153</v>
      </c>
      <c r="T41" s="167"/>
    </row>
    <row r="42" customFormat="false" ht="19.5" hidden="false" customHeight="true" outlineLevel="0" collapsed="false">
      <c r="A42" s="450"/>
      <c r="B42" s="510" t="s">
        <v>361</v>
      </c>
      <c r="C42" s="495" t="s">
        <v>341</v>
      </c>
      <c r="D42" s="489"/>
      <c r="E42" s="491"/>
      <c r="F42" s="473"/>
      <c r="G42" s="486" t="s">
        <v>318</v>
      </c>
      <c r="H42" s="463" t="s">
        <v>153</v>
      </c>
      <c r="I42" s="477"/>
      <c r="J42" s="477"/>
      <c r="K42" s="477"/>
      <c r="L42" s="477"/>
      <c r="M42" s="463" t="s">
        <v>153</v>
      </c>
      <c r="N42" s="464"/>
      <c r="O42" s="463" t="s">
        <v>153</v>
      </c>
      <c r="P42" s="463" t="s">
        <v>153</v>
      </c>
      <c r="Q42" s="464"/>
      <c r="R42" s="463" t="s">
        <v>153</v>
      </c>
      <c r="S42" s="467" t="s">
        <v>153</v>
      </c>
      <c r="T42" s="167"/>
    </row>
    <row r="43" customFormat="false" ht="19.5" hidden="false" customHeight="true" outlineLevel="0" collapsed="false">
      <c r="A43" s="450"/>
      <c r="B43" s="511" t="s">
        <v>362</v>
      </c>
      <c r="C43" s="505" t="s">
        <v>341</v>
      </c>
      <c r="D43" s="498"/>
      <c r="E43" s="506"/>
      <c r="F43" s="473"/>
      <c r="G43" s="500" t="s">
        <v>318</v>
      </c>
      <c r="H43" s="512" t="s">
        <v>153</v>
      </c>
      <c r="I43" s="470"/>
      <c r="J43" s="470"/>
      <c r="K43" s="470"/>
      <c r="L43" s="470"/>
      <c r="M43" s="502" t="s">
        <v>153</v>
      </c>
      <c r="N43" s="470"/>
      <c r="O43" s="471" t="s">
        <v>153</v>
      </c>
      <c r="P43" s="471" t="s">
        <v>153</v>
      </c>
      <c r="Q43" s="470"/>
      <c r="R43" s="471" t="s">
        <v>153</v>
      </c>
      <c r="S43" s="503" t="s">
        <v>153</v>
      </c>
      <c r="T43" s="167"/>
    </row>
    <row r="44" customFormat="false" ht="19.5" hidden="false" customHeight="true" outlineLevel="0" collapsed="false">
      <c r="A44" s="450" t="n">
        <v>16</v>
      </c>
      <c r="B44" s="482" t="s">
        <v>363</v>
      </c>
      <c r="C44" s="504" t="s">
        <v>341</v>
      </c>
      <c r="D44" s="482"/>
      <c r="E44" s="484"/>
      <c r="F44" s="473" t="s">
        <v>364</v>
      </c>
      <c r="G44" s="486" t="s">
        <v>318</v>
      </c>
      <c r="H44" s="468"/>
      <c r="I44" s="464"/>
      <c r="J44" s="464"/>
      <c r="K44" s="464"/>
      <c r="L44" s="464"/>
      <c r="M44" s="464"/>
      <c r="N44" s="463" t="s">
        <v>153</v>
      </c>
      <c r="O44" s="464"/>
      <c r="P44" s="463" t="s">
        <v>153</v>
      </c>
      <c r="Q44" s="464"/>
      <c r="R44" s="463" t="s">
        <v>153</v>
      </c>
      <c r="S44" s="513"/>
      <c r="T44" s="167"/>
    </row>
    <row r="45" customFormat="false" ht="19.5" hidden="false" customHeight="true" outlineLevel="0" collapsed="false">
      <c r="A45" s="450"/>
      <c r="B45" s="489" t="s">
        <v>365</v>
      </c>
      <c r="C45" s="495" t="s">
        <v>341</v>
      </c>
      <c r="D45" s="489"/>
      <c r="E45" s="491"/>
      <c r="F45" s="473"/>
      <c r="G45" s="486" t="s">
        <v>318</v>
      </c>
      <c r="H45" s="493"/>
      <c r="I45" s="477"/>
      <c r="J45" s="477"/>
      <c r="K45" s="477"/>
      <c r="L45" s="477"/>
      <c r="M45" s="477"/>
      <c r="N45" s="463" t="s">
        <v>153</v>
      </c>
      <c r="O45" s="477"/>
      <c r="P45" s="463" t="s">
        <v>153</v>
      </c>
      <c r="Q45" s="477"/>
      <c r="R45" s="463" t="s">
        <v>153</v>
      </c>
      <c r="S45" s="514"/>
      <c r="T45" s="167"/>
    </row>
    <row r="46" customFormat="false" ht="19.5" hidden="false" customHeight="true" outlineLevel="0" collapsed="false">
      <c r="A46" s="450"/>
      <c r="B46" s="515" t="s">
        <v>366</v>
      </c>
      <c r="C46" s="516" t="s">
        <v>341</v>
      </c>
      <c r="D46" s="515"/>
      <c r="E46" s="491"/>
      <c r="F46" s="473"/>
      <c r="G46" s="486" t="s">
        <v>318</v>
      </c>
      <c r="H46" s="493"/>
      <c r="I46" s="477"/>
      <c r="J46" s="477"/>
      <c r="K46" s="477"/>
      <c r="L46" s="477"/>
      <c r="M46" s="477"/>
      <c r="N46" s="463" t="s">
        <v>153</v>
      </c>
      <c r="O46" s="477"/>
      <c r="P46" s="463" t="s">
        <v>153</v>
      </c>
      <c r="Q46" s="477"/>
      <c r="R46" s="463" t="s">
        <v>153</v>
      </c>
      <c r="S46" s="514"/>
      <c r="T46" s="167"/>
    </row>
    <row r="47" customFormat="false" ht="19.5" hidden="false" customHeight="true" outlineLevel="0" collapsed="false">
      <c r="A47" s="450"/>
      <c r="B47" s="486" t="s">
        <v>367</v>
      </c>
      <c r="C47" s="517" t="s">
        <v>356</v>
      </c>
      <c r="D47" s="515"/>
      <c r="E47" s="491"/>
      <c r="F47" s="473"/>
      <c r="G47" s="486" t="s">
        <v>318</v>
      </c>
      <c r="H47" s="493"/>
      <c r="I47" s="477"/>
      <c r="J47" s="477"/>
      <c r="K47" s="477"/>
      <c r="L47" s="477"/>
      <c r="M47" s="477"/>
      <c r="N47" s="463" t="s">
        <v>153</v>
      </c>
      <c r="O47" s="477"/>
      <c r="P47" s="463" t="s">
        <v>153</v>
      </c>
      <c r="Q47" s="477"/>
      <c r="R47" s="463" t="s">
        <v>153</v>
      </c>
      <c r="S47" s="514"/>
      <c r="T47" s="167"/>
    </row>
    <row r="48" customFormat="false" ht="19.5" hidden="false" customHeight="true" outlineLevel="0" collapsed="false">
      <c r="A48" s="450"/>
      <c r="B48" s="500" t="s">
        <v>368</v>
      </c>
      <c r="C48" s="518" t="s">
        <v>356</v>
      </c>
      <c r="D48" s="498"/>
      <c r="E48" s="506"/>
      <c r="F48" s="473"/>
      <c r="G48" s="500" t="s">
        <v>318</v>
      </c>
      <c r="H48" s="469"/>
      <c r="I48" s="470"/>
      <c r="J48" s="470"/>
      <c r="K48" s="470"/>
      <c r="L48" s="470"/>
      <c r="M48" s="470"/>
      <c r="N48" s="502" t="s">
        <v>153</v>
      </c>
      <c r="O48" s="470"/>
      <c r="P48" s="471" t="s">
        <v>153</v>
      </c>
      <c r="Q48" s="470"/>
      <c r="R48" s="471" t="s">
        <v>153</v>
      </c>
      <c r="S48" s="472"/>
      <c r="T48" s="167"/>
    </row>
    <row r="49" customFormat="false" ht="19.5" hidden="false" customHeight="true" outlineLevel="0" collapsed="false">
      <c r="A49" s="450" t="n">
        <v>17</v>
      </c>
      <c r="B49" s="482" t="s">
        <v>369</v>
      </c>
      <c r="C49" s="509" t="s">
        <v>346</v>
      </c>
      <c r="D49" s="482"/>
      <c r="E49" s="484"/>
      <c r="F49" s="473" t="s">
        <v>370</v>
      </c>
      <c r="G49" s="486" t="s">
        <v>318</v>
      </c>
      <c r="H49" s="468"/>
      <c r="I49" s="464"/>
      <c r="J49" s="464"/>
      <c r="K49" s="464"/>
      <c r="L49" s="463" t="s">
        <v>153</v>
      </c>
      <c r="M49" s="463" t="s">
        <v>153</v>
      </c>
      <c r="N49" s="463" t="s">
        <v>153</v>
      </c>
      <c r="O49" s="463" t="s">
        <v>153</v>
      </c>
      <c r="P49" s="463" t="s">
        <v>153</v>
      </c>
      <c r="Q49" s="463" t="s">
        <v>153</v>
      </c>
      <c r="R49" s="463" t="s">
        <v>153</v>
      </c>
      <c r="S49" s="487" t="s">
        <v>153</v>
      </c>
      <c r="T49" s="167"/>
    </row>
    <row r="50" customFormat="false" ht="19.5" hidden="false" customHeight="true" outlineLevel="0" collapsed="false">
      <c r="A50" s="450"/>
      <c r="B50" s="498" t="s">
        <v>371</v>
      </c>
      <c r="C50" s="505" t="s">
        <v>341</v>
      </c>
      <c r="D50" s="498"/>
      <c r="E50" s="506"/>
      <c r="F50" s="473"/>
      <c r="G50" s="500" t="s">
        <v>318</v>
      </c>
      <c r="H50" s="469"/>
      <c r="I50" s="470"/>
      <c r="J50" s="470"/>
      <c r="K50" s="470"/>
      <c r="L50" s="463" t="s">
        <v>153</v>
      </c>
      <c r="M50" s="463" t="s">
        <v>153</v>
      </c>
      <c r="N50" s="463" t="s">
        <v>153</v>
      </c>
      <c r="O50" s="463" t="s">
        <v>153</v>
      </c>
      <c r="P50" s="463" t="s">
        <v>153</v>
      </c>
      <c r="Q50" s="463" t="s">
        <v>153</v>
      </c>
      <c r="R50" s="463" t="s">
        <v>153</v>
      </c>
      <c r="S50" s="519" t="s">
        <v>153</v>
      </c>
      <c r="T50" s="167"/>
    </row>
    <row r="51" customFormat="false" ht="19.5" hidden="false" customHeight="true" outlineLevel="0" collapsed="false">
      <c r="A51" s="520" t="n">
        <v>18</v>
      </c>
      <c r="B51" s="521" t="s">
        <v>372</v>
      </c>
      <c r="C51" s="189"/>
      <c r="D51" s="500"/>
      <c r="E51" s="522" t="s">
        <v>373</v>
      </c>
      <c r="F51" s="522" t="s">
        <v>374</v>
      </c>
      <c r="G51" s="486" t="s">
        <v>318</v>
      </c>
      <c r="H51" s="523" t="s">
        <v>375</v>
      </c>
      <c r="I51" s="523"/>
      <c r="J51" s="523"/>
      <c r="K51" s="523"/>
      <c r="L51" s="523"/>
      <c r="M51" s="523"/>
      <c r="N51" s="523"/>
      <c r="O51" s="523"/>
      <c r="P51" s="523"/>
      <c r="Q51" s="523"/>
      <c r="R51" s="523"/>
      <c r="S51" s="523"/>
      <c r="T51" s="167"/>
    </row>
    <row r="52" customFormat="false" ht="19.5" hidden="false" customHeight="true" outlineLevel="0" collapsed="false">
      <c r="A52" s="524" t="n">
        <v>19</v>
      </c>
      <c r="B52" s="510" t="s">
        <v>376</v>
      </c>
      <c r="C52" s="525" t="s">
        <v>341</v>
      </c>
      <c r="D52" s="526" t="s">
        <v>341</v>
      </c>
      <c r="E52" s="527" t="s">
        <v>377</v>
      </c>
      <c r="F52" s="528" t="s">
        <v>378</v>
      </c>
      <c r="G52" s="486" t="s">
        <v>318</v>
      </c>
      <c r="H52" s="523" t="s">
        <v>379</v>
      </c>
      <c r="I52" s="523"/>
      <c r="J52" s="523"/>
      <c r="K52" s="523"/>
      <c r="L52" s="523"/>
      <c r="M52" s="523"/>
      <c r="N52" s="523"/>
      <c r="O52" s="523"/>
      <c r="P52" s="523"/>
      <c r="Q52" s="523"/>
      <c r="R52" s="523"/>
      <c r="S52" s="523"/>
      <c r="T52" s="167"/>
    </row>
    <row r="53" customFormat="false" ht="19.5" hidden="false" customHeight="true" outlineLevel="0" collapsed="false">
      <c r="A53" s="450" t="n">
        <v>20</v>
      </c>
      <c r="B53" s="529" t="s">
        <v>380</v>
      </c>
      <c r="C53" s="530" t="s">
        <v>381</v>
      </c>
      <c r="D53" s="531" t="s">
        <v>382</v>
      </c>
      <c r="E53" s="532" t="s">
        <v>383</v>
      </c>
      <c r="F53" s="533" t="s">
        <v>384</v>
      </c>
      <c r="G53" s="492" t="s">
        <v>313</v>
      </c>
      <c r="H53" s="463" t="s">
        <v>153</v>
      </c>
      <c r="I53" s="463" t="s">
        <v>153</v>
      </c>
      <c r="J53" s="463" t="s">
        <v>153</v>
      </c>
      <c r="K53" s="463" t="s">
        <v>153</v>
      </c>
      <c r="L53" s="463" t="s">
        <v>153</v>
      </c>
      <c r="M53" s="463" t="s">
        <v>153</v>
      </c>
      <c r="N53" s="463"/>
      <c r="O53" s="477"/>
      <c r="P53" s="463"/>
      <c r="Q53" s="477"/>
      <c r="R53" s="534"/>
      <c r="S53" s="535" t="s">
        <v>385</v>
      </c>
      <c r="T53" s="167"/>
    </row>
    <row r="54" customFormat="false" ht="19.5" hidden="false" customHeight="true" outlineLevel="0" collapsed="false">
      <c r="A54" s="450"/>
      <c r="B54" s="536" t="s">
        <v>386</v>
      </c>
      <c r="C54" s="537" t="s">
        <v>387</v>
      </c>
      <c r="D54" s="531" t="s">
        <v>388</v>
      </c>
      <c r="E54" s="538" t="s">
        <v>389</v>
      </c>
      <c r="F54" s="539" t="s">
        <v>384</v>
      </c>
      <c r="G54" s="492" t="s">
        <v>313</v>
      </c>
      <c r="H54" s="463" t="s">
        <v>153</v>
      </c>
      <c r="I54" s="463" t="s">
        <v>153</v>
      </c>
      <c r="J54" s="463" t="s">
        <v>153</v>
      </c>
      <c r="K54" s="463" t="s">
        <v>153</v>
      </c>
      <c r="L54" s="463" t="s">
        <v>153</v>
      </c>
      <c r="M54" s="463" t="s">
        <v>153</v>
      </c>
      <c r="N54" s="463"/>
      <c r="O54" s="477"/>
      <c r="P54" s="463"/>
      <c r="Q54" s="477"/>
      <c r="R54" s="534"/>
      <c r="S54" s="535"/>
      <c r="T54" s="167"/>
    </row>
    <row r="55" customFormat="false" ht="19.5" hidden="false" customHeight="true" outlineLevel="0" collapsed="false">
      <c r="A55" s="450"/>
      <c r="B55" s="536" t="s">
        <v>390</v>
      </c>
      <c r="C55" s="537" t="s">
        <v>381</v>
      </c>
      <c r="D55" s="531" t="s">
        <v>382</v>
      </c>
      <c r="E55" s="538" t="s">
        <v>383</v>
      </c>
      <c r="F55" s="539" t="s">
        <v>391</v>
      </c>
      <c r="G55" s="492" t="s">
        <v>313</v>
      </c>
      <c r="H55" s="463" t="s">
        <v>153</v>
      </c>
      <c r="I55" s="463" t="s">
        <v>153</v>
      </c>
      <c r="J55" s="463" t="s">
        <v>153</v>
      </c>
      <c r="K55" s="463" t="s">
        <v>153</v>
      </c>
      <c r="L55" s="463" t="s">
        <v>153</v>
      </c>
      <c r="M55" s="463" t="s">
        <v>153</v>
      </c>
      <c r="N55" s="463"/>
      <c r="O55" s="477"/>
      <c r="P55" s="463"/>
      <c r="Q55" s="477"/>
      <c r="R55" s="534"/>
      <c r="S55" s="535"/>
      <c r="T55" s="167"/>
    </row>
    <row r="56" customFormat="false" ht="19.5" hidden="false" customHeight="true" outlineLevel="0" collapsed="false">
      <c r="A56" s="450"/>
      <c r="B56" s="536" t="s">
        <v>392</v>
      </c>
      <c r="C56" s="537" t="s">
        <v>381</v>
      </c>
      <c r="D56" s="531" t="s">
        <v>382</v>
      </c>
      <c r="E56" s="538" t="s">
        <v>383</v>
      </c>
      <c r="F56" s="539" t="s">
        <v>391</v>
      </c>
      <c r="G56" s="492" t="s">
        <v>313</v>
      </c>
      <c r="H56" s="463" t="s">
        <v>153</v>
      </c>
      <c r="I56" s="463" t="s">
        <v>153</v>
      </c>
      <c r="J56" s="463" t="s">
        <v>153</v>
      </c>
      <c r="K56" s="463" t="s">
        <v>153</v>
      </c>
      <c r="L56" s="463" t="s">
        <v>153</v>
      </c>
      <c r="M56" s="463" t="s">
        <v>153</v>
      </c>
      <c r="N56" s="463"/>
      <c r="O56" s="477"/>
      <c r="P56" s="463"/>
      <c r="Q56" s="477"/>
      <c r="R56" s="534"/>
      <c r="S56" s="535"/>
      <c r="T56" s="167"/>
    </row>
    <row r="57" customFormat="false" ht="19.5" hidden="false" customHeight="true" outlineLevel="0" collapsed="false">
      <c r="A57" s="450"/>
      <c r="B57" s="536" t="s">
        <v>393</v>
      </c>
      <c r="C57" s="537" t="s">
        <v>394</v>
      </c>
      <c r="D57" s="540" t="s">
        <v>395</v>
      </c>
      <c r="E57" s="538" t="s">
        <v>383</v>
      </c>
      <c r="F57" s="539" t="s">
        <v>396</v>
      </c>
      <c r="G57" s="492" t="s">
        <v>313</v>
      </c>
      <c r="H57" s="463" t="s">
        <v>153</v>
      </c>
      <c r="I57" s="463" t="s">
        <v>153</v>
      </c>
      <c r="J57" s="463" t="s">
        <v>153</v>
      </c>
      <c r="K57" s="463" t="s">
        <v>153</v>
      </c>
      <c r="L57" s="463" t="s">
        <v>153</v>
      </c>
      <c r="M57" s="463" t="s">
        <v>153</v>
      </c>
      <c r="N57" s="463"/>
      <c r="O57" s="477"/>
      <c r="P57" s="463"/>
      <c r="Q57" s="477"/>
      <c r="R57" s="534"/>
      <c r="S57" s="535"/>
      <c r="T57" s="167"/>
    </row>
    <row r="58" customFormat="false" ht="19.5" hidden="false" customHeight="true" outlineLevel="0" collapsed="false">
      <c r="A58" s="450"/>
      <c r="B58" s="536" t="s">
        <v>397</v>
      </c>
      <c r="C58" s="537" t="s">
        <v>398</v>
      </c>
      <c r="D58" s="541" t="s">
        <v>341</v>
      </c>
      <c r="E58" s="538" t="s">
        <v>383</v>
      </c>
      <c r="F58" s="539" t="s">
        <v>396</v>
      </c>
      <c r="G58" s="492" t="s">
        <v>313</v>
      </c>
      <c r="H58" s="463" t="s">
        <v>153</v>
      </c>
      <c r="I58" s="463" t="s">
        <v>153</v>
      </c>
      <c r="J58" s="463" t="s">
        <v>153</v>
      </c>
      <c r="K58" s="463" t="s">
        <v>153</v>
      </c>
      <c r="L58" s="463" t="s">
        <v>153</v>
      </c>
      <c r="M58" s="463" t="s">
        <v>153</v>
      </c>
      <c r="N58" s="463"/>
      <c r="O58" s="477"/>
      <c r="P58" s="463"/>
      <c r="Q58" s="477"/>
      <c r="R58" s="534"/>
      <c r="S58" s="535"/>
      <c r="T58" s="167"/>
    </row>
    <row r="59" customFormat="false" ht="19.5" hidden="false" customHeight="true" outlineLevel="0" collapsed="false">
      <c r="A59" s="450"/>
      <c r="B59" s="536" t="s">
        <v>399</v>
      </c>
      <c r="C59" s="537" t="s">
        <v>400</v>
      </c>
      <c r="D59" s="542" t="s">
        <v>341</v>
      </c>
      <c r="E59" s="538" t="s">
        <v>383</v>
      </c>
      <c r="F59" s="539" t="s">
        <v>401</v>
      </c>
      <c r="G59" s="492" t="s">
        <v>313</v>
      </c>
      <c r="H59" s="463" t="s">
        <v>153</v>
      </c>
      <c r="I59" s="463" t="s">
        <v>153</v>
      </c>
      <c r="J59" s="463" t="s">
        <v>153</v>
      </c>
      <c r="K59" s="463" t="s">
        <v>153</v>
      </c>
      <c r="L59" s="463" t="s">
        <v>153</v>
      </c>
      <c r="M59" s="463" t="s">
        <v>153</v>
      </c>
      <c r="N59" s="463"/>
      <c r="O59" s="477"/>
      <c r="P59" s="463"/>
      <c r="Q59" s="477"/>
      <c r="R59" s="534"/>
      <c r="S59" s="535"/>
      <c r="T59" s="167"/>
    </row>
    <row r="60" customFormat="false" ht="19.5" hidden="false" customHeight="true" outlineLevel="0" collapsed="false">
      <c r="A60" s="450"/>
      <c r="B60" s="536" t="s">
        <v>402</v>
      </c>
      <c r="C60" s="542" t="s">
        <v>341</v>
      </c>
      <c r="D60" s="542" t="s">
        <v>341</v>
      </c>
      <c r="E60" s="538" t="s">
        <v>403</v>
      </c>
      <c r="F60" s="539"/>
      <c r="G60" s="492" t="s">
        <v>313</v>
      </c>
      <c r="H60" s="493"/>
      <c r="I60" s="477"/>
      <c r="J60" s="477"/>
      <c r="K60" s="477"/>
      <c r="L60" s="477"/>
      <c r="M60" s="477"/>
      <c r="N60" s="463"/>
      <c r="O60" s="477"/>
      <c r="P60" s="463"/>
      <c r="Q60" s="477"/>
      <c r="R60" s="534"/>
      <c r="S60" s="535"/>
      <c r="T60" s="167"/>
    </row>
    <row r="61" customFormat="false" ht="19.5" hidden="false" customHeight="true" outlineLevel="0" collapsed="false">
      <c r="A61" s="450"/>
      <c r="B61" s="536" t="s">
        <v>404</v>
      </c>
      <c r="C61" s="542" t="s">
        <v>341</v>
      </c>
      <c r="D61" s="542" t="s">
        <v>341</v>
      </c>
      <c r="E61" s="538" t="s">
        <v>403</v>
      </c>
      <c r="F61" s="539"/>
      <c r="G61" s="492" t="s">
        <v>313</v>
      </c>
      <c r="H61" s="493"/>
      <c r="I61" s="477"/>
      <c r="J61" s="477"/>
      <c r="K61" s="477"/>
      <c r="L61" s="477"/>
      <c r="M61" s="477"/>
      <c r="N61" s="463"/>
      <c r="O61" s="477"/>
      <c r="P61" s="463"/>
      <c r="Q61" s="477"/>
      <c r="R61" s="534"/>
      <c r="S61" s="535"/>
      <c r="T61" s="167"/>
    </row>
    <row r="62" customFormat="false" ht="19.5" hidden="false" customHeight="true" outlineLevel="0" collapsed="false">
      <c r="A62" s="450"/>
      <c r="B62" s="543" t="s">
        <v>405</v>
      </c>
      <c r="C62" s="544" t="s">
        <v>341</v>
      </c>
      <c r="D62" s="544" t="s">
        <v>341</v>
      </c>
      <c r="E62" s="545" t="s">
        <v>403</v>
      </c>
      <c r="F62" s="500"/>
      <c r="G62" s="546" t="s">
        <v>313</v>
      </c>
      <c r="H62" s="469"/>
      <c r="I62" s="470"/>
      <c r="J62" s="470"/>
      <c r="K62" s="470"/>
      <c r="L62" s="470"/>
      <c r="M62" s="470"/>
      <c r="N62" s="471"/>
      <c r="O62" s="470"/>
      <c r="P62" s="471"/>
      <c r="Q62" s="470"/>
      <c r="R62" s="547"/>
      <c r="S62" s="535"/>
      <c r="T62" s="167"/>
    </row>
    <row r="63" customFormat="false" ht="16.5" hidden="false" customHeight="false" outlineLevel="0" collapsed="false">
      <c r="A63" s="548"/>
      <c r="B63" s="548"/>
      <c r="C63" s="548"/>
      <c r="D63" s="548"/>
      <c r="E63" s="549"/>
      <c r="F63" s="548"/>
      <c r="G63" s="548"/>
      <c r="H63" s="548"/>
      <c r="I63" s="548"/>
      <c r="J63" s="548"/>
      <c r="K63" s="548"/>
      <c r="L63" s="548"/>
      <c r="M63" s="548"/>
      <c r="N63" s="548"/>
      <c r="O63" s="548"/>
      <c r="P63" s="548"/>
      <c r="Q63" s="548"/>
      <c r="R63" s="548"/>
      <c r="S63" s="548"/>
      <c r="T63" s="0"/>
    </row>
    <row r="64" customFormat="false" ht="16.5" hidden="false" customHeight="false" outlineLevel="0" collapsed="false">
      <c r="A64" s="550"/>
      <c r="B64" s="550"/>
      <c r="C64" s="550"/>
      <c r="D64" s="550"/>
      <c r="E64" s="551"/>
      <c r="F64" s="550"/>
      <c r="G64" s="550"/>
      <c r="H64" s="550"/>
      <c r="I64" s="550"/>
      <c r="J64" s="550"/>
      <c r="K64" s="550"/>
      <c r="L64" s="550"/>
      <c r="M64" s="550"/>
      <c r="N64" s="550"/>
      <c r="O64" s="550"/>
      <c r="P64" s="550"/>
      <c r="Q64" s="550"/>
      <c r="R64" s="550"/>
      <c r="S64" s="550"/>
      <c r="T64" s="167"/>
    </row>
    <row r="65" customFormat="false" ht="16.5" hidden="false" customHeight="false" outlineLevel="0" collapsed="false">
      <c r="A65" s="550"/>
      <c r="B65" s="550"/>
      <c r="C65" s="550"/>
      <c r="D65" s="550"/>
      <c r="E65" s="551"/>
      <c r="F65" s="550"/>
      <c r="G65" s="550"/>
      <c r="H65" s="550"/>
      <c r="I65" s="550"/>
      <c r="J65" s="550"/>
      <c r="K65" s="550"/>
      <c r="L65" s="550"/>
      <c r="M65" s="550"/>
      <c r="N65" s="550"/>
      <c r="O65" s="550"/>
      <c r="P65" s="550"/>
      <c r="Q65" s="550"/>
      <c r="R65" s="550"/>
      <c r="S65" s="550"/>
      <c r="T65" s="167"/>
    </row>
    <row r="66" customFormat="false" ht="16.5" hidden="false" customHeight="false" outlineLevel="0" collapsed="false">
      <c r="A66" s="550"/>
      <c r="B66" s="550"/>
      <c r="C66" s="550"/>
      <c r="D66" s="550"/>
      <c r="E66" s="551"/>
      <c r="F66" s="550"/>
      <c r="G66" s="550"/>
      <c r="H66" s="550"/>
      <c r="I66" s="550"/>
      <c r="J66" s="550"/>
      <c r="K66" s="550"/>
      <c r="L66" s="550"/>
      <c r="M66" s="550"/>
      <c r="N66" s="550"/>
      <c r="O66" s="550"/>
      <c r="P66" s="550"/>
      <c r="Q66" s="550"/>
      <c r="R66" s="550"/>
      <c r="S66" s="550"/>
      <c r="T66" s="167"/>
    </row>
    <row r="67" customFormat="false" ht="16.5" hidden="false" customHeight="false" outlineLevel="0" collapsed="false">
      <c r="A67" s="550"/>
      <c r="B67" s="550"/>
      <c r="C67" s="550"/>
      <c r="D67" s="550"/>
      <c r="E67" s="551"/>
      <c r="F67" s="550"/>
      <c r="G67" s="550"/>
      <c r="H67" s="550"/>
      <c r="I67" s="550"/>
      <c r="J67" s="550"/>
      <c r="K67" s="550"/>
      <c r="L67" s="550"/>
      <c r="M67" s="550"/>
      <c r="N67" s="550"/>
      <c r="O67" s="550"/>
      <c r="P67" s="550"/>
      <c r="Q67" s="550"/>
      <c r="R67" s="550"/>
      <c r="S67" s="550"/>
      <c r="T67" s="167"/>
    </row>
    <row r="68" customFormat="false" ht="16.5" hidden="false" customHeight="false" outlineLevel="0" collapsed="false">
      <c r="A68" s="550"/>
      <c r="B68" s="550"/>
      <c r="C68" s="550"/>
      <c r="D68" s="550"/>
      <c r="E68" s="551"/>
      <c r="F68" s="550"/>
      <c r="G68" s="550"/>
      <c r="H68" s="550"/>
      <c r="I68" s="550"/>
      <c r="J68" s="550"/>
      <c r="K68" s="550"/>
      <c r="L68" s="550"/>
      <c r="M68" s="550"/>
      <c r="N68" s="550"/>
      <c r="O68" s="550"/>
      <c r="P68" s="550"/>
      <c r="Q68" s="550"/>
      <c r="R68" s="550"/>
      <c r="S68" s="550"/>
      <c r="T68" s="167"/>
    </row>
    <row r="69" customFormat="false" ht="16.5" hidden="false" customHeight="false" outlineLevel="0" collapsed="false">
      <c r="A69" s="550"/>
      <c r="B69" s="550"/>
      <c r="C69" s="550"/>
      <c r="D69" s="550"/>
      <c r="E69" s="551"/>
      <c r="F69" s="550"/>
      <c r="G69" s="550"/>
      <c r="H69" s="550"/>
      <c r="I69" s="550"/>
      <c r="J69" s="550"/>
      <c r="K69" s="550"/>
      <c r="L69" s="550"/>
      <c r="M69" s="550"/>
      <c r="N69" s="550"/>
      <c r="O69" s="550"/>
      <c r="P69" s="550"/>
      <c r="Q69" s="550"/>
      <c r="R69" s="550"/>
      <c r="S69" s="550"/>
      <c r="T69" s="167"/>
    </row>
    <row r="70" customFormat="false" ht="16.5" hidden="false" customHeight="false" outlineLevel="0" collapsed="false">
      <c r="A70" s="550"/>
      <c r="B70" s="550"/>
      <c r="C70" s="550"/>
      <c r="D70" s="550"/>
      <c r="E70" s="551"/>
      <c r="F70" s="550"/>
      <c r="G70" s="550"/>
      <c r="H70" s="550"/>
      <c r="I70" s="550"/>
      <c r="J70" s="550"/>
      <c r="K70" s="550"/>
      <c r="L70" s="550"/>
      <c r="M70" s="550"/>
      <c r="N70" s="550"/>
      <c r="O70" s="550"/>
      <c r="P70" s="550"/>
      <c r="Q70" s="550"/>
      <c r="R70" s="550"/>
      <c r="S70" s="550"/>
      <c r="T70" s="167"/>
    </row>
    <row r="71" customFormat="false" ht="16.5" hidden="false" customHeight="false" outlineLevel="0" collapsed="false">
      <c r="A71" s="550"/>
      <c r="B71" s="550"/>
      <c r="C71" s="550"/>
      <c r="D71" s="550"/>
      <c r="E71" s="551"/>
      <c r="F71" s="550"/>
      <c r="G71" s="550"/>
      <c r="H71" s="550"/>
      <c r="I71" s="550"/>
      <c r="J71" s="550"/>
      <c r="K71" s="550"/>
      <c r="L71" s="550"/>
      <c r="M71" s="550"/>
      <c r="N71" s="550"/>
      <c r="O71" s="550"/>
      <c r="P71" s="550"/>
      <c r="Q71" s="550"/>
      <c r="R71" s="550"/>
      <c r="S71" s="550"/>
      <c r="T71" s="167"/>
    </row>
    <row r="72" customFormat="false" ht="16.5" hidden="false" customHeight="false" outlineLevel="0" collapsed="false">
      <c r="A72" s="550"/>
      <c r="B72" s="550"/>
      <c r="C72" s="550"/>
      <c r="D72" s="550"/>
      <c r="E72" s="551"/>
      <c r="F72" s="550"/>
      <c r="G72" s="550"/>
      <c r="H72" s="550"/>
      <c r="I72" s="550"/>
      <c r="J72" s="550"/>
      <c r="K72" s="550"/>
      <c r="L72" s="550"/>
      <c r="M72" s="550"/>
      <c r="N72" s="550"/>
      <c r="O72" s="550"/>
      <c r="P72" s="550"/>
      <c r="Q72" s="550"/>
      <c r="R72" s="550"/>
      <c r="S72" s="550"/>
      <c r="T72" s="167"/>
    </row>
    <row r="73" customFormat="false" ht="16.5" hidden="false" customHeight="false" outlineLevel="0" collapsed="false">
      <c r="A73" s="550"/>
      <c r="B73" s="550"/>
      <c r="C73" s="550"/>
      <c r="D73" s="550"/>
      <c r="E73" s="551"/>
      <c r="F73" s="550"/>
      <c r="G73" s="550"/>
      <c r="H73" s="550"/>
      <c r="I73" s="550"/>
      <c r="J73" s="550"/>
      <c r="K73" s="550"/>
      <c r="L73" s="550"/>
      <c r="M73" s="550"/>
      <c r="N73" s="550"/>
      <c r="O73" s="550"/>
      <c r="P73" s="550"/>
      <c r="Q73" s="550"/>
      <c r="R73" s="550"/>
      <c r="S73" s="550"/>
      <c r="T73" s="167"/>
    </row>
    <row r="74" customFormat="false" ht="16.5" hidden="false" customHeight="false" outlineLevel="0" collapsed="false">
      <c r="A74" s="550"/>
      <c r="B74" s="550"/>
      <c r="C74" s="550"/>
      <c r="D74" s="550"/>
      <c r="E74" s="551"/>
      <c r="F74" s="550"/>
      <c r="G74" s="550"/>
      <c r="H74" s="550"/>
      <c r="I74" s="550"/>
      <c r="J74" s="550"/>
      <c r="K74" s="550"/>
      <c r="L74" s="550"/>
      <c r="M74" s="550"/>
      <c r="N74" s="550"/>
      <c r="O74" s="550"/>
      <c r="P74" s="550"/>
      <c r="Q74" s="550"/>
      <c r="R74" s="550"/>
      <c r="S74" s="550"/>
      <c r="T74" s="167"/>
    </row>
    <row r="75" customFormat="false" ht="16.5" hidden="false" customHeight="false" outlineLevel="0" collapsed="false">
      <c r="A75" s="550"/>
      <c r="B75" s="550"/>
      <c r="C75" s="550"/>
      <c r="D75" s="550"/>
      <c r="E75" s="551"/>
      <c r="F75" s="550"/>
      <c r="G75" s="550"/>
      <c r="H75" s="550"/>
      <c r="I75" s="550"/>
      <c r="J75" s="550"/>
      <c r="K75" s="550"/>
      <c r="L75" s="550"/>
      <c r="M75" s="550"/>
      <c r="N75" s="550"/>
      <c r="O75" s="550"/>
      <c r="P75" s="550"/>
      <c r="Q75" s="550"/>
      <c r="R75" s="550"/>
      <c r="S75" s="550"/>
      <c r="T75" s="167"/>
    </row>
    <row r="76" customFormat="false" ht="16.5" hidden="false" customHeight="false" outlineLevel="0" collapsed="false">
      <c r="A76" s="550"/>
      <c r="B76" s="550"/>
      <c r="C76" s="550"/>
      <c r="D76" s="550"/>
      <c r="E76" s="551"/>
      <c r="F76" s="550"/>
      <c r="G76" s="550"/>
      <c r="H76" s="550"/>
      <c r="I76" s="550"/>
      <c r="J76" s="550"/>
      <c r="K76" s="550"/>
      <c r="L76" s="550"/>
      <c r="M76" s="550"/>
      <c r="N76" s="550"/>
      <c r="O76" s="550"/>
      <c r="P76" s="550"/>
      <c r="Q76" s="550"/>
      <c r="R76" s="550"/>
      <c r="S76" s="550"/>
      <c r="T76" s="167"/>
    </row>
    <row r="77" customFormat="false" ht="16.5" hidden="false" customHeight="false" outlineLevel="0" collapsed="false">
      <c r="A77" s="550"/>
      <c r="B77" s="550"/>
      <c r="C77" s="550"/>
      <c r="D77" s="550"/>
      <c r="E77" s="551"/>
      <c r="F77" s="550"/>
      <c r="G77" s="550"/>
      <c r="H77" s="550"/>
      <c r="I77" s="550"/>
      <c r="J77" s="550"/>
      <c r="K77" s="550"/>
      <c r="L77" s="550"/>
      <c r="M77" s="550"/>
      <c r="N77" s="550"/>
      <c r="O77" s="550"/>
      <c r="P77" s="550"/>
      <c r="Q77" s="550"/>
      <c r="R77" s="550"/>
      <c r="S77" s="550"/>
      <c r="T77" s="167"/>
    </row>
    <row r="78" customFormat="false" ht="16.5" hidden="false" customHeight="false" outlineLevel="0" collapsed="false">
      <c r="A78" s="346"/>
      <c r="B78" s="346"/>
      <c r="C78" s="346"/>
      <c r="D78" s="346"/>
      <c r="E78" s="353"/>
      <c r="F78" s="346"/>
      <c r="G78" s="346"/>
      <c r="H78" s="346"/>
      <c r="I78" s="346"/>
      <c r="J78" s="346"/>
      <c r="K78" s="346"/>
      <c r="L78" s="346"/>
      <c r="M78" s="346"/>
      <c r="N78" s="346"/>
      <c r="O78" s="346"/>
      <c r="P78" s="346"/>
      <c r="Q78" s="346"/>
      <c r="R78" s="346"/>
      <c r="S78" s="346"/>
    </row>
  </sheetData>
  <mergeCells count="57">
    <mergeCell ref="A1:S1"/>
    <mergeCell ref="A2:A3"/>
    <mergeCell ref="B2:B3"/>
    <mergeCell ref="C2:C3"/>
    <mergeCell ref="D2:D3"/>
    <mergeCell ref="E2:E3"/>
    <mergeCell ref="F2:F3"/>
    <mergeCell ref="G2:G3"/>
    <mergeCell ref="H2:S2"/>
    <mergeCell ref="A4:A7"/>
    <mergeCell ref="B4:B7"/>
    <mergeCell ref="C4:C7"/>
    <mergeCell ref="D4:D7"/>
    <mergeCell ref="F4:F7"/>
    <mergeCell ref="G4:G7"/>
    <mergeCell ref="A8:A11"/>
    <mergeCell ref="B8:B11"/>
    <mergeCell ref="C8:C11"/>
    <mergeCell ref="D8:D11"/>
    <mergeCell ref="F8:F11"/>
    <mergeCell ref="G8:G11"/>
    <mergeCell ref="A12:A15"/>
    <mergeCell ref="B12:B15"/>
    <mergeCell ref="C12:C15"/>
    <mergeCell ref="D12:D15"/>
    <mergeCell ref="F12:F15"/>
    <mergeCell ref="G12:G15"/>
    <mergeCell ref="A16:A19"/>
    <mergeCell ref="B16:B19"/>
    <mergeCell ref="C16:C19"/>
    <mergeCell ref="D16:D19"/>
    <mergeCell ref="F16:F19"/>
    <mergeCell ref="G16:G19"/>
    <mergeCell ref="A20:A23"/>
    <mergeCell ref="B20:B23"/>
    <mergeCell ref="C20:C23"/>
    <mergeCell ref="D20:D23"/>
    <mergeCell ref="F20:F23"/>
    <mergeCell ref="G20:G23"/>
    <mergeCell ref="A24:A26"/>
    <mergeCell ref="B24:B26"/>
    <mergeCell ref="C24:C26"/>
    <mergeCell ref="D24:D26"/>
    <mergeCell ref="F24:F26"/>
    <mergeCell ref="G24:G26"/>
    <mergeCell ref="A34:A37"/>
    <mergeCell ref="F34:F37"/>
    <mergeCell ref="A38:A43"/>
    <mergeCell ref="F38:F43"/>
    <mergeCell ref="A44:A48"/>
    <mergeCell ref="F44:F48"/>
    <mergeCell ref="A49:A50"/>
    <mergeCell ref="F49:F50"/>
    <mergeCell ref="H51:S51"/>
    <mergeCell ref="H52:S52"/>
    <mergeCell ref="A53:A62"/>
    <mergeCell ref="S53:S62"/>
  </mergeCells>
  <printOptions headings="false" gridLines="false" gridLinesSet="true" horizontalCentered="false" verticalCentered="false"/>
  <pageMargins left="0.5" right="0.2" top="0" bottom="0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S38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0" width="4.85425101214575"/>
    <col collapsed="false" hidden="false" max="2" min="2" style="0" width="29.7165991902834"/>
    <col collapsed="false" hidden="false" max="3" min="3" style="0" width="6"/>
    <col collapsed="false" hidden="false" max="4" min="4" style="0" width="7"/>
    <col collapsed="false" hidden="false" max="5" min="5" style="0" width="9.85425101214575"/>
    <col collapsed="false" hidden="false" max="6" min="6" style="0" width="7.2834008097166"/>
    <col collapsed="false" hidden="false" max="7" min="7" style="0" width="7"/>
    <col collapsed="false" hidden="false" max="8" min="8" style="0" width="9.85425101214575"/>
    <col collapsed="false" hidden="false" max="9" min="9" style="0" width="7.1417004048583"/>
    <col collapsed="false" hidden="false" max="10" min="10" style="0" width="7"/>
    <col collapsed="false" hidden="false" max="11" min="11" style="0" width="9.85425101214575"/>
    <col collapsed="false" hidden="false" max="12" min="12" style="552" width="6.2834008097166"/>
    <col collapsed="false" hidden="false" max="13" min="13" style="552" width="7"/>
    <col collapsed="false" hidden="false" max="14" min="14" style="552" width="9.85425101214575"/>
    <col collapsed="false" hidden="false" max="15" min="15" style="0" width="6.2834008097166"/>
    <col collapsed="false" hidden="false" max="16" min="16" style="0" width="10.5708502024292"/>
    <col collapsed="false" hidden="false" max="18" min="17" style="0" width="8.1417004048583"/>
    <col collapsed="false" hidden="false" max="19" min="19" style="0" width="18.2834008097166"/>
    <col collapsed="false" hidden="false" max="1025" min="20" style="0" width="8.5748987854251"/>
  </cols>
  <sheetData>
    <row r="1" s="437" customFormat="true" ht="22.5" hidden="false" customHeight="true" outlineLevel="0" collapsed="false">
      <c r="A1" s="553" t="s">
        <v>406</v>
      </c>
      <c r="B1" s="553"/>
      <c r="C1" s="553"/>
      <c r="D1" s="553"/>
      <c r="E1" s="553"/>
      <c r="F1" s="553"/>
      <c r="G1" s="553"/>
      <c r="H1" s="553"/>
      <c r="I1" s="553"/>
      <c r="J1" s="553"/>
      <c r="K1" s="553"/>
      <c r="L1" s="553"/>
      <c r="M1" s="553"/>
      <c r="N1" s="553"/>
      <c r="O1" s="553"/>
      <c r="P1" s="553"/>
      <c r="Q1" s="553"/>
      <c r="R1" s="553"/>
      <c r="S1" s="553"/>
    </row>
    <row r="2" customFormat="false" ht="18" hidden="false" customHeight="true" outlineLevel="0" collapsed="false">
      <c r="A2" s="554" t="s">
        <v>407</v>
      </c>
      <c r="B2" s="555" t="s">
        <v>408</v>
      </c>
      <c r="C2" s="554" t="s">
        <v>409</v>
      </c>
      <c r="D2" s="556" t="s">
        <v>184</v>
      </c>
      <c r="E2" s="556"/>
      <c r="F2" s="556"/>
      <c r="G2" s="556" t="s">
        <v>15</v>
      </c>
      <c r="H2" s="556"/>
      <c r="I2" s="556"/>
      <c r="J2" s="556" t="s">
        <v>16</v>
      </c>
      <c r="K2" s="556"/>
      <c r="L2" s="556"/>
      <c r="M2" s="556" t="s">
        <v>17</v>
      </c>
      <c r="N2" s="556"/>
      <c r="O2" s="556"/>
      <c r="P2" s="557" t="s">
        <v>410</v>
      </c>
      <c r="Q2" s="558" t="s">
        <v>411</v>
      </c>
      <c r="R2" s="558"/>
      <c r="S2" s="559" t="s">
        <v>412</v>
      </c>
    </row>
    <row r="3" customFormat="false" ht="22.5" hidden="false" customHeight="true" outlineLevel="0" collapsed="false">
      <c r="A3" s="554"/>
      <c r="B3" s="555"/>
      <c r="C3" s="554"/>
      <c r="D3" s="560" t="s">
        <v>413</v>
      </c>
      <c r="E3" s="561" t="s">
        <v>414</v>
      </c>
      <c r="F3" s="562" t="s">
        <v>415</v>
      </c>
      <c r="G3" s="560" t="s">
        <v>413</v>
      </c>
      <c r="H3" s="561" t="s">
        <v>414</v>
      </c>
      <c r="I3" s="562" t="s">
        <v>415</v>
      </c>
      <c r="J3" s="560" t="s">
        <v>413</v>
      </c>
      <c r="K3" s="561" t="s">
        <v>414</v>
      </c>
      <c r="L3" s="562" t="s">
        <v>415</v>
      </c>
      <c r="M3" s="560" t="s">
        <v>413</v>
      </c>
      <c r="N3" s="561" t="s">
        <v>414</v>
      </c>
      <c r="O3" s="562" t="s">
        <v>415</v>
      </c>
      <c r="P3" s="557"/>
      <c r="Q3" s="563" t="s">
        <v>416</v>
      </c>
      <c r="R3" s="561" t="s">
        <v>417</v>
      </c>
      <c r="S3" s="559"/>
    </row>
    <row r="4" customFormat="false" ht="18" hidden="false" customHeight="true" outlineLevel="0" collapsed="false">
      <c r="A4" s="564" t="n">
        <v>1</v>
      </c>
      <c r="B4" s="565" t="s">
        <v>418</v>
      </c>
      <c r="C4" s="566" t="s">
        <v>419</v>
      </c>
      <c r="D4" s="567" t="n">
        <v>26</v>
      </c>
      <c r="E4" s="568" t="n">
        <v>14</v>
      </c>
      <c r="F4" s="569" t="n">
        <f aca="false">D4-E4</f>
        <v>12</v>
      </c>
      <c r="G4" s="570" t="n">
        <v>18</v>
      </c>
      <c r="H4" s="571" t="n">
        <v>3</v>
      </c>
      <c r="I4" s="569" t="n">
        <f aca="false">G4-H4</f>
        <v>15</v>
      </c>
      <c r="J4" s="570" t="n">
        <v>20</v>
      </c>
      <c r="K4" s="571" t="n">
        <v>12</v>
      </c>
      <c r="L4" s="572" t="n">
        <f aca="false">J4-K4</f>
        <v>8</v>
      </c>
      <c r="M4" s="567" t="n">
        <v>35</v>
      </c>
      <c r="N4" s="568" t="n">
        <v>20</v>
      </c>
      <c r="O4" s="572" t="n">
        <f aca="false">M4-N4</f>
        <v>15</v>
      </c>
      <c r="P4" s="573" t="n">
        <f aca="false">O4+L4+I4+F4</f>
        <v>50</v>
      </c>
      <c r="Q4" s="574" t="s">
        <v>420</v>
      </c>
      <c r="R4" s="575" t="s">
        <v>421</v>
      </c>
      <c r="S4" s="576"/>
    </row>
    <row r="5" customFormat="false" ht="18" hidden="false" customHeight="true" outlineLevel="0" collapsed="false">
      <c r="A5" s="577" t="n">
        <v>2</v>
      </c>
      <c r="B5" s="578" t="s">
        <v>422</v>
      </c>
      <c r="C5" s="579" t="s">
        <v>423</v>
      </c>
      <c r="D5" s="580" t="n">
        <v>26</v>
      </c>
      <c r="E5" s="581" t="n">
        <v>14</v>
      </c>
      <c r="F5" s="569" t="n">
        <f aca="false">D5-E5</f>
        <v>12</v>
      </c>
      <c r="G5" s="582" t="n">
        <v>18</v>
      </c>
      <c r="H5" s="583" t="n">
        <v>3</v>
      </c>
      <c r="I5" s="569" t="n">
        <f aca="false">G5-H5</f>
        <v>15</v>
      </c>
      <c r="J5" s="582" t="n">
        <v>30</v>
      </c>
      <c r="K5" s="583" t="n">
        <v>0</v>
      </c>
      <c r="L5" s="572" t="n">
        <f aca="false">J5-K5</f>
        <v>30</v>
      </c>
      <c r="M5" s="580" t="n">
        <v>35</v>
      </c>
      <c r="N5" s="581" t="n">
        <v>15</v>
      </c>
      <c r="O5" s="572" t="n">
        <f aca="false">M5-N5</f>
        <v>20</v>
      </c>
      <c r="P5" s="573" t="n">
        <f aca="false">O5+L5+I5+F5</f>
        <v>77</v>
      </c>
      <c r="Q5" s="574" t="s">
        <v>420</v>
      </c>
      <c r="R5" s="575" t="s">
        <v>421</v>
      </c>
      <c r="S5" s="584"/>
    </row>
    <row r="6" customFormat="false" ht="18" hidden="false" customHeight="true" outlineLevel="0" collapsed="false">
      <c r="A6" s="577" t="n">
        <v>3</v>
      </c>
      <c r="B6" s="578" t="s">
        <v>424</v>
      </c>
      <c r="C6" s="579" t="s">
        <v>419</v>
      </c>
      <c r="D6" s="580" t="n">
        <v>10</v>
      </c>
      <c r="E6" s="581" t="n">
        <v>5</v>
      </c>
      <c r="F6" s="569" t="n">
        <f aca="false">D6-E6</f>
        <v>5</v>
      </c>
      <c r="G6" s="582" t="n">
        <v>5</v>
      </c>
      <c r="H6" s="583" t="n">
        <v>0</v>
      </c>
      <c r="I6" s="569" t="n">
        <f aca="false">G6-H6</f>
        <v>5</v>
      </c>
      <c r="J6" s="582" t="n">
        <v>3</v>
      </c>
      <c r="K6" s="583" t="n">
        <v>1</v>
      </c>
      <c r="L6" s="572" t="n">
        <f aca="false">J6-K6</f>
        <v>2</v>
      </c>
      <c r="M6" s="580" t="n">
        <v>5</v>
      </c>
      <c r="N6" s="581" t="n">
        <v>2</v>
      </c>
      <c r="O6" s="572" t="n">
        <f aca="false">M6-N6</f>
        <v>3</v>
      </c>
      <c r="P6" s="573" t="n">
        <f aca="false">O6+L6+I6+F6</f>
        <v>15</v>
      </c>
      <c r="Q6" s="574" t="s">
        <v>420</v>
      </c>
      <c r="R6" s="575" t="s">
        <v>421</v>
      </c>
      <c r="S6" s="584"/>
    </row>
    <row r="7" customFormat="false" ht="18" hidden="false" customHeight="true" outlineLevel="0" collapsed="false">
      <c r="A7" s="577" t="n">
        <v>4</v>
      </c>
      <c r="B7" s="578" t="s">
        <v>425</v>
      </c>
      <c r="C7" s="579" t="s">
        <v>419</v>
      </c>
      <c r="D7" s="580" t="n">
        <v>16</v>
      </c>
      <c r="E7" s="581" t="n">
        <v>10</v>
      </c>
      <c r="F7" s="569" t="n">
        <f aca="false">D7-E7</f>
        <v>6</v>
      </c>
      <c r="G7" s="582" t="n">
        <v>5</v>
      </c>
      <c r="H7" s="583" t="n">
        <v>1</v>
      </c>
      <c r="I7" s="569" t="n">
        <f aca="false">G7-H7</f>
        <v>4</v>
      </c>
      <c r="J7" s="582" t="n">
        <v>4</v>
      </c>
      <c r="K7" s="583" t="n">
        <v>2</v>
      </c>
      <c r="L7" s="572" t="n">
        <f aca="false">J7-K7</f>
        <v>2</v>
      </c>
      <c r="M7" s="580" t="n">
        <v>2</v>
      </c>
      <c r="N7" s="581" t="n">
        <v>0</v>
      </c>
      <c r="O7" s="572" t="n">
        <f aca="false">M7-N7</f>
        <v>2</v>
      </c>
      <c r="P7" s="573" t="n">
        <f aca="false">O7+L7+I7+F7</f>
        <v>14</v>
      </c>
      <c r="Q7" s="585" t="s">
        <v>420</v>
      </c>
      <c r="R7" s="586" t="s">
        <v>421</v>
      </c>
      <c r="S7" s="584"/>
    </row>
    <row r="8" customFormat="false" ht="18" hidden="false" customHeight="true" outlineLevel="0" collapsed="false">
      <c r="A8" s="577" t="n">
        <v>5</v>
      </c>
      <c r="B8" s="578" t="s">
        <v>426</v>
      </c>
      <c r="C8" s="579" t="s">
        <v>419</v>
      </c>
      <c r="D8" s="580" t="n">
        <v>19</v>
      </c>
      <c r="E8" s="581" t="n">
        <v>19</v>
      </c>
      <c r="F8" s="569" t="n">
        <f aca="false">D8-E8</f>
        <v>0</v>
      </c>
      <c r="G8" s="582" t="n">
        <v>0</v>
      </c>
      <c r="H8" s="583" t="n">
        <v>0</v>
      </c>
      <c r="I8" s="569" t="n">
        <f aca="false">G8-H8</f>
        <v>0</v>
      </c>
      <c r="J8" s="582" t="n">
        <v>0</v>
      </c>
      <c r="K8" s="583" t="n">
        <v>0</v>
      </c>
      <c r="L8" s="572" t="n">
        <f aca="false">J8-K8</f>
        <v>0</v>
      </c>
      <c r="M8" s="582" t="n">
        <v>0</v>
      </c>
      <c r="N8" s="583" t="n">
        <v>0</v>
      </c>
      <c r="O8" s="572" t="n">
        <f aca="false">M8-N8</f>
        <v>0</v>
      </c>
      <c r="P8" s="573" t="n">
        <f aca="false">O8+L8+I8+F8</f>
        <v>0</v>
      </c>
      <c r="Q8" s="585" t="s">
        <v>420</v>
      </c>
      <c r="R8" s="586" t="s">
        <v>421</v>
      </c>
      <c r="S8" s="584"/>
    </row>
    <row r="9" customFormat="false" ht="18" hidden="false" customHeight="true" outlineLevel="0" collapsed="false">
      <c r="A9" s="564" t="n">
        <v>6</v>
      </c>
      <c r="B9" s="578" t="s">
        <v>427</v>
      </c>
      <c r="C9" s="579" t="s">
        <v>428</v>
      </c>
      <c r="D9" s="580" t="n">
        <v>30</v>
      </c>
      <c r="E9" s="581" t="n">
        <v>0</v>
      </c>
      <c r="F9" s="569" t="n">
        <f aca="false">D9-E9</f>
        <v>30</v>
      </c>
      <c r="G9" s="582" t="n">
        <v>0</v>
      </c>
      <c r="H9" s="583" t="n">
        <v>0</v>
      </c>
      <c r="I9" s="569" t="n">
        <f aca="false">G9-H9</f>
        <v>0</v>
      </c>
      <c r="J9" s="582" t="n">
        <v>0</v>
      </c>
      <c r="K9" s="583" t="n">
        <v>0</v>
      </c>
      <c r="L9" s="572" t="n">
        <f aca="false">J9-K9</f>
        <v>0</v>
      </c>
      <c r="M9" s="582" t="n">
        <v>0</v>
      </c>
      <c r="N9" s="583" t="n">
        <v>0</v>
      </c>
      <c r="O9" s="572" t="n">
        <f aca="false">M9-N9</f>
        <v>0</v>
      </c>
      <c r="P9" s="573" t="n">
        <f aca="false">O9+L9+I9+F9</f>
        <v>30</v>
      </c>
      <c r="Q9" s="585" t="s">
        <v>420</v>
      </c>
      <c r="R9" s="586" t="s">
        <v>421</v>
      </c>
      <c r="S9" s="584"/>
    </row>
    <row r="10" customFormat="false" ht="18" hidden="false" customHeight="true" outlineLevel="0" collapsed="false">
      <c r="A10" s="564" t="n">
        <v>7</v>
      </c>
      <c r="B10" s="578" t="s">
        <v>429</v>
      </c>
      <c r="C10" s="579" t="s">
        <v>430</v>
      </c>
      <c r="D10" s="580" t="n">
        <v>20</v>
      </c>
      <c r="E10" s="581" t="n">
        <v>0</v>
      </c>
      <c r="F10" s="569" t="n">
        <f aca="false">D10-E10</f>
        <v>20</v>
      </c>
      <c r="G10" s="582" t="n">
        <v>30</v>
      </c>
      <c r="H10" s="583" t="n">
        <v>0</v>
      </c>
      <c r="I10" s="569" t="n">
        <f aca="false">G10-H10</f>
        <v>30</v>
      </c>
      <c r="J10" s="582" t="n">
        <v>40</v>
      </c>
      <c r="K10" s="583" t="n">
        <v>20</v>
      </c>
      <c r="L10" s="572" t="n">
        <f aca="false">J10-K10</f>
        <v>20</v>
      </c>
      <c r="M10" s="580" t="n">
        <v>10</v>
      </c>
      <c r="N10" s="581" t="n">
        <v>4</v>
      </c>
      <c r="O10" s="572" t="n">
        <f aca="false">M10-N10</f>
        <v>6</v>
      </c>
      <c r="P10" s="573" t="n">
        <f aca="false">O10+L10+I10+F10</f>
        <v>76</v>
      </c>
      <c r="Q10" s="585" t="s">
        <v>420</v>
      </c>
      <c r="R10" s="586" t="s">
        <v>421</v>
      </c>
      <c r="S10" s="584"/>
    </row>
    <row r="11" customFormat="false" ht="18" hidden="false" customHeight="true" outlineLevel="0" collapsed="false">
      <c r="A11" s="577" t="n">
        <v>8</v>
      </c>
      <c r="B11" s="578" t="s">
        <v>431</v>
      </c>
      <c r="C11" s="579" t="s">
        <v>430</v>
      </c>
      <c r="D11" s="580" t="n">
        <v>6</v>
      </c>
      <c r="E11" s="581" t="n">
        <v>1</v>
      </c>
      <c r="F11" s="569" t="n">
        <f aca="false">D11-E11</f>
        <v>5</v>
      </c>
      <c r="G11" s="582" t="n">
        <v>4</v>
      </c>
      <c r="H11" s="583" t="n">
        <v>3</v>
      </c>
      <c r="I11" s="569" t="n">
        <f aca="false">G11-H11</f>
        <v>1</v>
      </c>
      <c r="J11" s="582" t="n">
        <v>10</v>
      </c>
      <c r="K11" s="583" t="n">
        <v>5</v>
      </c>
      <c r="L11" s="572" t="n">
        <f aca="false">J11-K11</f>
        <v>5</v>
      </c>
      <c r="M11" s="580" t="n">
        <v>5</v>
      </c>
      <c r="N11" s="581" t="n">
        <v>1</v>
      </c>
      <c r="O11" s="572" t="n">
        <f aca="false">M11-N11</f>
        <v>4</v>
      </c>
      <c r="P11" s="573" t="n">
        <f aca="false">O11+L11+I11+F11</f>
        <v>15</v>
      </c>
      <c r="Q11" s="585" t="s">
        <v>420</v>
      </c>
      <c r="R11" s="586" t="s">
        <v>421</v>
      </c>
      <c r="S11" s="584"/>
    </row>
    <row r="12" customFormat="false" ht="18" hidden="false" customHeight="true" outlineLevel="0" collapsed="false">
      <c r="A12" s="577" t="n">
        <v>9</v>
      </c>
      <c r="B12" s="578" t="s">
        <v>432</v>
      </c>
      <c r="C12" s="579" t="s">
        <v>419</v>
      </c>
      <c r="D12" s="580" t="n">
        <v>2</v>
      </c>
      <c r="E12" s="581" t="n">
        <v>0</v>
      </c>
      <c r="F12" s="569" t="n">
        <f aca="false">D12-E12</f>
        <v>2</v>
      </c>
      <c r="G12" s="582" t="n">
        <v>2</v>
      </c>
      <c r="H12" s="583" t="n">
        <v>2</v>
      </c>
      <c r="I12" s="569" t="n">
        <f aca="false">G12-H12</f>
        <v>0</v>
      </c>
      <c r="J12" s="582" t="n">
        <v>2</v>
      </c>
      <c r="K12" s="583" t="n">
        <v>2</v>
      </c>
      <c r="L12" s="572" t="n">
        <f aca="false">J12-K12</f>
        <v>0</v>
      </c>
      <c r="M12" s="580" t="n">
        <v>4</v>
      </c>
      <c r="N12" s="581" t="n">
        <v>4</v>
      </c>
      <c r="O12" s="572" t="n">
        <f aca="false">M12-N12</f>
        <v>0</v>
      </c>
      <c r="P12" s="573" t="n">
        <f aca="false">O12+L12+I12+F12</f>
        <v>2</v>
      </c>
      <c r="Q12" s="585" t="s">
        <v>420</v>
      </c>
      <c r="R12" s="586" t="s">
        <v>421</v>
      </c>
      <c r="S12" s="584"/>
    </row>
    <row r="13" customFormat="false" ht="18" hidden="false" customHeight="true" outlineLevel="0" collapsed="false">
      <c r="A13" s="577" t="n">
        <v>10</v>
      </c>
      <c r="B13" s="578" t="s">
        <v>433</v>
      </c>
      <c r="C13" s="579" t="s">
        <v>430</v>
      </c>
      <c r="D13" s="580" t="n">
        <v>15</v>
      </c>
      <c r="E13" s="581" t="n">
        <v>0</v>
      </c>
      <c r="F13" s="569" t="n">
        <f aca="false">D13-E13</f>
        <v>15</v>
      </c>
      <c r="G13" s="582" t="n">
        <v>18</v>
      </c>
      <c r="H13" s="583" t="n">
        <v>0</v>
      </c>
      <c r="I13" s="569" t="n">
        <f aca="false">G13-H13</f>
        <v>18</v>
      </c>
      <c r="J13" s="582" t="n">
        <v>22</v>
      </c>
      <c r="K13" s="583" t="n">
        <v>13</v>
      </c>
      <c r="L13" s="572" t="n">
        <f aca="false">J13-K13</f>
        <v>9</v>
      </c>
      <c r="M13" s="580" t="n">
        <v>9</v>
      </c>
      <c r="N13" s="581" t="n">
        <v>3</v>
      </c>
      <c r="O13" s="572" t="n">
        <f aca="false">M13-N13</f>
        <v>6</v>
      </c>
      <c r="P13" s="573" t="n">
        <f aca="false">O13+L13+I13+F13</f>
        <v>48</v>
      </c>
      <c r="Q13" s="585" t="s">
        <v>420</v>
      </c>
      <c r="R13" s="586" t="s">
        <v>421</v>
      </c>
      <c r="S13" s="584"/>
    </row>
    <row r="14" customFormat="false" ht="18" hidden="false" customHeight="true" outlineLevel="0" collapsed="false">
      <c r="A14" s="577" t="n">
        <v>11</v>
      </c>
      <c r="B14" s="578" t="s">
        <v>434</v>
      </c>
      <c r="C14" s="579" t="s">
        <v>435</v>
      </c>
      <c r="D14" s="580" t="n">
        <v>5</v>
      </c>
      <c r="E14" s="581" t="n">
        <v>2</v>
      </c>
      <c r="F14" s="569" t="n">
        <f aca="false">D14-E14</f>
        <v>3</v>
      </c>
      <c r="G14" s="582" t="n">
        <v>4</v>
      </c>
      <c r="H14" s="583" t="n">
        <v>4</v>
      </c>
      <c r="I14" s="569" t="n">
        <f aca="false">G14-H14</f>
        <v>0</v>
      </c>
      <c r="J14" s="582" t="n">
        <v>4</v>
      </c>
      <c r="K14" s="583" t="n">
        <v>2</v>
      </c>
      <c r="L14" s="572" t="n">
        <f aca="false">J14-K14</f>
        <v>2</v>
      </c>
      <c r="M14" s="580" t="n">
        <v>2</v>
      </c>
      <c r="N14" s="581" t="n">
        <v>2</v>
      </c>
      <c r="O14" s="572" t="n">
        <f aca="false">M14-N14</f>
        <v>0</v>
      </c>
      <c r="P14" s="573" t="n">
        <f aca="false">O14+L14+I14+F14</f>
        <v>5</v>
      </c>
      <c r="Q14" s="585" t="s">
        <v>420</v>
      </c>
      <c r="R14" s="586" t="s">
        <v>421</v>
      </c>
      <c r="S14" s="584"/>
    </row>
    <row r="15" customFormat="false" ht="18" hidden="false" customHeight="true" outlineLevel="0" collapsed="false">
      <c r="A15" s="564" t="n">
        <v>12</v>
      </c>
      <c r="B15" s="578" t="s">
        <v>436</v>
      </c>
      <c r="C15" s="579" t="s">
        <v>419</v>
      </c>
      <c r="D15" s="580" t="n">
        <v>2</v>
      </c>
      <c r="E15" s="581" t="n">
        <v>2</v>
      </c>
      <c r="F15" s="569" t="n">
        <f aca="false">D15-E15</f>
        <v>0</v>
      </c>
      <c r="G15" s="582" t="n">
        <v>2</v>
      </c>
      <c r="H15" s="583" t="n">
        <v>0</v>
      </c>
      <c r="I15" s="569" t="n">
        <f aca="false">G15-H15</f>
        <v>2</v>
      </c>
      <c r="J15" s="582" t="n">
        <v>0</v>
      </c>
      <c r="K15" s="583" t="n">
        <v>0</v>
      </c>
      <c r="L15" s="572" t="n">
        <f aca="false">J15-K15</f>
        <v>0</v>
      </c>
      <c r="M15" s="580" t="n">
        <v>0</v>
      </c>
      <c r="N15" s="581" t="n">
        <v>0</v>
      </c>
      <c r="O15" s="572" t="n">
        <f aca="false">M15-N15</f>
        <v>0</v>
      </c>
      <c r="P15" s="573" t="n">
        <f aca="false">O15+L15+I15+F15</f>
        <v>2</v>
      </c>
      <c r="Q15" s="585" t="s">
        <v>420</v>
      </c>
      <c r="R15" s="586" t="s">
        <v>421</v>
      </c>
      <c r="S15" s="584"/>
    </row>
    <row r="16" customFormat="false" ht="18" hidden="false" customHeight="true" outlineLevel="0" collapsed="false">
      <c r="A16" s="564" t="n">
        <v>13</v>
      </c>
      <c r="B16" s="578" t="s">
        <v>437</v>
      </c>
      <c r="C16" s="579" t="s">
        <v>430</v>
      </c>
      <c r="D16" s="580" t="n">
        <v>20</v>
      </c>
      <c r="E16" s="581" t="n">
        <v>0</v>
      </c>
      <c r="F16" s="569" t="n">
        <f aca="false">D16-E16</f>
        <v>20</v>
      </c>
      <c r="G16" s="582" t="n">
        <v>20</v>
      </c>
      <c r="H16" s="583" t="n">
        <v>0</v>
      </c>
      <c r="I16" s="569" t="n">
        <f aca="false">G16-H16</f>
        <v>20</v>
      </c>
      <c r="J16" s="582" t="n">
        <v>34</v>
      </c>
      <c r="K16" s="583" t="n">
        <v>14</v>
      </c>
      <c r="L16" s="587" t="n">
        <f aca="false">J16-K16</f>
        <v>20</v>
      </c>
      <c r="M16" s="580" t="n">
        <v>5</v>
      </c>
      <c r="N16" s="581" t="n">
        <v>3</v>
      </c>
      <c r="O16" s="572" t="n">
        <f aca="false">M16-N16</f>
        <v>2</v>
      </c>
      <c r="P16" s="573" t="n">
        <f aca="false">O16+L16+I16+F16</f>
        <v>62</v>
      </c>
      <c r="Q16" s="585" t="s">
        <v>420</v>
      </c>
      <c r="R16" s="586" t="s">
        <v>421</v>
      </c>
      <c r="S16" s="584"/>
    </row>
    <row r="17" customFormat="false" ht="18" hidden="false" customHeight="true" outlineLevel="0" collapsed="false">
      <c r="A17" s="577" t="n">
        <v>14</v>
      </c>
      <c r="B17" s="578" t="s">
        <v>438</v>
      </c>
      <c r="C17" s="579" t="s">
        <v>419</v>
      </c>
      <c r="D17" s="580" t="n">
        <v>2</v>
      </c>
      <c r="E17" s="581" t="n">
        <v>0</v>
      </c>
      <c r="F17" s="569" t="n">
        <f aca="false">D17-E17</f>
        <v>2</v>
      </c>
      <c r="G17" s="582" t="n">
        <v>0</v>
      </c>
      <c r="H17" s="583" t="n">
        <v>0</v>
      </c>
      <c r="I17" s="569" t="n">
        <f aca="false">G17-H17</f>
        <v>0</v>
      </c>
      <c r="J17" s="582" t="n">
        <v>0</v>
      </c>
      <c r="K17" s="583" t="n">
        <v>0</v>
      </c>
      <c r="L17" s="587" t="n">
        <f aca="false">J17-K17</f>
        <v>0</v>
      </c>
      <c r="M17" s="580" t="n">
        <v>2</v>
      </c>
      <c r="N17" s="581" t="n">
        <v>0</v>
      </c>
      <c r="O17" s="572" t="n">
        <f aca="false">M17-N17</f>
        <v>2</v>
      </c>
      <c r="P17" s="573" t="n">
        <f aca="false">O17+L17+I17+F17</f>
        <v>4</v>
      </c>
      <c r="Q17" s="585" t="s">
        <v>420</v>
      </c>
      <c r="R17" s="586" t="s">
        <v>421</v>
      </c>
      <c r="S17" s="584"/>
    </row>
    <row r="18" customFormat="false" ht="18" hidden="false" customHeight="true" outlineLevel="0" collapsed="false">
      <c r="A18" s="577" t="n">
        <v>15</v>
      </c>
      <c r="B18" s="578" t="s">
        <v>439</v>
      </c>
      <c r="C18" s="579" t="s">
        <v>440</v>
      </c>
      <c r="D18" s="580" t="n">
        <v>7</v>
      </c>
      <c r="E18" s="581" t="n">
        <v>1</v>
      </c>
      <c r="F18" s="569" t="n">
        <f aca="false">D18-E18</f>
        <v>6</v>
      </c>
      <c r="G18" s="582" t="n">
        <v>2</v>
      </c>
      <c r="H18" s="583" t="n">
        <v>2</v>
      </c>
      <c r="I18" s="569" t="n">
        <f aca="false">G18-H18</f>
        <v>0</v>
      </c>
      <c r="J18" s="582" t="n">
        <v>3</v>
      </c>
      <c r="K18" s="583" t="n">
        <v>1</v>
      </c>
      <c r="L18" s="587" t="n">
        <f aca="false">J18-K18</f>
        <v>2</v>
      </c>
      <c r="M18" s="580" t="n">
        <v>3</v>
      </c>
      <c r="N18" s="581" t="n">
        <v>3</v>
      </c>
      <c r="O18" s="572" t="n">
        <f aca="false">M18-N18</f>
        <v>0</v>
      </c>
      <c r="P18" s="573" t="n">
        <f aca="false">O18+L18+I18+F18</f>
        <v>8</v>
      </c>
      <c r="Q18" s="585" t="s">
        <v>420</v>
      </c>
      <c r="R18" s="586" t="s">
        <v>421</v>
      </c>
      <c r="S18" s="584"/>
    </row>
    <row r="19" customFormat="false" ht="18" hidden="false" customHeight="true" outlineLevel="0" collapsed="false">
      <c r="A19" s="577" t="n">
        <v>16</v>
      </c>
      <c r="B19" s="578" t="s">
        <v>441</v>
      </c>
      <c r="C19" s="579" t="s">
        <v>442</v>
      </c>
      <c r="D19" s="580" t="n">
        <v>10</v>
      </c>
      <c r="E19" s="581" t="n">
        <v>0</v>
      </c>
      <c r="F19" s="569" t="n">
        <f aca="false">D19-E19</f>
        <v>10</v>
      </c>
      <c r="G19" s="582" t="n">
        <v>10</v>
      </c>
      <c r="H19" s="583" t="n">
        <v>0</v>
      </c>
      <c r="I19" s="569" t="n">
        <f aca="false">G19-H19</f>
        <v>10</v>
      </c>
      <c r="J19" s="582" t="n">
        <v>5</v>
      </c>
      <c r="K19" s="583" t="n">
        <v>1</v>
      </c>
      <c r="L19" s="587" t="n">
        <f aca="false">J19-K19</f>
        <v>4</v>
      </c>
      <c r="M19" s="580" t="n">
        <v>5</v>
      </c>
      <c r="N19" s="581" t="n">
        <v>0</v>
      </c>
      <c r="O19" s="572" t="n">
        <f aca="false">M19-N19</f>
        <v>5</v>
      </c>
      <c r="P19" s="573" t="n">
        <f aca="false">O19+L19+I19+F19</f>
        <v>29</v>
      </c>
      <c r="Q19" s="585" t="s">
        <v>420</v>
      </c>
      <c r="R19" s="586" t="s">
        <v>421</v>
      </c>
      <c r="S19" s="584"/>
    </row>
    <row r="20" customFormat="false" ht="18" hidden="false" customHeight="true" outlineLevel="0" collapsed="false">
      <c r="A20" s="577" t="n">
        <v>17</v>
      </c>
      <c r="B20" s="578" t="s">
        <v>443</v>
      </c>
      <c r="C20" s="579" t="s">
        <v>444</v>
      </c>
      <c r="D20" s="580" t="n">
        <v>0</v>
      </c>
      <c r="E20" s="581" t="n">
        <v>0</v>
      </c>
      <c r="F20" s="569" t="n">
        <f aca="false">D20-E20</f>
        <v>0</v>
      </c>
      <c r="G20" s="582" t="n">
        <v>0</v>
      </c>
      <c r="H20" s="583" t="n">
        <v>0</v>
      </c>
      <c r="I20" s="569" t="n">
        <f aca="false">G20-H20</f>
        <v>0</v>
      </c>
      <c r="J20" s="582" t="n">
        <v>0</v>
      </c>
      <c r="K20" s="583" t="n">
        <v>0</v>
      </c>
      <c r="L20" s="587" t="n">
        <f aca="false">J20-K20</f>
        <v>0</v>
      </c>
      <c r="M20" s="580" t="n">
        <v>10</v>
      </c>
      <c r="N20" s="581" t="n">
        <v>0</v>
      </c>
      <c r="O20" s="572" t="n">
        <f aca="false">M20-N20</f>
        <v>10</v>
      </c>
      <c r="P20" s="573" t="n">
        <f aca="false">O20+L20+I20+F20</f>
        <v>10</v>
      </c>
      <c r="Q20" s="585" t="s">
        <v>420</v>
      </c>
      <c r="R20" s="586" t="s">
        <v>421</v>
      </c>
      <c r="S20" s="584"/>
    </row>
    <row r="21" customFormat="false" ht="18" hidden="false" customHeight="true" outlineLevel="0" collapsed="false">
      <c r="A21" s="564" t="n">
        <v>18</v>
      </c>
      <c r="B21" s="578" t="s">
        <v>445</v>
      </c>
      <c r="C21" s="579" t="s">
        <v>435</v>
      </c>
      <c r="D21" s="580" t="n">
        <v>5</v>
      </c>
      <c r="E21" s="581" t="n">
        <v>0</v>
      </c>
      <c r="F21" s="569" t="n">
        <f aca="false">D21-E21</f>
        <v>5</v>
      </c>
      <c r="G21" s="582" t="n">
        <v>0</v>
      </c>
      <c r="H21" s="583" t="n">
        <v>0</v>
      </c>
      <c r="I21" s="569" t="n">
        <f aca="false">G21-H21</f>
        <v>0</v>
      </c>
      <c r="J21" s="582" t="n">
        <v>10</v>
      </c>
      <c r="K21" s="583" t="n">
        <v>0</v>
      </c>
      <c r="L21" s="587" t="n">
        <f aca="false">J21-K21</f>
        <v>10</v>
      </c>
      <c r="M21" s="580" t="n">
        <v>5</v>
      </c>
      <c r="N21" s="581" t="n">
        <v>0</v>
      </c>
      <c r="O21" s="572" t="n">
        <f aca="false">M21-N21</f>
        <v>5</v>
      </c>
      <c r="P21" s="573" t="n">
        <f aca="false">O21+L21+I21+F21</f>
        <v>20</v>
      </c>
      <c r="Q21" s="585" t="s">
        <v>420</v>
      </c>
      <c r="R21" s="586" t="s">
        <v>421</v>
      </c>
      <c r="S21" s="584"/>
    </row>
    <row r="22" customFormat="false" ht="18" hidden="false" customHeight="true" outlineLevel="0" collapsed="false">
      <c r="A22" s="564" t="n">
        <v>19</v>
      </c>
      <c r="B22" s="578" t="s">
        <v>446</v>
      </c>
      <c r="C22" s="579" t="s">
        <v>419</v>
      </c>
      <c r="D22" s="580" t="n">
        <v>3</v>
      </c>
      <c r="E22" s="581" t="n">
        <v>2</v>
      </c>
      <c r="F22" s="569" t="n">
        <f aca="false">D22-E22</f>
        <v>1</v>
      </c>
      <c r="G22" s="582" t="n">
        <v>2</v>
      </c>
      <c r="H22" s="583" t="n">
        <v>0</v>
      </c>
      <c r="I22" s="569" t="n">
        <f aca="false">G22-H22</f>
        <v>2</v>
      </c>
      <c r="J22" s="582" t="n">
        <v>2</v>
      </c>
      <c r="K22" s="583" t="n">
        <v>2</v>
      </c>
      <c r="L22" s="587" t="n">
        <f aca="false">J22-K22</f>
        <v>0</v>
      </c>
      <c r="M22" s="580" t="n">
        <v>1</v>
      </c>
      <c r="N22" s="581" t="n">
        <v>0</v>
      </c>
      <c r="O22" s="572" t="n">
        <f aca="false">M22-N22</f>
        <v>1</v>
      </c>
      <c r="P22" s="573" t="n">
        <f aca="false">O22+L22+I22+F22</f>
        <v>4</v>
      </c>
      <c r="Q22" s="585" t="s">
        <v>420</v>
      </c>
      <c r="R22" s="586" t="s">
        <v>421</v>
      </c>
      <c r="S22" s="584"/>
    </row>
    <row r="23" customFormat="false" ht="18" hidden="false" customHeight="true" outlineLevel="0" collapsed="false">
      <c r="A23" s="577" t="n">
        <v>20</v>
      </c>
      <c r="B23" s="578" t="s">
        <v>447</v>
      </c>
      <c r="C23" s="579" t="s">
        <v>419</v>
      </c>
      <c r="D23" s="580" t="n">
        <v>5</v>
      </c>
      <c r="E23" s="581" t="n">
        <v>0</v>
      </c>
      <c r="F23" s="569" t="n">
        <f aca="false">D23-E23</f>
        <v>5</v>
      </c>
      <c r="G23" s="582" t="n">
        <v>8</v>
      </c>
      <c r="H23" s="583" t="n">
        <v>2</v>
      </c>
      <c r="I23" s="569" t="n">
        <f aca="false">G23-H23</f>
        <v>6</v>
      </c>
      <c r="J23" s="582" t="n">
        <v>6</v>
      </c>
      <c r="K23" s="583" t="n">
        <v>2</v>
      </c>
      <c r="L23" s="587" t="n">
        <f aca="false">J23-K23</f>
        <v>4</v>
      </c>
      <c r="M23" s="580" t="n">
        <v>5</v>
      </c>
      <c r="N23" s="581" t="n">
        <v>1</v>
      </c>
      <c r="O23" s="572" t="n">
        <f aca="false">M23-N23</f>
        <v>4</v>
      </c>
      <c r="P23" s="573" t="n">
        <f aca="false">O23+L23+I23+F23</f>
        <v>19</v>
      </c>
      <c r="Q23" s="585" t="s">
        <v>420</v>
      </c>
      <c r="R23" s="586" t="s">
        <v>421</v>
      </c>
      <c r="S23" s="584"/>
    </row>
    <row r="24" customFormat="false" ht="18" hidden="false" customHeight="true" outlineLevel="0" collapsed="false">
      <c r="A24" s="577" t="n">
        <v>21</v>
      </c>
      <c r="B24" s="578" t="s">
        <v>448</v>
      </c>
      <c r="C24" s="579" t="s">
        <v>419</v>
      </c>
      <c r="D24" s="580" t="n">
        <v>0</v>
      </c>
      <c r="E24" s="581" t="n">
        <v>0</v>
      </c>
      <c r="F24" s="569" t="n">
        <f aca="false">D24-E24</f>
        <v>0</v>
      </c>
      <c r="G24" s="582" t="n">
        <v>0</v>
      </c>
      <c r="H24" s="583" t="n">
        <v>0</v>
      </c>
      <c r="I24" s="569" t="n">
        <f aca="false">G24-H24</f>
        <v>0</v>
      </c>
      <c r="J24" s="582" t="n">
        <v>0</v>
      </c>
      <c r="K24" s="583" t="n">
        <v>0</v>
      </c>
      <c r="L24" s="587" t="n">
        <f aca="false">J24-K24</f>
        <v>0</v>
      </c>
      <c r="M24" s="580" t="n">
        <v>5</v>
      </c>
      <c r="N24" s="581" t="n">
        <v>0</v>
      </c>
      <c r="O24" s="572" t="n">
        <f aca="false">M24-N24</f>
        <v>5</v>
      </c>
      <c r="P24" s="573" t="n">
        <f aca="false">O24+L24+I24+F24</f>
        <v>5</v>
      </c>
      <c r="Q24" s="585" t="s">
        <v>420</v>
      </c>
      <c r="R24" s="586" t="s">
        <v>421</v>
      </c>
      <c r="S24" s="584"/>
    </row>
    <row r="25" customFormat="false" ht="18" hidden="false" customHeight="true" outlineLevel="0" collapsed="false">
      <c r="A25" s="577" t="n">
        <v>22</v>
      </c>
      <c r="B25" s="578" t="s">
        <v>449</v>
      </c>
      <c r="C25" s="579" t="s">
        <v>435</v>
      </c>
      <c r="D25" s="588" t="n">
        <v>10</v>
      </c>
      <c r="E25" s="589" t="n">
        <v>3</v>
      </c>
      <c r="F25" s="569" t="n">
        <f aca="false">D25-E25</f>
        <v>7</v>
      </c>
      <c r="G25" s="590" t="n">
        <v>2</v>
      </c>
      <c r="H25" s="591" t="n">
        <v>0</v>
      </c>
      <c r="I25" s="569" t="n">
        <f aca="false">G25-H25</f>
        <v>2</v>
      </c>
      <c r="J25" s="582" t="n">
        <v>3</v>
      </c>
      <c r="K25" s="583" t="n">
        <v>0</v>
      </c>
      <c r="L25" s="587" t="n">
        <f aca="false">J25-K25</f>
        <v>3</v>
      </c>
      <c r="M25" s="580" t="n">
        <v>5</v>
      </c>
      <c r="N25" s="581" t="n">
        <v>0</v>
      </c>
      <c r="O25" s="572" t="n">
        <f aca="false">M25-N25</f>
        <v>5</v>
      </c>
      <c r="P25" s="573" t="n">
        <f aca="false">O25+L25+I25+F25</f>
        <v>17</v>
      </c>
      <c r="Q25" s="585" t="s">
        <v>420</v>
      </c>
      <c r="R25" s="586" t="s">
        <v>421</v>
      </c>
      <c r="S25" s="584"/>
    </row>
    <row r="26" customFormat="false" ht="18" hidden="false" customHeight="true" outlineLevel="0" collapsed="false">
      <c r="A26" s="577" t="n">
        <v>23</v>
      </c>
      <c r="B26" s="592" t="s">
        <v>450</v>
      </c>
      <c r="C26" s="593" t="s">
        <v>435</v>
      </c>
      <c r="D26" s="588" t="n">
        <v>4</v>
      </c>
      <c r="E26" s="589" t="n">
        <v>4</v>
      </c>
      <c r="F26" s="569" t="n">
        <f aca="false">D26-E26</f>
        <v>0</v>
      </c>
      <c r="G26" s="590" t="n">
        <v>0</v>
      </c>
      <c r="H26" s="591" t="n">
        <v>0</v>
      </c>
      <c r="I26" s="569" t="n">
        <f aca="false">G26-H26</f>
        <v>0</v>
      </c>
      <c r="J26" s="580" t="n">
        <v>0</v>
      </c>
      <c r="K26" s="581" t="n">
        <v>0</v>
      </c>
      <c r="L26" s="587" t="n">
        <f aca="false">J26-K26</f>
        <v>0</v>
      </c>
      <c r="M26" s="580" t="n">
        <v>0</v>
      </c>
      <c r="N26" s="581" t="n">
        <v>0</v>
      </c>
      <c r="O26" s="572" t="n">
        <f aca="false">M26-N26</f>
        <v>0</v>
      </c>
      <c r="P26" s="573" t="n">
        <f aca="false">O26+L26+I26+F26</f>
        <v>0</v>
      </c>
      <c r="Q26" s="585" t="s">
        <v>420</v>
      </c>
      <c r="R26" s="586" t="s">
        <v>421</v>
      </c>
      <c r="S26" s="594"/>
    </row>
    <row r="27" customFormat="false" ht="18" hidden="false" customHeight="true" outlineLevel="0" collapsed="false">
      <c r="A27" s="564" t="n">
        <v>24</v>
      </c>
      <c r="B27" s="592" t="s">
        <v>451</v>
      </c>
      <c r="C27" s="593" t="s">
        <v>435</v>
      </c>
      <c r="D27" s="588" t="n">
        <v>0</v>
      </c>
      <c r="E27" s="589" t="n">
        <v>0</v>
      </c>
      <c r="F27" s="569" t="n">
        <f aca="false">D27-E27</f>
        <v>0</v>
      </c>
      <c r="G27" s="590" t="n">
        <v>0</v>
      </c>
      <c r="H27" s="591" t="n">
        <v>0</v>
      </c>
      <c r="I27" s="569" t="n">
        <f aca="false">G27-H27</f>
        <v>0</v>
      </c>
      <c r="J27" s="588" t="n">
        <v>0</v>
      </c>
      <c r="K27" s="589" t="n">
        <v>0</v>
      </c>
      <c r="L27" s="587" t="n">
        <f aca="false">J27-K27</f>
        <v>0</v>
      </c>
      <c r="M27" s="588" t="n">
        <v>1</v>
      </c>
      <c r="N27" s="589" t="n">
        <v>1</v>
      </c>
      <c r="O27" s="572" t="n">
        <f aca="false">M27-N27</f>
        <v>0</v>
      </c>
      <c r="P27" s="573" t="n">
        <f aca="false">O27+L27+I27+F27</f>
        <v>0</v>
      </c>
      <c r="Q27" s="585" t="s">
        <v>420</v>
      </c>
      <c r="R27" s="586" t="s">
        <v>421</v>
      </c>
      <c r="S27" s="594"/>
    </row>
    <row r="28" customFormat="false" ht="18" hidden="false" customHeight="true" outlineLevel="0" collapsed="false">
      <c r="A28" s="564" t="n">
        <v>25</v>
      </c>
      <c r="B28" s="592" t="s">
        <v>452</v>
      </c>
      <c r="C28" s="593" t="s">
        <v>453</v>
      </c>
      <c r="D28" s="588" t="n">
        <v>5</v>
      </c>
      <c r="E28" s="589" t="n">
        <v>0</v>
      </c>
      <c r="F28" s="569" t="n">
        <f aca="false">D28-E28</f>
        <v>5</v>
      </c>
      <c r="G28" s="590" t="n">
        <v>0</v>
      </c>
      <c r="H28" s="591" t="n">
        <v>0</v>
      </c>
      <c r="I28" s="569" t="n">
        <f aca="false">G28-H28</f>
        <v>0</v>
      </c>
      <c r="J28" s="588" t="n">
        <v>0</v>
      </c>
      <c r="K28" s="589" t="n">
        <v>0</v>
      </c>
      <c r="L28" s="587" t="n">
        <f aca="false">J28-K28</f>
        <v>0</v>
      </c>
      <c r="M28" s="588"/>
      <c r="N28" s="589"/>
      <c r="O28" s="572" t="n">
        <f aca="false">M28-N28</f>
        <v>0</v>
      </c>
      <c r="P28" s="573" t="n">
        <f aca="false">O28+L28+I28+F28</f>
        <v>5</v>
      </c>
      <c r="Q28" s="585" t="s">
        <v>420</v>
      </c>
      <c r="R28" s="586" t="s">
        <v>421</v>
      </c>
      <c r="S28" s="594"/>
    </row>
    <row r="29" customFormat="false" ht="18" hidden="false" customHeight="true" outlineLevel="0" collapsed="false">
      <c r="A29" s="577" t="n">
        <v>26</v>
      </c>
      <c r="B29" s="592" t="s">
        <v>454</v>
      </c>
      <c r="C29" s="593" t="s">
        <v>453</v>
      </c>
      <c r="D29" s="588" t="n">
        <v>3</v>
      </c>
      <c r="E29" s="589"/>
      <c r="F29" s="569" t="n">
        <f aca="false">D29-E29</f>
        <v>3</v>
      </c>
      <c r="G29" s="588" t="n">
        <v>0</v>
      </c>
      <c r="H29" s="589" t="n">
        <v>0</v>
      </c>
      <c r="I29" s="569" t="n">
        <f aca="false">G29-H29</f>
        <v>0</v>
      </c>
      <c r="J29" s="588" t="n">
        <v>0</v>
      </c>
      <c r="K29" s="589" t="n">
        <v>0</v>
      </c>
      <c r="L29" s="587" t="n">
        <f aca="false">J29-K29</f>
        <v>0</v>
      </c>
      <c r="M29" s="588" t="n">
        <v>0</v>
      </c>
      <c r="N29" s="589" t="n">
        <v>0</v>
      </c>
      <c r="O29" s="572" t="n">
        <f aca="false">M29-N29</f>
        <v>0</v>
      </c>
      <c r="P29" s="573" t="n">
        <f aca="false">O29+L29+I29+F29</f>
        <v>3</v>
      </c>
      <c r="Q29" s="585" t="s">
        <v>420</v>
      </c>
      <c r="R29" s="586" t="s">
        <v>421</v>
      </c>
      <c r="S29" s="594"/>
    </row>
    <row r="30" customFormat="false" ht="18" hidden="false" customHeight="true" outlineLevel="0" collapsed="false">
      <c r="A30" s="577" t="n">
        <v>27</v>
      </c>
      <c r="B30" s="592" t="s">
        <v>455</v>
      </c>
      <c r="C30" s="593" t="s">
        <v>456</v>
      </c>
      <c r="D30" s="588" t="n">
        <v>0</v>
      </c>
      <c r="E30" s="589" t="n">
        <v>0</v>
      </c>
      <c r="F30" s="569" t="n">
        <f aca="false">D30-E30</f>
        <v>0</v>
      </c>
      <c r="G30" s="588" t="n">
        <v>0</v>
      </c>
      <c r="H30" s="589" t="n">
        <v>0</v>
      </c>
      <c r="I30" s="569" t="n">
        <f aca="false">G30-H30</f>
        <v>0</v>
      </c>
      <c r="J30" s="588" t="n">
        <v>0</v>
      </c>
      <c r="K30" s="589" t="n">
        <v>0</v>
      </c>
      <c r="L30" s="587" t="n">
        <f aca="false">J30-K30</f>
        <v>0</v>
      </c>
      <c r="M30" s="588" t="n">
        <v>0</v>
      </c>
      <c r="N30" s="589" t="n">
        <v>0</v>
      </c>
      <c r="O30" s="572" t="n">
        <f aca="false">M30-N30</f>
        <v>0</v>
      </c>
      <c r="P30" s="573" t="n">
        <f aca="false">O30+L30+I30+F30</f>
        <v>0</v>
      </c>
      <c r="Q30" s="585" t="s">
        <v>420</v>
      </c>
      <c r="R30" s="586" t="s">
        <v>421</v>
      </c>
      <c r="S30" s="594"/>
    </row>
    <row r="31" customFormat="false" ht="18" hidden="false" customHeight="true" outlineLevel="0" collapsed="false">
      <c r="A31" s="577" t="n">
        <v>28</v>
      </c>
      <c r="B31" s="592" t="s">
        <v>457</v>
      </c>
      <c r="C31" s="593" t="s">
        <v>456</v>
      </c>
      <c r="D31" s="588" t="n">
        <v>0</v>
      </c>
      <c r="E31" s="589" t="n">
        <v>0</v>
      </c>
      <c r="F31" s="569" t="n">
        <f aca="false">D31-E31</f>
        <v>0</v>
      </c>
      <c r="G31" s="588" t="n">
        <v>0</v>
      </c>
      <c r="H31" s="589" t="n">
        <v>0</v>
      </c>
      <c r="I31" s="569" t="n">
        <f aca="false">G31-H31</f>
        <v>0</v>
      </c>
      <c r="J31" s="588" t="n">
        <v>0</v>
      </c>
      <c r="K31" s="589" t="n">
        <v>0</v>
      </c>
      <c r="L31" s="587" t="n">
        <f aca="false">J31-K31</f>
        <v>0</v>
      </c>
      <c r="M31" s="588" t="n">
        <v>0</v>
      </c>
      <c r="N31" s="589" t="n">
        <v>0</v>
      </c>
      <c r="O31" s="572" t="n">
        <f aca="false">M31-N31</f>
        <v>0</v>
      </c>
      <c r="P31" s="573" t="n">
        <f aca="false">O31+L31+I31+F31</f>
        <v>0</v>
      </c>
      <c r="Q31" s="585" t="s">
        <v>420</v>
      </c>
      <c r="R31" s="586" t="s">
        <v>421</v>
      </c>
      <c r="S31" s="594"/>
    </row>
    <row r="32" customFormat="false" ht="18" hidden="false" customHeight="true" outlineLevel="0" collapsed="false">
      <c r="A32" s="577" t="n">
        <v>29</v>
      </c>
      <c r="B32" s="592" t="s">
        <v>458</v>
      </c>
      <c r="C32" s="593" t="s">
        <v>456</v>
      </c>
      <c r="D32" s="588" t="n">
        <v>0</v>
      </c>
      <c r="E32" s="589" t="n">
        <v>0</v>
      </c>
      <c r="F32" s="569" t="n">
        <f aca="false">D32-E32</f>
        <v>0</v>
      </c>
      <c r="G32" s="588" t="n">
        <v>0</v>
      </c>
      <c r="H32" s="589" t="n">
        <v>0</v>
      </c>
      <c r="I32" s="569" t="n">
        <f aca="false">G32-H32</f>
        <v>0</v>
      </c>
      <c r="J32" s="588" t="n">
        <v>0</v>
      </c>
      <c r="K32" s="589" t="n">
        <v>0</v>
      </c>
      <c r="L32" s="587" t="n">
        <f aca="false">J32-K32</f>
        <v>0</v>
      </c>
      <c r="M32" s="588" t="n">
        <v>0</v>
      </c>
      <c r="N32" s="589" t="n">
        <v>0</v>
      </c>
      <c r="O32" s="572" t="n">
        <f aca="false">M32-N32</f>
        <v>0</v>
      </c>
      <c r="P32" s="573" t="n">
        <f aca="false">O32+L32+I32+F32</f>
        <v>0</v>
      </c>
      <c r="Q32" s="585" t="s">
        <v>420</v>
      </c>
      <c r="R32" s="586" t="s">
        <v>421</v>
      </c>
      <c r="S32" s="594"/>
    </row>
    <row r="33" customFormat="false" ht="18" hidden="false" customHeight="true" outlineLevel="0" collapsed="false">
      <c r="A33" s="564" t="n">
        <v>30</v>
      </c>
      <c r="B33" s="592" t="s">
        <v>459</v>
      </c>
      <c r="C33" s="593" t="s">
        <v>456</v>
      </c>
      <c r="D33" s="588" t="n">
        <v>0</v>
      </c>
      <c r="E33" s="589" t="n">
        <v>0</v>
      </c>
      <c r="F33" s="569" t="n">
        <f aca="false">D33-E33</f>
        <v>0</v>
      </c>
      <c r="G33" s="588" t="n">
        <v>0</v>
      </c>
      <c r="H33" s="589" t="n">
        <v>0</v>
      </c>
      <c r="I33" s="569" t="n">
        <f aca="false">G33-H33</f>
        <v>0</v>
      </c>
      <c r="J33" s="588" t="n">
        <v>0</v>
      </c>
      <c r="K33" s="589" t="n">
        <v>0</v>
      </c>
      <c r="L33" s="587" t="n">
        <f aca="false">J33-K33</f>
        <v>0</v>
      </c>
      <c r="M33" s="588" t="n">
        <v>0</v>
      </c>
      <c r="N33" s="589" t="n">
        <v>0</v>
      </c>
      <c r="O33" s="572" t="n">
        <f aca="false">M33-N33</f>
        <v>0</v>
      </c>
      <c r="P33" s="573" t="n">
        <f aca="false">O33+L33+I33+F33</f>
        <v>0</v>
      </c>
      <c r="Q33" s="585" t="s">
        <v>420</v>
      </c>
      <c r="R33" s="586" t="s">
        <v>421</v>
      </c>
      <c r="S33" s="594"/>
    </row>
    <row r="34" customFormat="false" ht="18" hidden="false" customHeight="true" outlineLevel="0" collapsed="false">
      <c r="A34" s="564" t="n">
        <v>31</v>
      </c>
      <c r="B34" s="592" t="s">
        <v>460</v>
      </c>
      <c r="C34" s="593" t="s">
        <v>435</v>
      </c>
      <c r="D34" s="588" t="n">
        <v>1</v>
      </c>
      <c r="E34" s="589" t="n">
        <v>1</v>
      </c>
      <c r="F34" s="569" t="n">
        <f aca="false">D34-E34</f>
        <v>0</v>
      </c>
      <c r="G34" s="588" t="n">
        <v>0</v>
      </c>
      <c r="H34" s="589" t="n">
        <v>0</v>
      </c>
      <c r="I34" s="569" t="n">
        <f aca="false">G34-H34</f>
        <v>0</v>
      </c>
      <c r="J34" s="588" t="n">
        <v>0</v>
      </c>
      <c r="K34" s="589" t="n">
        <v>0</v>
      </c>
      <c r="L34" s="587" t="n">
        <f aca="false">J34-K34</f>
        <v>0</v>
      </c>
      <c r="M34" s="588" t="n">
        <v>0</v>
      </c>
      <c r="N34" s="589" t="n">
        <v>0</v>
      </c>
      <c r="O34" s="572" t="n">
        <f aca="false">M34-N34</f>
        <v>0</v>
      </c>
      <c r="P34" s="573" t="n">
        <f aca="false">O34+L34+I34+F34</f>
        <v>0</v>
      </c>
      <c r="Q34" s="585" t="s">
        <v>420</v>
      </c>
      <c r="R34" s="586" t="s">
        <v>421</v>
      </c>
      <c r="S34" s="594" t="s">
        <v>152</v>
      </c>
    </row>
    <row r="35" customFormat="false" ht="18" hidden="false" customHeight="true" outlineLevel="0" collapsed="false">
      <c r="A35" s="577" t="n">
        <v>32</v>
      </c>
      <c r="B35" s="592" t="s">
        <v>461</v>
      </c>
      <c r="C35" s="593" t="s">
        <v>435</v>
      </c>
      <c r="D35" s="588" t="n">
        <v>1</v>
      </c>
      <c r="E35" s="589" t="n">
        <v>0</v>
      </c>
      <c r="F35" s="569" t="n">
        <f aca="false">D35-E35</f>
        <v>1</v>
      </c>
      <c r="G35" s="588" t="n">
        <v>0</v>
      </c>
      <c r="H35" s="589" t="n">
        <v>0</v>
      </c>
      <c r="I35" s="569" t="n">
        <f aca="false">G35-H35</f>
        <v>0</v>
      </c>
      <c r="J35" s="588" t="n">
        <v>0</v>
      </c>
      <c r="K35" s="589" t="n">
        <v>0</v>
      </c>
      <c r="L35" s="587" t="n">
        <f aca="false">J35-K35</f>
        <v>0</v>
      </c>
      <c r="M35" s="588" t="n">
        <v>0</v>
      </c>
      <c r="N35" s="589" t="n">
        <v>0</v>
      </c>
      <c r="O35" s="572" t="n">
        <f aca="false">M35-N35</f>
        <v>0</v>
      </c>
      <c r="P35" s="573" t="n">
        <f aca="false">O35+L35+I35+F35</f>
        <v>1</v>
      </c>
      <c r="Q35" s="585" t="s">
        <v>420</v>
      </c>
      <c r="R35" s="586" t="s">
        <v>421</v>
      </c>
      <c r="S35" s="594" t="s">
        <v>152</v>
      </c>
    </row>
    <row r="36" customFormat="false" ht="18" hidden="false" customHeight="true" outlineLevel="0" collapsed="false">
      <c r="A36" s="577" t="n">
        <v>33</v>
      </c>
      <c r="B36" s="592" t="s">
        <v>462</v>
      </c>
      <c r="C36" s="593" t="s">
        <v>428</v>
      </c>
      <c r="D36" s="588" t="n">
        <v>100</v>
      </c>
      <c r="E36" s="589" t="n">
        <v>0</v>
      </c>
      <c r="F36" s="569" t="n">
        <f aca="false">D36-E36</f>
        <v>100</v>
      </c>
      <c r="G36" s="588" t="n">
        <v>0</v>
      </c>
      <c r="H36" s="589" t="n">
        <v>0</v>
      </c>
      <c r="I36" s="569" t="n">
        <f aca="false">G36-H36</f>
        <v>0</v>
      </c>
      <c r="J36" s="588" t="n">
        <v>0</v>
      </c>
      <c r="K36" s="589" t="n">
        <v>0</v>
      </c>
      <c r="L36" s="587" t="n">
        <f aca="false">J36-K36</f>
        <v>0</v>
      </c>
      <c r="M36" s="588" t="n">
        <v>0</v>
      </c>
      <c r="N36" s="589" t="n">
        <v>0</v>
      </c>
      <c r="O36" s="572" t="n">
        <f aca="false">M36-N36</f>
        <v>0</v>
      </c>
      <c r="P36" s="573" t="n">
        <f aca="false">O36+L36+I36+F36</f>
        <v>100</v>
      </c>
      <c r="Q36" s="585" t="s">
        <v>420</v>
      </c>
      <c r="R36" s="586" t="s">
        <v>421</v>
      </c>
      <c r="S36" s="594"/>
    </row>
    <row r="37" customFormat="false" ht="18" hidden="false" customHeight="true" outlineLevel="0" collapsed="false">
      <c r="A37" s="577" t="n">
        <v>34</v>
      </c>
      <c r="B37" s="592" t="s">
        <v>463</v>
      </c>
      <c r="C37" s="593"/>
      <c r="D37" s="588"/>
      <c r="E37" s="589"/>
      <c r="F37" s="569" t="n">
        <f aca="false">D37-E37</f>
        <v>0</v>
      </c>
      <c r="G37" s="588"/>
      <c r="H37" s="589"/>
      <c r="I37" s="569" t="n">
        <f aca="false">G37-H37</f>
        <v>0</v>
      </c>
      <c r="J37" s="588"/>
      <c r="K37" s="589"/>
      <c r="L37" s="587" t="n">
        <f aca="false">J37-K37</f>
        <v>0</v>
      </c>
      <c r="M37" s="588"/>
      <c r="N37" s="589"/>
      <c r="O37" s="572" t="n">
        <f aca="false">M37-N37</f>
        <v>0</v>
      </c>
      <c r="P37" s="573" t="n">
        <f aca="false">O37+L37+I37+F37</f>
        <v>0</v>
      </c>
      <c r="Q37" s="585" t="s">
        <v>420</v>
      </c>
      <c r="R37" s="586" t="s">
        <v>421</v>
      </c>
      <c r="S37" s="595" t="s">
        <v>464</v>
      </c>
    </row>
    <row r="38" customFormat="false" ht="18" hidden="false" customHeight="true" outlineLevel="0" collapsed="false">
      <c r="A38" s="577" t="n">
        <v>35</v>
      </c>
      <c r="B38" s="596" t="s">
        <v>465</v>
      </c>
      <c r="C38" s="597"/>
      <c r="D38" s="598"/>
      <c r="E38" s="599"/>
      <c r="F38" s="600" t="n">
        <f aca="false">D38-E38</f>
        <v>0</v>
      </c>
      <c r="G38" s="601"/>
      <c r="H38" s="602"/>
      <c r="I38" s="600" t="n">
        <f aca="false">G38-H38</f>
        <v>0</v>
      </c>
      <c r="J38" s="601"/>
      <c r="K38" s="602"/>
      <c r="L38" s="603" t="n">
        <f aca="false">J38-K38</f>
        <v>0</v>
      </c>
      <c r="M38" s="598"/>
      <c r="N38" s="599"/>
      <c r="O38" s="604" t="n">
        <f aca="false">M38-N38</f>
        <v>0</v>
      </c>
      <c r="P38" s="573" t="n">
        <f aca="false">O38+L38+I38+F38</f>
        <v>0</v>
      </c>
      <c r="Q38" s="605" t="s">
        <v>420</v>
      </c>
      <c r="R38" s="606" t="s">
        <v>421</v>
      </c>
      <c r="S38" s="607" t="s">
        <v>466</v>
      </c>
    </row>
  </sheetData>
  <mergeCells count="11">
    <mergeCell ref="A1:S1"/>
    <mergeCell ref="A2:A3"/>
    <mergeCell ref="B2:B3"/>
    <mergeCell ref="C2:C3"/>
    <mergeCell ref="D2:F2"/>
    <mergeCell ref="G2:I2"/>
    <mergeCell ref="J2:L2"/>
    <mergeCell ref="M2:O2"/>
    <mergeCell ref="P2:P3"/>
    <mergeCell ref="Q2:R2"/>
    <mergeCell ref="S2:S3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67171"/>
    <pageSetUpPr fitToPage="false"/>
  </sheetPr>
  <dimension ref="1:8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85" zoomScaleNormal="85" zoomScalePageLayoutView="100" workbookViewId="0">
      <selection pane="topLeft" activeCell="C25" activeCellId="0" sqref="C25"/>
    </sheetView>
  </sheetViews>
  <sheetFormatPr defaultRowHeight="12.75"/>
  <cols>
    <col collapsed="false" hidden="false" max="1" min="1" style="1" width="19.8542510121458"/>
    <col collapsed="false" hidden="false" max="2" min="2" style="1" width="25"/>
    <col collapsed="false" hidden="false" max="3" min="3" style="1" width="7.1417004048583"/>
    <col collapsed="false" hidden="false" max="4" min="4" style="1" width="7.85425101214575"/>
    <col collapsed="false" hidden="false" max="5" min="5" style="1" width="6.71255060728745"/>
    <col collapsed="false" hidden="false" max="6" min="6" style="1" width="8.57085020242915"/>
    <col collapsed="false" hidden="false" max="7" min="7" style="1" width="5.85425101214575"/>
    <col collapsed="false" hidden="false" max="10" min="8" style="1" width="9.99595141700405"/>
    <col collapsed="false" hidden="false" max="11" min="11" style="1" width="9.85425101214575"/>
    <col collapsed="false" hidden="false" max="13" min="12" style="1" width="9.99595141700405"/>
    <col collapsed="false" hidden="false" max="14" min="14" style="1" width="9.1417004048583"/>
    <col collapsed="false" hidden="false" max="16" min="15" style="1" width="9.85425101214575"/>
    <col collapsed="false" hidden="false" max="17" min="17" style="1" width="9.1417004048583"/>
    <col collapsed="false" hidden="false" max="18" min="18" style="1" width="9"/>
    <col collapsed="false" hidden="false" max="19" min="19" style="1" width="7.2834008097166"/>
    <col collapsed="false" hidden="false" max="20" min="20" style="1" width="26.8502024291498"/>
    <col collapsed="false" hidden="false" max="1025" min="21" style="1" width="9.1417004048583"/>
  </cols>
  <sheetData>
    <row r="1" customFormat="false" ht="31.5" hidden="false" customHeight="true" outlineLevel="0" collapsed="false">
      <c r="A1" s="608" t="s">
        <v>467</v>
      </c>
      <c r="B1" s="608"/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true" outlineLevel="0" collapsed="false">
      <c r="A2" s="36" t="s">
        <v>224</v>
      </c>
      <c r="B2" s="36" t="s">
        <v>91</v>
      </c>
      <c r="C2" s="36" t="s">
        <v>63</v>
      </c>
      <c r="D2" s="36" t="s">
        <v>468</v>
      </c>
      <c r="E2" s="402" t="s">
        <v>469</v>
      </c>
      <c r="F2" s="36" t="s">
        <v>9</v>
      </c>
      <c r="G2" s="36" t="s">
        <v>7</v>
      </c>
      <c r="H2" s="609" t="s">
        <v>470</v>
      </c>
      <c r="I2" s="609"/>
      <c r="J2" s="609"/>
      <c r="K2" s="609"/>
      <c r="L2" s="609"/>
      <c r="M2" s="609"/>
      <c r="N2" s="609"/>
      <c r="O2" s="609"/>
      <c r="P2" s="609"/>
      <c r="Q2" s="609"/>
      <c r="R2" s="609"/>
      <c r="S2" s="36" t="s">
        <v>9</v>
      </c>
      <c r="T2" s="36" t="s">
        <v>11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1.5" hidden="false" customHeight="true" outlineLevel="0" collapsed="false">
      <c r="A3" s="36"/>
      <c r="B3" s="36"/>
      <c r="C3" s="36"/>
      <c r="D3" s="36"/>
      <c r="E3" s="402"/>
      <c r="F3" s="36"/>
      <c r="G3" s="36"/>
      <c r="H3" s="39" t="s">
        <v>471</v>
      </c>
      <c r="I3" s="39"/>
      <c r="J3" s="39"/>
      <c r="K3" s="39"/>
      <c r="L3" s="39"/>
      <c r="M3" s="39"/>
      <c r="N3" s="39"/>
      <c r="O3" s="39"/>
      <c r="P3" s="39"/>
      <c r="Q3" s="36" t="s">
        <v>13</v>
      </c>
      <c r="R3" s="610" t="s">
        <v>472</v>
      </c>
      <c r="S3" s="36"/>
      <c r="T3" s="36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36"/>
      <c r="B4" s="36"/>
      <c r="C4" s="36"/>
      <c r="D4" s="36"/>
      <c r="E4" s="402"/>
      <c r="F4" s="36"/>
      <c r="G4" s="36"/>
      <c r="H4" s="609" t="s">
        <v>14</v>
      </c>
      <c r="I4" s="609"/>
      <c r="J4" s="609"/>
      <c r="K4" s="611" t="s">
        <v>15</v>
      </c>
      <c r="L4" s="611"/>
      <c r="M4" s="611" t="s">
        <v>16</v>
      </c>
      <c r="N4" s="611"/>
      <c r="O4" s="39" t="s">
        <v>17</v>
      </c>
      <c r="P4" s="39"/>
      <c r="Q4" s="36" t="s">
        <v>18</v>
      </c>
      <c r="R4" s="610"/>
      <c r="S4" s="36"/>
      <c r="T4" s="3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36"/>
      <c r="B5" s="36"/>
      <c r="C5" s="36"/>
      <c r="D5" s="36"/>
      <c r="E5" s="402"/>
      <c r="F5" s="36"/>
      <c r="G5" s="36"/>
      <c r="H5" s="39" t="s">
        <v>19</v>
      </c>
      <c r="I5" s="39" t="s">
        <v>20</v>
      </c>
      <c r="J5" s="39" t="s">
        <v>21</v>
      </c>
      <c r="K5" s="39" t="s">
        <v>22</v>
      </c>
      <c r="L5" s="39" t="s">
        <v>23</v>
      </c>
      <c r="M5" s="39" t="s">
        <v>24</v>
      </c>
      <c r="N5" s="39" t="s">
        <v>25</v>
      </c>
      <c r="O5" s="39" t="s">
        <v>26</v>
      </c>
      <c r="P5" s="39" t="s">
        <v>27</v>
      </c>
      <c r="Q5" s="39" t="s">
        <v>28</v>
      </c>
      <c r="R5" s="67"/>
      <c r="S5" s="36"/>
      <c r="T5" s="36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612" t="s">
        <v>473</v>
      </c>
      <c r="B6" s="612" t="s">
        <v>474</v>
      </c>
      <c r="C6" s="612"/>
      <c r="D6" s="612"/>
      <c r="E6" s="612"/>
      <c r="F6" s="612"/>
      <c r="G6" s="612"/>
      <c r="H6" s="612"/>
      <c r="I6" s="612"/>
      <c r="J6" s="612"/>
      <c r="K6" s="612"/>
      <c r="L6" s="612"/>
      <c r="M6" s="612"/>
      <c r="N6" s="612"/>
      <c r="O6" s="612"/>
      <c r="P6" s="612"/>
      <c r="Q6" s="612"/>
      <c r="R6" s="612"/>
      <c r="S6" s="612"/>
      <c r="T6" s="612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613" t="s">
        <v>475</v>
      </c>
      <c r="B7" s="614" t="s">
        <v>476</v>
      </c>
      <c r="C7" s="614"/>
      <c r="D7" s="614"/>
      <c r="E7" s="614"/>
      <c r="F7" s="614"/>
      <c r="G7" s="614"/>
      <c r="H7" s="614"/>
      <c r="I7" s="614"/>
      <c r="J7" s="614"/>
      <c r="K7" s="614"/>
      <c r="L7" s="614"/>
      <c r="M7" s="614"/>
      <c r="N7" s="614"/>
      <c r="O7" s="614"/>
      <c r="P7" s="614"/>
      <c r="Q7" s="614"/>
      <c r="R7" s="614"/>
      <c r="S7" s="614"/>
      <c r="T7" s="614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2" customFormat="true" ht="12.75" hidden="false" customHeight="false" outlineLevel="0" collapsed="false">
      <c r="A8" s="39"/>
      <c r="B8" s="615" t="s">
        <v>230</v>
      </c>
      <c r="C8" s="616"/>
      <c r="D8" s="616"/>
      <c r="E8" s="616"/>
      <c r="F8" s="617" t="n">
        <f aca="false">H8+I8+J8+K8+L8+M8+N8+O8+P8+Q8+R8</f>
        <v>2479</v>
      </c>
      <c r="G8" s="618" t="s">
        <v>477</v>
      </c>
      <c r="H8" s="618" t="n">
        <v>70</v>
      </c>
      <c r="I8" s="618" t="n">
        <v>42</v>
      </c>
      <c r="J8" s="618" t="n">
        <v>45</v>
      </c>
      <c r="K8" s="618" t="n">
        <v>545</v>
      </c>
      <c r="L8" s="618" t="n">
        <v>364</v>
      </c>
      <c r="M8" s="618" t="n">
        <v>408</v>
      </c>
      <c r="N8" s="619" t="n">
        <v>428</v>
      </c>
      <c r="O8" s="615" t="n">
        <v>168</v>
      </c>
      <c r="P8" s="615" t="n">
        <v>397</v>
      </c>
      <c r="Q8" s="618" t="n">
        <v>12</v>
      </c>
      <c r="R8" s="618"/>
      <c r="S8" s="618"/>
      <c r="T8" s="618"/>
    </row>
    <row r="9" customFormat="false" ht="12.75" hidden="false" customHeight="false" outlineLevel="0" collapsed="false">
      <c r="A9" s="39"/>
      <c r="B9" s="620" t="s">
        <v>123</v>
      </c>
      <c r="C9" s="621"/>
      <c r="D9" s="622"/>
      <c r="E9" s="622"/>
      <c r="F9" s="623" t="n">
        <v>5</v>
      </c>
      <c r="G9" s="621" t="s">
        <v>478</v>
      </c>
      <c r="H9" s="623" t="n">
        <v>1</v>
      </c>
      <c r="I9" s="623"/>
      <c r="J9" s="623"/>
      <c r="K9" s="623" t="n">
        <v>1</v>
      </c>
      <c r="L9" s="623"/>
      <c r="M9" s="623" t="n">
        <v>1</v>
      </c>
      <c r="N9" s="623"/>
      <c r="O9" s="623" t="n">
        <v>1</v>
      </c>
      <c r="P9" s="623"/>
      <c r="Q9" s="621"/>
      <c r="R9" s="624"/>
      <c r="S9" s="623"/>
      <c r="T9" s="6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false" outlineLevel="0" collapsed="false">
      <c r="A10" s="39"/>
      <c r="B10" s="620" t="s">
        <v>479</v>
      </c>
      <c r="C10" s="621"/>
      <c r="D10" s="622"/>
      <c r="E10" s="622"/>
      <c r="F10" s="623" t="n">
        <v>1</v>
      </c>
      <c r="G10" s="621" t="s">
        <v>478</v>
      </c>
      <c r="H10" s="626" t="n">
        <v>1</v>
      </c>
      <c r="I10" s="626"/>
      <c r="J10" s="626"/>
      <c r="K10" s="626"/>
      <c r="L10" s="626"/>
      <c r="M10" s="626"/>
      <c r="N10" s="626"/>
      <c r="O10" s="626"/>
      <c r="P10" s="626"/>
      <c r="Q10" s="626"/>
      <c r="R10" s="624"/>
      <c r="S10" s="623"/>
      <c r="T10" s="625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39"/>
      <c r="B11" s="627" t="s">
        <v>124</v>
      </c>
      <c r="C11" s="628"/>
      <c r="D11" s="629"/>
      <c r="E11" s="629"/>
      <c r="F11" s="630"/>
      <c r="G11" s="631" t="s">
        <v>478</v>
      </c>
      <c r="H11" s="632"/>
      <c r="I11" s="633"/>
      <c r="J11" s="634"/>
      <c r="K11" s="632"/>
      <c r="L11" s="634"/>
      <c r="M11" s="635"/>
      <c r="N11" s="636"/>
      <c r="O11" s="637"/>
      <c r="P11" s="638"/>
      <c r="Q11" s="638"/>
      <c r="R11" s="639"/>
      <c r="S11" s="630"/>
      <c r="T11" s="625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39"/>
      <c r="B12" s="37" t="s">
        <v>480</v>
      </c>
      <c r="C12" s="621"/>
      <c r="D12" s="622"/>
      <c r="E12" s="622"/>
      <c r="F12" s="623" t="n">
        <f aca="false">H12+K12+M12+O12+Q12</f>
        <v>5</v>
      </c>
      <c r="G12" s="640" t="s">
        <v>478</v>
      </c>
      <c r="H12" s="641" t="n">
        <v>1</v>
      </c>
      <c r="I12" s="641"/>
      <c r="J12" s="641"/>
      <c r="K12" s="641" t="n">
        <v>1</v>
      </c>
      <c r="L12" s="641"/>
      <c r="M12" s="642" t="n">
        <v>1</v>
      </c>
      <c r="N12" s="642"/>
      <c r="O12" s="641" t="n">
        <v>1</v>
      </c>
      <c r="P12" s="641"/>
      <c r="Q12" s="643" t="n">
        <v>1</v>
      </c>
      <c r="R12" s="624"/>
      <c r="S12" s="623"/>
      <c r="T12" s="45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39"/>
      <c r="B13" s="37" t="s">
        <v>481</v>
      </c>
      <c r="C13" s="621"/>
      <c r="D13" s="622"/>
      <c r="E13" s="622"/>
      <c r="F13" s="623" t="n">
        <f aca="false">H13+I13+J13+K13+M13+O13+P13+Q13+R13</f>
        <v>2</v>
      </c>
      <c r="G13" s="640" t="s">
        <v>478</v>
      </c>
      <c r="H13" s="644"/>
      <c r="I13" s="623"/>
      <c r="J13" s="645"/>
      <c r="K13" s="646" t="n">
        <v>1</v>
      </c>
      <c r="L13" s="646"/>
      <c r="M13" s="647" t="n">
        <v>1</v>
      </c>
      <c r="N13" s="647"/>
      <c r="O13" s="648"/>
      <c r="P13" s="649"/>
      <c r="Q13" s="643"/>
      <c r="R13" s="624"/>
      <c r="S13" s="623"/>
      <c r="T13" s="45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39"/>
      <c r="B14" s="37" t="s">
        <v>482</v>
      </c>
      <c r="C14" s="621"/>
      <c r="D14" s="622"/>
      <c r="E14" s="622"/>
      <c r="F14" s="623" t="n">
        <f aca="false">H14+I14+J14+K14+L14+M14+N14+O14+P14+Q14</f>
        <v>9</v>
      </c>
      <c r="G14" s="640" t="s">
        <v>478</v>
      </c>
      <c r="H14" s="648" t="n">
        <v>1</v>
      </c>
      <c r="I14" s="621" t="n">
        <v>1</v>
      </c>
      <c r="J14" s="649" t="n">
        <v>1</v>
      </c>
      <c r="K14" s="648" t="n">
        <v>1</v>
      </c>
      <c r="L14" s="649" t="n">
        <v>1</v>
      </c>
      <c r="M14" s="650" t="n">
        <v>1</v>
      </c>
      <c r="N14" s="651" t="n">
        <v>1</v>
      </c>
      <c r="O14" s="648" t="n">
        <v>1</v>
      </c>
      <c r="P14" s="649" t="n">
        <v>1</v>
      </c>
      <c r="Q14" s="652"/>
      <c r="R14" s="624"/>
      <c r="S14" s="623"/>
      <c r="T14" s="45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39"/>
      <c r="B15" s="37" t="s">
        <v>483</v>
      </c>
      <c r="C15" s="621"/>
      <c r="D15" s="622"/>
      <c r="E15" s="622"/>
      <c r="F15" s="623" t="n">
        <f aca="false">H15+I15+J15+K15+L15+M15+N15+O15+P15+Q15+R15</f>
        <v>5</v>
      </c>
      <c r="G15" s="640" t="s">
        <v>478</v>
      </c>
      <c r="H15" s="648" t="n">
        <v>1</v>
      </c>
      <c r="I15" s="621" t="n">
        <v>1</v>
      </c>
      <c r="J15" s="649" t="n">
        <v>1</v>
      </c>
      <c r="K15" s="648" t="n">
        <v>1</v>
      </c>
      <c r="L15" s="649" t="n">
        <v>1</v>
      </c>
      <c r="M15" s="650"/>
      <c r="N15" s="651"/>
      <c r="O15" s="648"/>
      <c r="P15" s="649"/>
      <c r="Q15" s="652"/>
      <c r="R15" s="624"/>
      <c r="S15" s="623"/>
      <c r="T15" s="45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39"/>
      <c r="B16" s="37" t="s">
        <v>484</v>
      </c>
      <c r="C16" s="621"/>
      <c r="D16" s="622"/>
      <c r="E16" s="622"/>
      <c r="F16" s="623"/>
      <c r="G16" s="640" t="s">
        <v>478</v>
      </c>
      <c r="H16" s="653"/>
      <c r="I16" s="40"/>
      <c r="J16" s="654"/>
      <c r="K16" s="648"/>
      <c r="L16" s="649"/>
      <c r="M16" s="650"/>
      <c r="N16" s="651"/>
      <c r="O16" s="648"/>
      <c r="P16" s="649"/>
      <c r="Q16" s="652"/>
      <c r="R16" s="624"/>
      <c r="S16" s="623"/>
      <c r="T16" s="45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39"/>
      <c r="B17" s="37" t="s">
        <v>485</v>
      </c>
      <c r="C17" s="621"/>
      <c r="D17" s="622"/>
      <c r="E17" s="622"/>
      <c r="F17" s="623"/>
      <c r="G17" s="640" t="s">
        <v>478</v>
      </c>
      <c r="H17" s="648"/>
      <c r="I17" s="621"/>
      <c r="J17" s="649"/>
      <c r="K17" s="653"/>
      <c r="L17" s="654"/>
      <c r="M17" s="650"/>
      <c r="N17" s="651"/>
      <c r="O17" s="648"/>
      <c r="P17" s="649"/>
      <c r="Q17" s="652"/>
      <c r="R17" s="624"/>
      <c r="S17" s="623"/>
      <c r="T17" s="45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9"/>
      <c r="B18" s="37" t="s">
        <v>486</v>
      </c>
      <c r="C18" s="621"/>
      <c r="D18" s="622"/>
      <c r="E18" s="622"/>
      <c r="F18" s="623" t="n">
        <f aca="false">H18+K18+L18+M18+N18+O18+P18+Q18+R18</f>
        <v>1</v>
      </c>
      <c r="G18" s="640" t="s">
        <v>478</v>
      </c>
      <c r="H18" s="646" t="n">
        <v>1</v>
      </c>
      <c r="I18" s="646"/>
      <c r="J18" s="646"/>
      <c r="K18" s="648"/>
      <c r="L18" s="649"/>
      <c r="M18" s="650"/>
      <c r="N18" s="651"/>
      <c r="O18" s="648"/>
      <c r="P18" s="649"/>
      <c r="Q18" s="652"/>
      <c r="R18" s="624"/>
      <c r="S18" s="623"/>
      <c r="T18" s="45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false" outlineLevel="0" collapsed="false">
      <c r="A19" s="39"/>
      <c r="B19" s="37" t="s">
        <v>125</v>
      </c>
      <c r="C19" s="621"/>
      <c r="D19" s="622"/>
      <c r="E19" s="622"/>
      <c r="F19" s="623" t="n">
        <f aca="false">H19+I19+J19+K19+L19+M19+N19+O19+P19+Q19+R19</f>
        <v>48</v>
      </c>
      <c r="G19" s="640" t="s">
        <v>478</v>
      </c>
      <c r="H19" s="655" t="n">
        <v>3</v>
      </c>
      <c r="I19" s="656" t="n">
        <v>4</v>
      </c>
      <c r="J19" s="657" t="n">
        <v>3</v>
      </c>
      <c r="K19" s="655" t="n">
        <v>6</v>
      </c>
      <c r="L19" s="657" t="n">
        <v>7</v>
      </c>
      <c r="M19" s="658" t="n">
        <v>6</v>
      </c>
      <c r="N19" s="659" t="n">
        <v>6</v>
      </c>
      <c r="O19" s="655" t="n">
        <v>6</v>
      </c>
      <c r="P19" s="657" t="n">
        <v>6</v>
      </c>
      <c r="Q19" s="660" t="n">
        <v>1</v>
      </c>
      <c r="R19" s="624"/>
      <c r="S19" s="623"/>
      <c r="T19" s="45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613" t="s">
        <v>487</v>
      </c>
      <c r="B20" s="661" t="s">
        <v>488</v>
      </c>
      <c r="C20" s="661"/>
      <c r="D20" s="661"/>
      <c r="E20" s="661"/>
      <c r="F20" s="661"/>
      <c r="G20" s="661"/>
      <c r="H20" s="661"/>
      <c r="I20" s="661"/>
      <c r="J20" s="661"/>
      <c r="K20" s="661"/>
      <c r="L20" s="661"/>
      <c r="M20" s="661"/>
      <c r="N20" s="661"/>
      <c r="O20" s="661"/>
      <c r="P20" s="661"/>
      <c r="Q20" s="661"/>
      <c r="R20" s="661"/>
      <c r="S20" s="661"/>
      <c r="T20" s="661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662" t="s">
        <v>489</v>
      </c>
      <c r="B21" s="663" t="s">
        <v>490</v>
      </c>
      <c r="C21" s="664"/>
      <c r="D21" s="664"/>
      <c r="E21" s="664"/>
      <c r="F21" s="664"/>
      <c r="G21" s="664"/>
      <c r="H21" s="664"/>
      <c r="I21" s="664"/>
      <c r="J21" s="664"/>
      <c r="K21" s="664"/>
      <c r="L21" s="664"/>
      <c r="M21" s="664"/>
      <c r="N21" s="664"/>
      <c r="O21" s="664"/>
      <c r="P21" s="664"/>
      <c r="Q21" s="664"/>
      <c r="R21" s="664"/>
      <c r="S21" s="664"/>
      <c r="T21" s="665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662"/>
      <c r="B22" s="663" t="s">
        <v>491</v>
      </c>
      <c r="C22" s="666"/>
      <c r="D22" s="667"/>
      <c r="E22" s="666"/>
      <c r="F22" s="668" t="n">
        <f aca="false">SUM(H22:R22)</f>
        <v>11774</v>
      </c>
      <c r="G22" s="666"/>
      <c r="H22" s="669" t="n">
        <v>530</v>
      </c>
      <c r="I22" s="669" t="n">
        <v>82</v>
      </c>
      <c r="J22" s="669" t="n">
        <v>237</v>
      </c>
      <c r="K22" s="669" t="n">
        <v>1938</v>
      </c>
      <c r="L22" s="669" t="n">
        <v>1016</v>
      </c>
      <c r="M22" s="669" t="n">
        <v>871</v>
      </c>
      <c r="N22" s="669" t="n">
        <v>1394</v>
      </c>
      <c r="O22" s="669" t="n">
        <v>1682</v>
      </c>
      <c r="P22" s="670" t="n">
        <v>3972</v>
      </c>
      <c r="Q22" s="669" t="n">
        <v>52</v>
      </c>
      <c r="R22" s="666"/>
      <c r="S22" s="671" t="n">
        <f aca="false">SUM(H22:R22)</f>
        <v>11774</v>
      </c>
      <c r="T22" s="665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672"/>
      <c r="B23" s="673" t="s">
        <v>492</v>
      </c>
      <c r="C23" s="45"/>
      <c r="D23" s="674"/>
      <c r="E23" s="674"/>
      <c r="F23" s="675"/>
      <c r="G23" s="621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676"/>
      <c r="T23" s="45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672"/>
      <c r="B24" s="677" t="s">
        <v>210</v>
      </c>
      <c r="C24" s="45"/>
      <c r="D24" s="674"/>
      <c r="E24" s="674"/>
      <c r="F24" s="675"/>
      <c r="G24" s="621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676"/>
      <c r="T24" s="45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672"/>
      <c r="B25" s="73" t="s">
        <v>102</v>
      </c>
      <c r="C25" s="45"/>
      <c r="D25" s="674" t="n">
        <v>0.5</v>
      </c>
      <c r="E25" s="674" t="n">
        <v>2</v>
      </c>
      <c r="F25" s="675" t="n">
        <f aca="false">SUM(H25:R25)</f>
        <v>11774</v>
      </c>
      <c r="G25" s="621" t="s">
        <v>493</v>
      </c>
      <c r="H25" s="38" t="n">
        <f aca="false">$D$25*H$22*$E$25</f>
        <v>530</v>
      </c>
      <c r="I25" s="38" t="n">
        <f aca="false">$D$25*I$22*$E$25</f>
        <v>82</v>
      </c>
      <c r="J25" s="38" t="n">
        <f aca="false">$D$25*J$22*$E$25</f>
        <v>237</v>
      </c>
      <c r="K25" s="38" t="n">
        <f aca="false">$D$25*K$22*$E$25</f>
        <v>1938</v>
      </c>
      <c r="L25" s="38" t="n">
        <f aca="false">$D$25*L$22*$E$25</f>
        <v>1016</v>
      </c>
      <c r="M25" s="38" t="n">
        <f aca="false">$D$25*M$22*$E$25</f>
        <v>871</v>
      </c>
      <c r="N25" s="38" t="n">
        <f aca="false">$D$25*N$22*$E$25</f>
        <v>1394</v>
      </c>
      <c r="O25" s="38" t="n">
        <f aca="false">$D$25*O$22*$E$25</f>
        <v>1682</v>
      </c>
      <c r="P25" s="38" t="n">
        <f aca="false">$D$25*P$22*$E$25</f>
        <v>3972</v>
      </c>
      <c r="Q25" s="38" t="n">
        <f aca="false">$D$25*Q$22*$E$25</f>
        <v>52</v>
      </c>
      <c r="R25" s="38"/>
      <c r="S25" s="676"/>
      <c r="T25" s="45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672"/>
      <c r="B26" s="73" t="s">
        <v>103</v>
      </c>
      <c r="C26" s="45"/>
      <c r="D26" s="674"/>
      <c r="E26" s="674"/>
      <c r="F26" s="675" t="n">
        <f aca="false">SUM(H26:R26)</f>
        <v>0</v>
      </c>
      <c r="G26" s="621" t="s">
        <v>493</v>
      </c>
      <c r="H26" s="38"/>
      <c r="I26" s="38"/>
      <c r="J26" s="38"/>
      <c r="K26" s="38" t="n">
        <f aca="false">K$22*$D$26*$E$26</f>
        <v>0</v>
      </c>
      <c r="L26" s="38" t="n">
        <f aca="false">L$22*$D$26*$E$26</f>
        <v>0</v>
      </c>
      <c r="M26" s="38"/>
      <c r="N26" s="38"/>
      <c r="O26" s="38"/>
      <c r="P26" s="38"/>
      <c r="Q26" s="38"/>
      <c r="R26" s="38" t="n">
        <f aca="false">R$22*$D$26*$E$26</f>
        <v>0</v>
      </c>
      <c r="S26" s="676"/>
      <c r="T26" s="45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672"/>
      <c r="B27" s="73" t="s">
        <v>104</v>
      </c>
      <c r="C27" s="45"/>
      <c r="D27" s="674" t="n">
        <v>0</v>
      </c>
      <c r="E27" s="674" t="n">
        <v>0</v>
      </c>
      <c r="F27" s="675" t="n">
        <f aca="false">SUM(H27:R27)</f>
        <v>0</v>
      </c>
      <c r="G27" s="621" t="s">
        <v>493</v>
      </c>
      <c r="H27" s="38" t="n">
        <v>0</v>
      </c>
      <c r="I27" s="38" t="n">
        <v>0</v>
      </c>
      <c r="J27" s="38" t="n">
        <v>0</v>
      </c>
      <c r="K27" s="38" t="n">
        <v>0</v>
      </c>
      <c r="L27" s="38" t="n">
        <v>0</v>
      </c>
      <c r="M27" s="38" t="n">
        <v>0</v>
      </c>
      <c r="N27" s="38" t="n">
        <v>0</v>
      </c>
      <c r="O27" s="38" t="n">
        <v>0</v>
      </c>
      <c r="P27" s="38" t="n">
        <v>0</v>
      </c>
      <c r="Q27" s="38" t="n">
        <v>0</v>
      </c>
      <c r="R27" s="38"/>
      <c r="S27" s="676"/>
      <c r="T27" s="45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672"/>
      <c r="B28" s="73" t="s">
        <v>286</v>
      </c>
      <c r="C28" s="45"/>
      <c r="D28" s="674" t="n">
        <v>0</v>
      </c>
      <c r="E28" s="674" t="n">
        <v>0</v>
      </c>
      <c r="F28" s="675" t="n">
        <f aca="false">SUM(H28:R28)</f>
        <v>0</v>
      </c>
      <c r="G28" s="621" t="s">
        <v>493</v>
      </c>
      <c r="H28" s="38" t="n">
        <v>0</v>
      </c>
      <c r="I28" s="38" t="n">
        <v>0</v>
      </c>
      <c r="J28" s="38" t="n">
        <v>0</v>
      </c>
      <c r="K28" s="38" t="n">
        <v>0</v>
      </c>
      <c r="L28" s="38" t="n">
        <v>0</v>
      </c>
      <c r="M28" s="38" t="n">
        <v>0</v>
      </c>
      <c r="N28" s="38" t="n">
        <v>0</v>
      </c>
      <c r="O28" s="38" t="n">
        <v>0</v>
      </c>
      <c r="P28" s="38" t="n">
        <v>0</v>
      </c>
      <c r="Q28" s="38" t="n">
        <v>0</v>
      </c>
      <c r="R28" s="38"/>
      <c r="S28" s="676"/>
      <c r="T28" s="45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672"/>
      <c r="B29" s="73" t="s">
        <v>106</v>
      </c>
      <c r="C29" s="45"/>
      <c r="D29" s="674" t="n">
        <v>1</v>
      </c>
      <c r="E29" s="674" t="n">
        <v>2</v>
      </c>
      <c r="F29" s="675" t="n">
        <f aca="false">SUM(H29:R29)</f>
        <v>23548</v>
      </c>
      <c r="G29" s="621" t="s">
        <v>493</v>
      </c>
      <c r="H29" s="38" t="n">
        <f aca="false">H$22*$D$29*$E$29</f>
        <v>1060</v>
      </c>
      <c r="I29" s="38" t="n">
        <f aca="false">I$22*$D$29*$E$29</f>
        <v>164</v>
      </c>
      <c r="J29" s="38" t="n">
        <f aca="false">J$22*$D$29*$E$29</f>
        <v>474</v>
      </c>
      <c r="K29" s="38" t="n">
        <f aca="false">K$22*$D$29*$E$29</f>
        <v>3876</v>
      </c>
      <c r="L29" s="38" t="n">
        <f aca="false">L$22*$D$29*$E$29</f>
        <v>2032</v>
      </c>
      <c r="M29" s="38" t="n">
        <f aca="false">M$22*$D$29*$E$29</f>
        <v>1742</v>
      </c>
      <c r="N29" s="38" t="n">
        <f aca="false">N$22*$D$29*$E$29</f>
        <v>2788</v>
      </c>
      <c r="O29" s="38" t="n">
        <f aca="false">O$22*$D$29*$E$29</f>
        <v>3364</v>
      </c>
      <c r="P29" s="38" t="n">
        <f aca="false">P$22*$D$29*$E$29</f>
        <v>7944</v>
      </c>
      <c r="Q29" s="38" t="n">
        <f aca="false">Q$22*$D$29*$E$29</f>
        <v>104</v>
      </c>
      <c r="R29" s="38" t="n">
        <f aca="false">R$22*$D$29*$E$29</f>
        <v>0</v>
      </c>
      <c r="S29" s="676"/>
      <c r="T29" s="45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672"/>
      <c r="B30" s="677" t="s">
        <v>494</v>
      </c>
      <c r="C30" s="45"/>
      <c r="D30" s="674"/>
      <c r="E30" s="674"/>
      <c r="F30" s="675" t="n">
        <f aca="false">SUM(H30:R30)</f>
        <v>0</v>
      </c>
      <c r="G30" s="621" t="s">
        <v>493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676"/>
      <c r="T30" s="4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672"/>
      <c r="B31" s="73" t="s">
        <v>107</v>
      </c>
      <c r="C31" s="45"/>
      <c r="D31" s="674" t="n">
        <v>0</v>
      </c>
      <c r="E31" s="674" t="n">
        <v>0</v>
      </c>
      <c r="F31" s="675" t="n">
        <f aca="false">SUM(H31:R31)</f>
        <v>0</v>
      </c>
      <c r="G31" s="621" t="s">
        <v>493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676"/>
      <c r="T31" s="45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672"/>
      <c r="B32" s="73" t="s">
        <v>287</v>
      </c>
      <c r="C32" s="45"/>
      <c r="D32" s="674" t="n">
        <v>30</v>
      </c>
      <c r="E32" s="674" t="n">
        <v>2</v>
      </c>
      <c r="F32" s="675" t="n">
        <f aca="false">SUM(H32:R32)</f>
        <v>706440</v>
      </c>
      <c r="G32" s="621" t="s">
        <v>493</v>
      </c>
      <c r="H32" s="38" t="n">
        <f aca="false">H$22*$D$32*$E$32</f>
        <v>31800</v>
      </c>
      <c r="I32" s="38" t="n">
        <f aca="false">I$22*$D$32*$E$32</f>
        <v>4920</v>
      </c>
      <c r="J32" s="38" t="n">
        <f aca="false">J$22*$D$32*$E$32</f>
        <v>14220</v>
      </c>
      <c r="K32" s="38" t="n">
        <f aca="false">K$22*$D$32*$E$32</f>
        <v>116280</v>
      </c>
      <c r="L32" s="38" t="n">
        <f aca="false">L$22*$D$32*$E$32</f>
        <v>60960</v>
      </c>
      <c r="M32" s="38" t="n">
        <f aca="false">M$22*$D$32*$E$32</f>
        <v>52260</v>
      </c>
      <c r="N32" s="38" t="n">
        <f aca="false">N$22*$D$32*$E$32</f>
        <v>83640</v>
      </c>
      <c r="O32" s="38" t="n">
        <f aca="false">O$22*$D$32*$E$32</f>
        <v>100920</v>
      </c>
      <c r="P32" s="38" t="n">
        <f aca="false">P$22*$D$32*$E$32</f>
        <v>238320</v>
      </c>
      <c r="Q32" s="38" t="n">
        <f aca="false">Q$22*$D$32*$E$32</f>
        <v>3120</v>
      </c>
      <c r="R32" s="38" t="n">
        <f aca="false">R$22*$D$32*$E$32</f>
        <v>0</v>
      </c>
      <c r="S32" s="676"/>
      <c r="T32" s="45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672"/>
      <c r="B33" s="73" t="s">
        <v>109</v>
      </c>
      <c r="C33" s="45"/>
      <c r="D33" s="674" t="n">
        <v>0</v>
      </c>
      <c r="E33" s="674" t="n">
        <v>0</v>
      </c>
      <c r="F33" s="675" t="n">
        <f aca="false">SUM(H33:R33)</f>
        <v>0</v>
      </c>
      <c r="G33" s="621" t="s">
        <v>493</v>
      </c>
      <c r="H33" s="676"/>
      <c r="I33" s="676"/>
      <c r="J33" s="676"/>
      <c r="K33" s="676"/>
      <c r="L33" s="676"/>
      <c r="M33" s="676"/>
      <c r="N33" s="676"/>
      <c r="O33" s="676"/>
      <c r="P33" s="676"/>
      <c r="Q33" s="676"/>
      <c r="R33" s="676"/>
      <c r="S33" s="676"/>
      <c r="T33" s="45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672"/>
      <c r="B34" s="673" t="s">
        <v>495</v>
      </c>
      <c r="C34" s="45"/>
      <c r="D34" s="674"/>
      <c r="E34" s="674"/>
      <c r="F34" s="675"/>
      <c r="G34" s="621"/>
      <c r="H34" s="676"/>
      <c r="I34" s="676"/>
      <c r="J34" s="676"/>
      <c r="K34" s="676"/>
      <c r="L34" s="676"/>
      <c r="M34" s="676"/>
      <c r="N34" s="676"/>
      <c r="O34" s="676"/>
      <c r="P34" s="676"/>
      <c r="Q34" s="676"/>
      <c r="R34" s="676"/>
      <c r="S34" s="676"/>
      <c r="T34" s="45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672"/>
      <c r="B35" s="73" t="s">
        <v>110</v>
      </c>
      <c r="C35" s="45"/>
      <c r="D35" s="674" t="n">
        <v>0.25</v>
      </c>
      <c r="E35" s="674" t="n">
        <v>4</v>
      </c>
      <c r="F35" s="675" t="n">
        <f aca="false">SUM(H35:R35)</f>
        <v>11774</v>
      </c>
      <c r="G35" s="621" t="s">
        <v>496</v>
      </c>
      <c r="H35" s="678" t="n">
        <f aca="false">H$22*$D$35*$E$35</f>
        <v>530</v>
      </c>
      <c r="I35" s="678" t="n">
        <f aca="false">I$22*$D$35*$E$35</f>
        <v>82</v>
      </c>
      <c r="J35" s="678" t="n">
        <f aca="false">J$22*$D$35*$E$35</f>
        <v>237</v>
      </c>
      <c r="K35" s="678" t="n">
        <f aca="false">K$22*$D$35*$E$35</f>
        <v>1938</v>
      </c>
      <c r="L35" s="678" t="n">
        <f aca="false">L$22*$D$35*$E$35</f>
        <v>1016</v>
      </c>
      <c r="M35" s="678" t="n">
        <f aca="false">M$22*$D$35*$E$35</f>
        <v>871</v>
      </c>
      <c r="N35" s="678" t="n">
        <f aca="false">N$22*$D$35*$E$35</f>
        <v>1394</v>
      </c>
      <c r="O35" s="678" t="n">
        <f aca="false">O$22*$D$35*$E$35</f>
        <v>1682</v>
      </c>
      <c r="P35" s="678" t="n">
        <f aca="false">P$22*$D$35*$E$35</f>
        <v>3972</v>
      </c>
      <c r="Q35" s="678" t="n">
        <f aca="false">Q$22*$D$35*$E$35</f>
        <v>52</v>
      </c>
      <c r="R35" s="678" t="n">
        <f aca="false">R$22*$D$35*$E$35</f>
        <v>0</v>
      </c>
      <c r="S35" s="676"/>
      <c r="T35" s="45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672"/>
      <c r="B36" s="73" t="s">
        <v>111</v>
      </c>
      <c r="C36" s="45"/>
      <c r="D36" s="674" t="n">
        <v>0.25</v>
      </c>
      <c r="E36" s="674" t="n">
        <v>4</v>
      </c>
      <c r="F36" s="675" t="n">
        <f aca="false">SUM(H36:R36)</f>
        <v>11774</v>
      </c>
      <c r="G36" s="621" t="s">
        <v>496</v>
      </c>
      <c r="H36" s="678" t="n">
        <f aca="false">H$22*$D$36*$E$36</f>
        <v>530</v>
      </c>
      <c r="I36" s="678" t="n">
        <f aca="false">I$22*$D$36*$E$36</f>
        <v>82</v>
      </c>
      <c r="J36" s="678" t="n">
        <f aca="false">J$22*$D$36*$E$36</f>
        <v>237</v>
      </c>
      <c r="K36" s="678" t="n">
        <f aca="false">K$22*$D$36*$E$36</f>
        <v>1938</v>
      </c>
      <c r="L36" s="678" t="n">
        <f aca="false">L$22*$D$36*$E$36</f>
        <v>1016</v>
      </c>
      <c r="M36" s="678" t="n">
        <f aca="false">M$22*$D$36*$E$36</f>
        <v>871</v>
      </c>
      <c r="N36" s="678" t="n">
        <f aca="false">N$22*$D$36*$E$36</f>
        <v>1394</v>
      </c>
      <c r="O36" s="678" t="n">
        <f aca="false">O$22*$D$36*$E$36</f>
        <v>1682</v>
      </c>
      <c r="P36" s="678" t="n">
        <f aca="false">P$22*$D$36*$E$36</f>
        <v>3972</v>
      </c>
      <c r="Q36" s="678" t="n">
        <f aca="false">Q$22*$D$36*$E$36</f>
        <v>52</v>
      </c>
      <c r="R36" s="678" t="n">
        <f aca="false">R$22*$D$36*$E$36</f>
        <v>0</v>
      </c>
      <c r="S36" s="676"/>
      <c r="T36" s="45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672"/>
      <c r="B37" s="73" t="s">
        <v>112</v>
      </c>
      <c r="C37" s="45"/>
      <c r="D37" s="674" t="n">
        <v>0.25</v>
      </c>
      <c r="E37" s="674" t="n">
        <v>4</v>
      </c>
      <c r="F37" s="675" t="n">
        <f aca="false">SUM(H37:R37)</f>
        <v>11774</v>
      </c>
      <c r="G37" s="621" t="s">
        <v>496</v>
      </c>
      <c r="H37" s="678" t="n">
        <f aca="false">H$22*$D$37*$E$37</f>
        <v>530</v>
      </c>
      <c r="I37" s="678" t="n">
        <f aca="false">I$22*$D$37*$E$37</f>
        <v>82</v>
      </c>
      <c r="J37" s="678" t="n">
        <f aca="false">J$22*$D$37*$E$37</f>
        <v>237</v>
      </c>
      <c r="K37" s="678" t="n">
        <f aca="false">K$22*$D$37*$E$37</f>
        <v>1938</v>
      </c>
      <c r="L37" s="678" t="n">
        <f aca="false">L$22*$D$37*$E$37</f>
        <v>1016</v>
      </c>
      <c r="M37" s="678" t="n">
        <f aca="false">M$22*$D$37*$E$37</f>
        <v>871</v>
      </c>
      <c r="N37" s="678" t="n">
        <f aca="false">N$22*$D$37*$E$37</f>
        <v>1394</v>
      </c>
      <c r="O37" s="678" t="n">
        <f aca="false">O$22*$D$37*$E$37</f>
        <v>1682</v>
      </c>
      <c r="P37" s="678" t="n">
        <f aca="false">P$22*$D$37*$E$37</f>
        <v>3972</v>
      </c>
      <c r="Q37" s="678" t="n">
        <f aca="false">Q$22*$D$37*$E$37</f>
        <v>52</v>
      </c>
      <c r="R37" s="678" t="n">
        <f aca="false">R$22*$D$37*$E$37</f>
        <v>0</v>
      </c>
      <c r="S37" s="676"/>
      <c r="T37" s="45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672"/>
      <c r="B38" s="73" t="s">
        <v>113</v>
      </c>
      <c r="C38" s="45"/>
      <c r="D38" s="674" t="n">
        <v>10</v>
      </c>
      <c r="E38" s="674" t="n">
        <v>1</v>
      </c>
      <c r="F38" s="675" t="n">
        <v>72000</v>
      </c>
      <c r="G38" s="621" t="s">
        <v>497</v>
      </c>
      <c r="H38" s="678"/>
      <c r="I38" s="678"/>
      <c r="J38" s="679"/>
      <c r="K38" s="676"/>
      <c r="L38" s="676"/>
      <c r="M38" s="680"/>
      <c r="N38" s="676"/>
      <c r="O38" s="676"/>
      <c r="P38" s="676"/>
      <c r="Q38" s="678"/>
      <c r="R38" s="676"/>
      <c r="S38" s="676"/>
      <c r="T38" s="681" t="s">
        <v>498</v>
      </c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672"/>
      <c r="B39" s="673" t="s">
        <v>268</v>
      </c>
      <c r="C39" s="45"/>
      <c r="D39" s="674"/>
      <c r="E39" s="674"/>
      <c r="F39" s="675"/>
      <c r="G39" s="621"/>
      <c r="H39" s="676"/>
      <c r="I39" s="676"/>
      <c r="J39" s="676"/>
      <c r="K39" s="676"/>
      <c r="L39" s="676"/>
      <c r="M39" s="676"/>
      <c r="N39" s="676"/>
      <c r="O39" s="676"/>
      <c r="P39" s="676"/>
      <c r="Q39" s="676"/>
      <c r="R39" s="676"/>
      <c r="S39" s="676"/>
      <c r="T39" s="45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672"/>
      <c r="B40" s="682" t="s">
        <v>118</v>
      </c>
      <c r="C40" s="45"/>
      <c r="D40" s="674" t="n">
        <v>15</v>
      </c>
      <c r="E40" s="674" t="n">
        <v>1</v>
      </c>
      <c r="F40" s="675" t="n">
        <f aca="false">SUM(H40:R40)</f>
        <v>176610</v>
      </c>
      <c r="G40" s="621" t="s">
        <v>496</v>
      </c>
      <c r="H40" s="678" t="n">
        <f aca="false">H$22*$D$40*$E$40</f>
        <v>7950</v>
      </c>
      <c r="I40" s="678" t="n">
        <f aca="false">I$22*$D$40*$E$40</f>
        <v>1230</v>
      </c>
      <c r="J40" s="678" t="n">
        <f aca="false">J$22*$D$40*$E$40</f>
        <v>3555</v>
      </c>
      <c r="K40" s="678" t="n">
        <f aca="false">K$22*$D$40*$E$40</f>
        <v>29070</v>
      </c>
      <c r="L40" s="678" t="n">
        <f aca="false">L$22*$D$40*$E$40</f>
        <v>15240</v>
      </c>
      <c r="M40" s="678" t="n">
        <f aca="false">M$22*$D$40*$E$40</f>
        <v>13065</v>
      </c>
      <c r="N40" s="678" t="n">
        <f aca="false">N$22*$D$40*$E$40</f>
        <v>20910</v>
      </c>
      <c r="O40" s="678" t="n">
        <f aca="false">O$22*$D$40*$E$40</f>
        <v>25230</v>
      </c>
      <c r="P40" s="678" t="n">
        <f aca="false">P$22*$D$40*$E$40</f>
        <v>59580</v>
      </c>
      <c r="Q40" s="678" t="n">
        <f aca="false">Q$22*$D$40*$E$40</f>
        <v>780</v>
      </c>
      <c r="R40" s="678" t="n">
        <f aca="false">R$22*$D$40*$E$40</f>
        <v>0</v>
      </c>
      <c r="S40" s="676"/>
      <c r="T40" s="45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683" t="s">
        <v>499</v>
      </c>
      <c r="B41" s="684" t="s">
        <v>500</v>
      </c>
      <c r="C41" s="685"/>
      <c r="D41" s="685"/>
      <c r="E41" s="685"/>
      <c r="F41" s="686"/>
      <c r="G41" s="687"/>
      <c r="H41" s="688"/>
      <c r="I41" s="688"/>
      <c r="J41" s="688"/>
      <c r="K41" s="688"/>
      <c r="L41" s="688"/>
      <c r="M41" s="688"/>
      <c r="N41" s="688"/>
      <c r="O41" s="688"/>
      <c r="P41" s="688"/>
      <c r="Q41" s="688"/>
      <c r="R41" s="688"/>
      <c r="S41" s="688"/>
      <c r="T41" s="685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683"/>
      <c r="B42" s="684" t="s">
        <v>491</v>
      </c>
      <c r="C42" s="685"/>
      <c r="D42" s="685"/>
      <c r="E42" s="685"/>
      <c r="F42" s="668" t="n">
        <f aca="false">SUM(H42:R42)</f>
        <v>10094</v>
      </c>
      <c r="G42" s="687"/>
      <c r="H42" s="689" t="n">
        <v>258</v>
      </c>
      <c r="I42" s="689" t="n">
        <v>187</v>
      </c>
      <c r="J42" s="689" t="n">
        <v>427</v>
      </c>
      <c r="K42" s="689" t="n">
        <v>3512</v>
      </c>
      <c r="L42" s="689" t="n">
        <v>1650</v>
      </c>
      <c r="M42" s="689" t="n">
        <v>1142</v>
      </c>
      <c r="N42" s="689" t="n">
        <v>2888</v>
      </c>
      <c r="O42" s="689"/>
      <c r="P42" s="689"/>
      <c r="Q42" s="689" t="n">
        <v>30</v>
      </c>
      <c r="R42" s="690"/>
      <c r="S42" s="691" t="n">
        <f aca="false">SUM(H42:R42)</f>
        <v>10094</v>
      </c>
      <c r="T42" s="685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692"/>
      <c r="B43" s="673" t="s">
        <v>492</v>
      </c>
      <c r="C43" s="45"/>
      <c r="D43" s="674"/>
      <c r="E43" s="674"/>
      <c r="F43" s="675"/>
      <c r="G43" s="62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676"/>
      <c r="T43" s="45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692"/>
      <c r="B44" s="677" t="s">
        <v>210</v>
      </c>
      <c r="C44" s="45"/>
      <c r="D44" s="674"/>
      <c r="E44" s="674"/>
      <c r="F44" s="675"/>
      <c r="G44" s="621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676"/>
      <c r="T44" s="45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692"/>
      <c r="B45" s="73" t="s">
        <v>102</v>
      </c>
      <c r="C45" s="45"/>
      <c r="D45" s="674" t="n">
        <v>1</v>
      </c>
      <c r="E45" s="674" t="n">
        <v>2</v>
      </c>
      <c r="F45" s="675" t="n">
        <f aca="false">SUM(H45:R45)</f>
        <v>20188</v>
      </c>
      <c r="G45" s="621" t="s">
        <v>493</v>
      </c>
      <c r="H45" s="38" t="n">
        <f aca="false">H$42*$D$45*$E$45</f>
        <v>516</v>
      </c>
      <c r="I45" s="38" t="n">
        <f aca="false">I$42*$D$45*$E$45</f>
        <v>374</v>
      </c>
      <c r="J45" s="38" t="n">
        <f aca="false">J$42*$D$45*$E$45</f>
        <v>854</v>
      </c>
      <c r="K45" s="38" t="n">
        <f aca="false">K$42*$D$45*$E$45</f>
        <v>7024</v>
      </c>
      <c r="L45" s="38" t="n">
        <f aca="false">L$42*$D$45*$E$45</f>
        <v>3300</v>
      </c>
      <c r="M45" s="38" t="n">
        <f aca="false">M$42*$D$45*$E$45</f>
        <v>2284</v>
      </c>
      <c r="N45" s="38" t="n">
        <f aca="false">N$42*$D$45*$E$45</f>
        <v>5776</v>
      </c>
      <c r="O45" s="38" t="n">
        <f aca="false">O$42*$D$45*$E$45</f>
        <v>0</v>
      </c>
      <c r="P45" s="38" t="n">
        <f aca="false">P$42*$D$45*$E$45</f>
        <v>0</v>
      </c>
      <c r="Q45" s="38" t="n">
        <f aca="false">Q$42*$D$45*$E$45</f>
        <v>60</v>
      </c>
      <c r="R45" s="38" t="n">
        <f aca="false">R$42*$D$45*$E$45</f>
        <v>0</v>
      </c>
      <c r="S45" s="676"/>
      <c r="T45" s="45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692"/>
      <c r="B46" s="73" t="s">
        <v>103</v>
      </c>
      <c r="C46" s="45"/>
      <c r="D46" s="674"/>
      <c r="E46" s="674"/>
      <c r="F46" s="675" t="n">
        <f aca="false">SUM(H46:R46)</f>
        <v>0</v>
      </c>
      <c r="G46" s="621" t="s">
        <v>493</v>
      </c>
      <c r="H46" s="38" t="n">
        <f aca="false">H$42*$D$46*$E$46</f>
        <v>0</v>
      </c>
      <c r="I46" s="38" t="n">
        <f aca="false">I$42*$D$46*$E$46</f>
        <v>0</v>
      </c>
      <c r="J46" s="38" t="n">
        <f aca="false">J$42*$D$46*$E$46</f>
        <v>0</v>
      </c>
      <c r="K46" s="38" t="n">
        <f aca="false">K$42*$D$46*$E$46</f>
        <v>0</v>
      </c>
      <c r="L46" s="38" t="n">
        <f aca="false">L$42*$D$46*$E$46</f>
        <v>0</v>
      </c>
      <c r="M46" s="38" t="n">
        <f aca="false">M$42*$D$46*$E$46</f>
        <v>0</v>
      </c>
      <c r="N46" s="38" t="n">
        <f aca="false">N$42*$D$46*$E$46</f>
        <v>0</v>
      </c>
      <c r="O46" s="38" t="n">
        <f aca="false">O$42*$D$46*$E$46</f>
        <v>0</v>
      </c>
      <c r="P46" s="38" t="n">
        <f aca="false">P$42*$D$46*$E$46</f>
        <v>0</v>
      </c>
      <c r="Q46" s="38" t="n">
        <f aca="false">Q$42*$D$46*$E$46</f>
        <v>0</v>
      </c>
      <c r="R46" s="38"/>
      <c r="S46" s="676"/>
      <c r="T46" s="45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692"/>
      <c r="B47" s="73" t="s">
        <v>104</v>
      </c>
      <c r="C47" s="45"/>
      <c r="D47" s="674" t="n">
        <v>0</v>
      </c>
      <c r="E47" s="674" t="n">
        <v>0</v>
      </c>
      <c r="F47" s="675" t="n">
        <f aca="false">SUM(H47:R47)</f>
        <v>0</v>
      </c>
      <c r="G47" s="621" t="s">
        <v>493</v>
      </c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676"/>
      <c r="T47" s="45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692"/>
      <c r="B48" s="73" t="s">
        <v>286</v>
      </c>
      <c r="C48" s="45"/>
      <c r="D48" s="674" t="n">
        <v>0</v>
      </c>
      <c r="E48" s="674" t="n">
        <v>0</v>
      </c>
      <c r="F48" s="675" t="n">
        <f aca="false">SUM(H48:R48)</f>
        <v>0</v>
      </c>
      <c r="G48" s="621" t="s">
        <v>493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676"/>
      <c r="T48" s="45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692"/>
      <c r="B49" s="73" t="s">
        <v>106</v>
      </c>
      <c r="C49" s="45"/>
      <c r="D49" s="674" t="n">
        <v>1.5</v>
      </c>
      <c r="E49" s="674" t="n">
        <v>2</v>
      </c>
      <c r="F49" s="675" t="n">
        <f aca="false">SUM(H49:R49)</f>
        <v>30282</v>
      </c>
      <c r="G49" s="621" t="s">
        <v>493</v>
      </c>
      <c r="H49" s="38" t="n">
        <f aca="false">H$42*$D$49*$E$49</f>
        <v>774</v>
      </c>
      <c r="I49" s="38" t="n">
        <f aca="false">I$42*$D$49*$E$49</f>
        <v>561</v>
      </c>
      <c r="J49" s="38" t="n">
        <f aca="false">J$42*$D$49*$E$49</f>
        <v>1281</v>
      </c>
      <c r="K49" s="38" t="n">
        <f aca="false">K$42*$D$49*$E$49</f>
        <v>10536</v>
      </c>
      <c r="L49" s="38" t="n">
        <f aca="false">L$42*$D$49*$E$49</f>
        <v>4950</v>
      </c>
      <c r="M49" s="38" t="n">
        <f aca="false">M$42*$D$49*$E$49</f>
        <v>3426</v>
      </c>
      <c r="N49" s="38" t="n">
        <f aca="false">N$42*$D$49*$E$49</f>
        <v>8664</v>
      </c>
      <c r="O49" s="38" t="n">
        <f aca="false">O$42*$D$49*$E$49</f>
        <v>0</v>
      </c>
      <c r="P49" s="38" t="n">
        <f aca="false">P$42*$D$49*$E$49</f>
        <v>0</v>
      </c>
      <c r="Q49" s="38" t="n">
        <f aca="false">Q$42*$D$49*$E$49</f>
        <v>90</v>
      </c>
      <c r="R49" s="38" t="n">
        <f aca="false">R$42*$D$49*$E$49</f>
        <v>0</v>
      </c>
      <c r="S49" s="676"/>
      <c r="T49" s="45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692"/>
      <c r="B50" s="677" t="s">
        <v>213</v>
      </c>
      <c r="C50" s="45"/>
      <c r="D50" s="674"/>
      <c r="E50" s="674"/>
      <c r="F50" s="675"/>
      <c r="G50" s="621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676"/>
      <c r="T50" s="45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692"/>
      <c r="B51" s="73" t="s">
        <v>107</v>
      </c>
      <c r="C51" s="45"/>
      <c r="D51" s="674" t="n">
        <v>0</v>
      </c>
      <c r="E51" s="674" t="n">
        <v>0</v>
      </c>
      <c r="F51" s="675" t="n">
        <f aca="false">SUM(H51:R51)</f>
        <v>0</v>
      </c>
      <c r="G51" s="621" t="s">
        <v>493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676"/>
      <c r="T51" s="45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692"/>
      <c r="B52" s="73" t="s">
        <v>287</v>
      </c>
      <c r="C52" s="45"/>
      <c r="D52" s="674" t="n">
        <v>120</v>
      </c>
      <c r="E52" s="674" t="n">
        <v>1</v>
      </c>
      <c r="F52" s="675" t="n">
        <f aca="false">SUM(H52:R52)</f>
        <v>1211280</v>
      </c>
      <c r="G52" s="621" t="s">
        <v>493</v>
      </c>
      <c r="H52" s="38" t="n">
        <f aca="false">H$42*$D$52*$E$52</f>
        <v>30960</v>
      </c>
      <c r="I52" s="38" t="n">
        <f aca="false">I$42*$D$52*$E$52</f>
        <v>22440</v>
      </c>
      <c r="J52" s="38" t="n">
        <f aca="false">J$42*$D$52*$E$52</f>
        <v>51240</v>
      </c>
      <c r="K52" s="38" t="n">
        <f aca="false">K$42*$D$52*$E$52</f>
        <v>421440</v>
      </c>
      <c r="L52" s="38" t="n">
        <f aca="false">L$42*$D$52*$E$52</f>
        <v>198000</v>
      </c>
      <c r="M52" s="38" t="n">
        <f aca="false">M$42*$D$52*$E$52</f>
        <v>137040</v>
      </c>
      <c r="N52" s="38" t="n">
        <f aca="false">N$42*$D$52*$E$52</f>
        <v>346560</v>
      </c>
      <c r="O52" s="38" t="n">
        <f aca="false">O$42*$D$52*$E$52</f>
        <v>0</v>
      </c>
      <c r="P52" s="38" t="n">
        <f aca="false">P$42*$D$52*$E$52</f>
        <v>0</v>
      </c>
      <c r="Q52" s="38" t="n">
        <f aca="false">Q$42*$D$52*$E$52</f>
        <v>3600</v>
      </c>
      <c r="R52" s="38" t="n">
        <f aca="false">R$42*$D$52*$E$52</f>
        <v>0</v>
      </c>
      <c r="S52" s="676"/>
      <c r="T52" s="45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692"/>
      <c r="B53" s="73" t="s">
        <v>109</v>
      </c>
      <c r="C53" s="45"/>
      <c r="D53" s="674" t="n">
        <v>0</v>
      </c>
      <c r="E53" s="674" t="n">
        <v>0</v>
      </c>
      <c r="F53" s="675" t="n">
        <f aca="false">SUM(H53:R53)</f>
        <v>0</v>
      </c>
      <c r="G53" s="621" t="s">
        <v>493</v>
      </c>
      <c r="H53" s="676"/>
      <c r="I53" s="676"/>
      <c r="J53" s="676"/>
      <c r="K53" s="676"/>
      <c r="L53" s="676"/>
      <c r="M53" s="676"/>
      <c r="N53" s="676"/>
      <c r="O53" s="676"/>
      <c r="P53" s="676"/>
      <c r="Q53" s="676"/>
      <c r="R53" s="676"/>
      <c r="S53" s="676"/>
      <c r="T53" s="45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692"/>
      <c r="B54" s="673" t="s">
        <v>495</v>
      </c>
      <c r="C54" s="45"/>
      <c r="D54" s="674"/>
      <c r="E54" s="674"/>
      <c r="F54" s="675"/>
      <c r="G54" s="621"/>
      <c r="H54" s="676"/>
      <c r="I54" s="676"/>
      <c r="J54" s="676"/>
      <c r="K54" s="676"/>
      <c r="L54" s="676"/>
      <c r="M54" s="676"/>
      <c r="N54" s="676"/>
      <c r="O54" s="676"/>
      <c r="P54" s="676"/>
      <c r="Q54" s="676"/>
      <c r="R54" s="676"/>
      <c r="S54" s="676"/>
      <c r="T54" s="45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692"/>
      <c r="B55" s="73" t="s">
        <v>110</v>
      </c>
      <c r="C55" s="45"/>
      <c r="D55" s="674" t="n">
        <v>0.25</v>
      </c>
      <c r="E55" s="674" t="n">
        <v>2</v>
      </c>
      <c r="F55" s="675" t="n">
        <f aca="false">SUM(H55:R55)</f>
        <v>5047</v>
      </c>
      <c r="G55" s="621" t="s">
        <v>496</v>
      </c>
      <c r="H55" s="678" t="n">
        <f aca="false">H$42*$D$55*$E$55</f>
        <v>129</v>
      </c>
      <c r="I55" s="678" t="n">
        <f aca="false">I$42*$D$55*$E$55</f>
        <v>93.5</v>
      </c>
      <c r="J55" s="678" t="n">
        <f aca="false">J$42*$D$55*$E$55</f>
        <v>213.5</v>
      </c>
      <c r="K55" s="678" t="n">
        <f aca="false">K$42*$D$55*$E$55</f>
        <v>1756</v>
      </c>
      <c r="L55" s="678" t="n">
        <f aca="false">L$42*$D$55*$E$55</f>
        <v>825</v>
      </c>
      <c r="M55" s="678" t="n">
        <f aca="false">M$42*$D$55*$E$55</f>
        <v>571</v>
      </c>
      <c r="N55" s="678" t="n">
        <f aca="false">N$42*$D$55*$E$55</f>
        <v>1444</v>
      </c>
      <c r="O55" s="678" t="n">
        <f aca="false">O$42*$D$55*$E$55</f>
        <v>0</v>
      </c>
      <c r="P55" s="678" t="n">
        <f aca="false">P$42*$D$55*$E$55</f>
        <v>0</v>
      </c>
      <c r="Q55" s="678" t="n">
        <f aca="false">Q$42*$D$55*$E$55</f>
        <v>15</v>
      </c>
      <c r="R55" s="678" t="n">
        <f aca="false">R$42*$D$55*$E$55</f>
        <v>0</v>
      </c>
      <c r="S55" s="676"/>
      <c r="T55" s="45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692"/>
      <c r="B56" s="73" t="s">
        <v>111</v>
      </c>
      <c r="C56" s="45"/>
      <c r="D56" s="674" t="n">
        <v>0.25</v>
      </c>
      <c r="E56" s="674" t="n">
        <v>2</v>
      </c>
      <c r="F56" s="675" t="n">
        <f aca="false">SUM(H56:R56)</f>
        <v>5047</v>
      </c>
      <c r="G56" s="621" t="s">
        <v>496</v>
      </c>
      <c r="H56" s="678" t="n">
        <f aca="false">H$42*$D$56*$E$56</f>
        <v>129</v>
      </c>
      <c r="I56" s="678" t="n">
        <f aca="false">I$42*$D$56*$E$56</f>
        <v>93.5</v>
      </c>
      <c r="J56" s="678" t="n">
        <f aca="false">J$42*$D$56*$E$56</f>
        <v>213.5</v>
      </c>
      <c r="K56" s="678" t="n">
        <f aca="false">K$42*$D$56*$E$56</f>
        <v>1756</v>
      </c>
      <c r="L56" s="678" t="n">
        <f aca="false">L$42*$D$56*$E$56</f>
        <v>825</v>
      </c>
      <c r="M56" s="678" t="n">
        <f aca="false">M$42*$D$56*$E$56</f>
        <v>571</v>
      </c>
      <c r="N56" s="678" t="n">
        <f aca="false">N$42*$D$56*$E$56</f>
        <v>1444</v>
      </c>
      <c r="O56" s="678" t="n">
        <f aca="false">O$42*$D$56*$E$56</f>
        <v>0</v>
      </c>
      <c r="P56" s="678" t="n">
        <f aca="false">P$42*$D$56*$E$56</f>
        <v>0</v>
      </c>
      <c r="Q56" s="678" t="n">
        <f aca="false">Q$42*$D$56*$E$56</f>
        <v>15</v>
      </c>
      <c r="R56" s="678" t="n">
        <f aca="false">R$42*$D$56*$E$56</f>
        <v>0</v>
      </c>
      <c r="S56" s="676"/>
      <c r="T56" s="45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692"/>
      <c r="B57" s="73" t="s">
        <v>112</v>
      </c>
      <c r="C57" s="45"/>
      <c r="D57" s="674" t="n">
        <v>0.25</v>
      </c>
      <c r="E57" s="674" t="n">
        <v>2</v>
      </c>
      <c r="F57" s="675" t="n">
        <f aca="false">SUM(H57:R57)</f>
        <v>5047</v>
      </c>
      <c r="G57" s="621" t="s">
        <v>496</v>
      </c>
      <c r="H57" s="678" t="n">
        <f aca="false">H$42*$D$57*$E$57</f>
        <v>129</v>
      </c>
      <c r="I57" s="678" t="n">
        <f aca="false">I$42*$D$57*$E$57</f>
        <v>93.5</v>
      </c>
      <c r="J57" s="678" t="n">
        <f aca="false">J$42*$D$57*$E$57</f>
        <v>213.5</v>
      </c>
      <c r="K57" s="678" t="n">
        <f aca="false">K$42*$D$57*$E$57</f>
        <v>1756</v>
      </c>
      <c r="L57" s="678" t="n">
        <f aca="false">L$42*$D$57*$E$57</f>
        <v>825</v>
      </c>
      <c r="M57" s="678" t="n">
        <f aca="false">M$42*$D$57*$E$57</f>
        <v>571</v>
      </c>
      <c r="N57" s="678" t="n">
        <f aca="false">N$42*$D$57*$E$57</f>
        <v>1444</v>
      </c>
      <c r="O57" s="678" t="n">
        <f aca="false">O$42*$D$57*$E$57</f>
        <v>0</v>
      </c>
      <c r="P57" s="678" t="n">
        <f aca="false">P$42*$D$57*$E$57</f>
        <v>0</v>
      </c>
      <c r="Q57" s="678" t="n">
        <f aca="false">Q$42*$D$57*$E$57</f>
        <v>15</v>
      </c>
      <c r="R57" s="678" t="n">
        <f aca="false">R$42*$D$57*$E$57</f>
        <v>0</v>
      </c>
      <c r="S57" s="676"/>
      <c r="T57" s="45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692"/>
      <c r="B58" s="73" t="s">
        <v>113</v>
      </c>
      <c r="C58" s="45"/>
      <c r="D58" s="674" t="n">
        <v>0</v>
      </c>
      <c r="E58" s="674" t="n">
        <v>0</v>
      </c>
      <c r="F58" s="693" t="n">
        <f aca="false">SUM(H58:R58)</f>
        <v>0</v>
      </c>
      <c r="G58" s="621" t="s">
        <v>497</v>
      </c>
      <c r="H58" s="676"/>
      <c r="I58" s="676"/>
      <c r="J58" s="676"/>
      <c r="K58" s="676"/>
      <c r="L58" s="676"/>
      <c r="M58" s="676"/>
      <c r="N58" s="676"/>
      <c r="O58" s="676"/>
      <c r="P58" s="676"/>
      <c r="Q58" s="676"/>
      <c r="R58" s="676"/>
      <c r="S58" s="676"/>
      <c r="T58" s="45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692"/>
      <c r="B59" s="673" t="s">
        <v>501</v>
      </c>
      <c r="C59" s="45"/>
      <c r="D59" s="674"/>
      <c r="E59" s="674"/>
      <c r="F59" s="675" t="n">
        <f aca="false">SUM(H59:R59)</f>
        <v>0</v>
      </c>
      <c r="G59" s="621"/>
      <c r="H59" s="676"/>
      <c r="I59" s="676"/>
      <c r="J59" s="676"/>
      <c r="K59" s="676"/>
      <c r="L59" s="676"/>
      <c r="M59" s="676"/>
      <c r="N59" s="676"/>
      <c r="O59" s="676"/>
      <c r="P59" s="676"/>
      <c r="Q59" s="676"/>
      <c r="R59" s="676"/>
      <c r="S59" s="676"/>
      <c r="T59" s="45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692"/>
      <c r="B60" s="73" t="s">
        <v>114</v>
      </c>
      <c r="C60" s="45"/>
      <c r="D60" s="674" t="n">
        <v>0.63</v>
      </c>
      <c r="E60" s="674" t="n">
        <v>2</v>
      </c>
      <c r="F60" s="675" t="n">
        <f aca="false">SUM(H60:R60)</f>
        <v>12718.44</v>
      </c>
      <c r="G60" s="621" t="s">
        <v>497</v>
      </c>
      <c r="H60" s="678" t="n">
        <f aca="false">H$42*$D$60*$E$60</f>
        <v>325.08</v>
      </c>
      <c r="I60" s="678" t="n">
        <f aca="false">I$42*$D$60*$E$60</f>
        <v>235.62</v>
      </c>
      <c r="J60" s="678" t="n">
        <f aca="false">J$42*$D$60*$E$60</f>
        <v>538.02</v>
      </c>
      <c r="K60" s="678" t="n">
        <f aca="false">K$42*$D$60*$E$60</f>
        <v>4425.12</v>
      </c>
      <c r="L60" s="678" t="n">
        <f aca="false">L$42*$D$60*$E$60</f>
        <v>2079</v>
      </c>
      <c r="M60" s="678" t="n">
        <f aca="false">M$42*$D$60*$E$60</f>
        <v>1438.92</v>
      </c>
      <c r="N60" s="678" t="n">
        <f aca="false">N$42*$D$60*$E$60</f>
        <v>3638.88</v>
      </c>
      <c r="O60" s="678" t="n">
        <f aca="false">O$42*$D$60*$E$60</f>
        <v>0</v>
      </c>
      <c r="P60" s="678" t="n">
        <f aca="false">P$42*$D$60*$E$60</f>
        <v>0</v>
      </c>
      <c r="Q60" s="678" t="n">
        <f aca="false">Q$42*$D$60*$E$60</f>
        <v>37.8</v>
      </c>
      <c r="R60" s="678" t="n">
        <f aca="false">R$42*$D$60*$E$60</f>
        <v>0</v>
      </c>
      <c r="S60" s="676"/>
      <c r="T60" s="45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692"/>
      <c r="B61" s="73" t="s">
        <v>115</v>
      </c>
      <c r="C61" s="45"/>
      <c r="D61" s="674" t="n">
        <v>0.63</v>
      </c>
      <c r="E61" s="674" t="n">
        <v>2</v>
      </c>
      <c r="F61" s="675" t="n">
        <f aca="false">SUM(H61:R61)</f>
        <v>12718.44</v>
      </c>
      <c r="G61" s="621" t="s">
        <v>497</v>
      </c>
      <c r="H61" s="678" t="n">
        <f aca="false">H$42*$D$61*$E$61</f>
        <v>325.08</v>
      </c>
      <c r="I61" s="678" t="n">
        <f aca="false">I$42*$D$61*$E$61</f>
        <v>235.62</v>
      </c>
      <c r="J61" s="678" t="n">
        <f aca="false">J$42*$D$61*$E$61</f>
        <v>538.02</v>
      </c>
      <c r="K61" s="678" t="n">
        <f aca="false">K$42*$D$61*$E$61</f>
        <v>4425.12</v>
      </c>
      <c r="L61" s="678" t="n">
        <f aca="false">L$42*$D$61*$E$61</f>
        <v>2079</v>
      </c>
      <c r="M61" s="678" t="n">
        <f aca="false">M$42*$D$61*$E$61</f>
        <v>1438.92</v>
      </c>
      <c r="N61" s="678" t="n">
        <f aca="false">N$42*$D$61*$E$61</f>
        <v>3638.88</v>
      </c>
      <c r="O61" s="678" t="n">
        <f aca="false">O$42*$D$61*$E$61</f>
        <v>0</v>
      </c>
      <c r="P61" s="678" t="n">
        <f aca="false">P$42*$D$61*$E$61</f>
        <v>0</v>
      </c>
      <c r="Q61" s="678" t="n">
        <f aca="false">Q$42*$D$61*$E$61</f>
        <v>37.8</v>
      </c>
      <c r="R61" s="678" t="n">
        <f aca="false">R$42*$D$61*$E$61</f>
        <v>0</v>
      </c>
      <c r="S61" s="676"/>
      <c r="T61" s="45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692"/>
      <c r="B62" s="73" t="s">
        <v>116</v>
      </c>
      <c r="C62" s="45"/>
      <c r="D62" s="674" t="n">
        <v>0.63</v>
      </c>
      <c r="E62" s="674" t="n">
        <v>2</v>
      </c>
      <c r="F62" s="675" t="n">
        <f aca="false">SUM(H62:R62)</f>
        <v>12718.44</v>
      </c>
      <c r="G62" s="621" t="s">
        <v>497</v>
      </c>
      <c r="H62" s="678" t="n">
        <f aca="false">H$42*$D$62*$E$62</f>
        <v>325.08</v>
      </c>
      <c r="I62" s="678" t="n">
        <f aca="false">I$42*$D$62*$E$62</f>
        <v>235.62</v>
      </c>
      <c r="J62" s="678" t="n">
        <f aca="false">J$42*$D$62*$E$62</f>
        <v>538.02</v>
      </c>
      <c r="K62" s="678" t="n">
        <f aca="false">K$42*$D$62*$E$62</f>
        <v>4425.12</v>
      </c>
      <c r="L62" s="678" t="n">
        <f aca="false">L$42*$D$62*$E$62</f>
        <v>2079</v>
      </c>
      <c r="M62" s="678" t="n">
        <f aca="false">M$42*$D$62*$E$62</f>
        <v>1438.92</v>
      </c>
      <c r="N62" s="678" t="n">
        <f aca="false">N$42*$D$62*$E$62</f>
        <v>3638.88</v>
      </c>
      <c r="O62" s="678" t="n">
        <f aca="false">O$42*$D$62*$E$62</f>
        <v>0</v>
      </c>
      <c r="P62" s="678" t="n">
        <f aca="false">P$42*$D$62*$E$62</f>
        <v>0</v>
      </c>
      <c r="Q62" s="678" t="n">
        <f aca="false">Q$42*$D$62*$E$62</f>
        <v>37.8</v>
      </c>
      <c r="R62" s="678" t="n">
        <f aca="false">R$42*$D$62*$E$62</f>
        <v>0</v>
      </c>
      <c r="S62" s="676"/>
      <c r="T62" s="45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692"/>
      <c r="B63" s="673" t="s">
        <v>268</v>
      </c>
      <c r="C63" s="45"/>
      <c r="D63" s="674"/>
      <c r="E63" s="674"/>
      <c r="F63" s="675"/>
      <c r="G63" s="621"/>
      <c r="H63" s="676"/>
      <c r="I63" s="676"/>
      <c r="J63" s="676"/>
      <c r="K63" s="676"/>
      <c r="L63" s="676"/>
      <c r="M63" s="676"/>
      <c r="N63" s="676"/>
      <c r="O63" s="676"/>
      <c r="P63" s="676"/>
      <c r="Q63" s="676"/>
      <c r="R63" s="676"/>
      <c r="S63" s="676"/>
      <c r="T63" s="45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692"/>
      <c r="B64" s="682" t="s">
        <v>118</v>
      </c>
      <c r="C64" s="45"/>
      <c r="D64" s="674" t="n">
        <v>15</v>
      </c>
      <c r="E64" s="674" t="n">
        <v>1</v>
      </c>
      <c r="F64" s="675" t="n">
        <f aca="false">SUM(H64:R64)</f>
        <v>151410</v>
      </c>
      <c r="G64" s="621" t="s">
        <v>496</v>
      </c>
      <c r="H64" s="678" t="n">
        <f aca="false">H$42*$D$64*$E$64</f>
        <v>3870</v>
      </c>
      <c r="I64" s="678" t="n">
        <f aca="false">I$42*$D$64*$E$64</f>
        <v>2805</v>
      </c>
      <c r="J64" s="678" t="n">
        <f aca="false">J$42*$D$64*$E$64</f>
        <v>6405</v>
      </c>
      <c r="K64" s="678" t="n">
        <f aca="false">K$42*$D$64*$E$64</f>
        <v>52680</v>
      </c>
      <c r="L64" s="678" t="n">
        <f aca="false">L$42*$D$64*$E$64</f>
        <v>24750</v>
      </c>
      <c r="M64" s="678" t="n">
        <f aca="false">M$42*$D$64*$E$64</f>
        <v>17130</v>
      </c>
      <c r="N64" s="678" t="n">
        <f aca="false">N$42*$D$64*$E$64</f>
        <v>43320</v>
      </c>
      <c r="O64" s="678" t="n">
        <f aca="false">O$42*$D$64*$E$64</f>
        <v>0</v>
      </c>
      <c r="P64" s="678" t="n">
        <f aca="false">P$42*$D$64*$E$64</f>
        <v>0</v>
      </c>
      <c r="Q64" s="678" t="n">
        <f aca="false">Q$42*$D$64*$E$64</f>
        <v>450</v>
      </c>
      <c r="R64" s="678" t="n">
        <f aca="false">R$42*$D$64*$E$64</f>
        <v>0</v>
      </c>
      <c r="S64" s="676"/>
      <c r="T64" s="45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694" t="s">
        <v>42</v>
      </c>
      <c r="B65" s="695" t="s">
        <v>502</v>
      </c>
      <c r="C65" s="695"/>
      <c r="D65" s="695"/>
      <c r="E65" s="695"/>
      <c r="F65" s="695"/>
      <c r="G65" s="695"/>
      <c r="H65" s="695"/>
      <c r="I65" s="695"/>
      <c r="J65" s="695"/>
      <c r="K65" s="695"/>
      <c r="L65" s="695"/>
      <c r="M65" s="695"/>
      <c r="N65" s="695"/>
      <c r="O65" s="695"/>
      <c r="P65" s="695"/>
      <c r="Q65" s="695"/>
      <c r="R65" s="695"/>
      <c r="S65" s="695"/>
      <c r="T65" s="695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694"/>
      <c r="B66" s="695" t="s">
        <v>503</v>
      </c>
      <c r="C66" s="614"/>
      <c r="D66" s="614"/>
      <c r="E66" s="614"/>
      <c r="F66" s="696" t="n">
        <f aca="false">SUM(H66:R66)</f>
        <v>10171</v>
      </c>
      <c r="G66" s="614"/>
      <c r="H66" s="697" t="n">
        <v>1561</v>
      </c>
      <c r="I66" s="697" t="n">
        <v>1841</v>
      </c>
      <c r="J66" s="697" t="n">
        <v>1577</v>
      </c>
      <c r="K66" s="697"/>
      <c r="L66" s="697" t="n">
        <v>2536</v>
      </c>
      <c r="M66" s="697" t="n">
        <v>2070</v>
      </c>
      <c r="N66" s="697"/>
      <c r="O66" s="697"/>
      <c r="P66" s="697"/>
      <c r="Q66" s="697" t="n">
        <v>538</v>
      </c>
      <c r="R66" s="698" t="n">
        <v>48</v>
      </c>
      <c r="S66" s="695" t="n">
        <f aca="false">SUM(H66:R66)</f>
        <v>10171</v>
      </c>
      <c r="T66" s="614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692"/>
      <c r="B67" s="673" t="s">
        <v>492</v>
      </c>
      <c r="C67" s="682"/>
      <c r="D67" s="682"/>
      <c r="E67" s="682"/>
      <c r="F67" s="675"/>
      <c r="G67" s="621"/>
      <c r="H67" s="682"/>
      <c r="I67" s="682"/>
      <c r="J67" s="682"/>
      <c r="K67" s="682"/>
      <c r="L67" s="682"/>
      <c r="M67" s="682"/>
      <c r="N67" s="682"/>
      <c r="O67" s="682"/>
      <c r="P67" s="682"/>
      <c r="Q67" s="682"/>
      <c r="R67" s="699"/>
      <c r="S67" s="682"/>
      <c r="T67" s="682"/>
    </row>
    <row r="68" customFormat="false" ht="12.75" hidden="false" customHeight="false" outlineLevel="0" collapsed="false">
      <c r="A68" s="692"/>
      <c r="B68" s="677" t="s">
        <v>210</v>
      </c>
      <c r="C68" s="682"/>
      <c r="D68" s="682"/>
      <c r="E68" s="682"/>
      <c r="F68" s="675"/>
      <c r="G68" s="621"/>
      <c r="H68" s="682"/>
      <c r="I68" s="682"/>
      <c r="J68" s="682"/>
      <c r="K68" s="682"/>
      <c r="L68" s="682"/>
      <c r="M68" s="682"/>
      <c r="N68" s="682"/>
      <c r="O68" s="682"/>
      <c r="P68" s="682"/>
      <c r="Q68" s="682"/>
      <c r="R68" s="699"/>
      <c r="S68" s="682"/>
      <c r="T68" s="682"/>
    </row>
    <row r="69" customFormat="false" ht="12.75" hidden="false" customHeight="false" outlineLevel="0" collapsed="false">
      <c r="A69" s="692"/>
      <c r="B69" s="73" t="s">
        <v>102</v>
      </c>
      <c r="C69" s="682"/>
      <c r="D69" s="700" t="n">
        <v>1.5</v>
      </c>
      <c r="E69" s="700" t="n">
        <v>2</v>
      </c>
      <c r="F69" s="675" t="n">
        <f aca="false">SUM(H69:R69)</f>
        <v>13818</v>
      </c>
      <c r="G69" s="621" t="s">
        <v>493</v>
      </c>
      <c r="H69" s="682"/>
      <c r="I69" s="682"/>
      <c r="J69" s="682"/>
      <c r="K69" s="682"/>
      <c r="L69" s="700" t="n">
        <f aca="false">L66*D69*E69</f>
        <v>7608</v>
      </c>
      <c r="M69" s="700" t="n">
        <f aca="false">M66*D69*E69</f>
        <v>6210</v>
      </c>
      <c r="N69" s="682"/>
      <c r="O69" s="682"/>
      <c r="P69" s="682"/>
      <c r="Q69" s="682"/>
      <c r="R69" s="699"/>
      <c r="S69" s="682"/>
      <c r="T69" s="682"/>
    </row>
    <row r="70" customFormat="false" ht="12.75" hidden="false" customHeight="false" outlineLevel="0" collapsed="false">
      <c r="A70" s="692"/>
      <c r="B70" s="73" t="s">
        <v>103</v>
      </c>
      <c r="C70" s="682"/>
      <c r="D70" s="700" t="n">
        <v>0</v>
      </c>
      <c r="E70" s="700" t="n">
        <v>0</v>
      </c>
      <c r="F70" s="675" t="n">
        <f aca="false">SUM(H70:R70)</f>
        <v>0</v>
      </c>
      <c r="G70" s="621" t="s">
        <v>493</v>
      </c>
      <c r="H70" s="682"/>
      <c r="I70" s="682"/>
      <c r="J70" s="682"/>
      <c r="K70" s="682"/>
      <c r="L70" s="682"/>
      <c r="M70" s="682"/>
      <c r="N70" s="682"/>
      <c r="O70" s="682"/>
      <c r="P70" s="682"/>
      <c r="Q70" s="682"/>
      <c r="R70" s="699"/>
      <c r="S70" s="682"/>
      <c r="T70" s="682"/>
    </row>
    <row r="71" customFormat="false" ht="12.75" hidden="false" customHeight="false" outlineLevel="0" collapsed="false">
      <c r="A71" s="692"/>
      <c r="B71" s="73" t="s">
        <v>104</v>
      </c>
      <c r="C71" s="682"/>
      <c r="D71" s="700" t="n">
        <v>1.5</v>
      </c>
      <c r="E71" s="700" t="n">
        <v>2</v>
      </c>
      <c r="F71" s="675" t="n">
        <f aca="false">SUM(H71:R71)</f>
        <v>16695</v>
      </c>
      <c r="G71" s="621" t="s">
        <v>493</v>
      </c>
      <c r="H71" s="700" t="n">
        <f aca="false">H$66*$D$71*$E$71</f>
        <v>4683</v>
      </c>
      <c r="I71" s="700" t="n">
        <f aca="false">I$66*$D$71*$E$71</f>
        <v>5523</v>
      </c>
      <c r="J71" s="700" t="n">
        <f aca="false">J$66*$D$71*$E$71</f>
        <v>4731</v>
      </c>
      <c r="K71" s="700" t="n">
        <f aca="false">K$66*$D$71*$E$71</f>
        <v>0</v>
      </c>
      <c r="L71" s="700"/>
      <c r="M71" s="700"/>
      <c r="N71" s="700" t="n">
        <f aca="false">N$66*$D$71*$E$71</f>
        <v>0</v>
      </c>
      <c r="O71" s="700" t="n">
        <f aca="false">O$66*$D$71*$E$71</f>
        <v>0</v>
      </c>
      <c r="P71" s="700" t="n">
        <f aca="false">P$66*$D$71*$E$71</f>
        <v>0</v>
      </c>
      <c r="Q71" s="700" t="n">
        <f aca="false">Q$66*$D$71*$E$71</f>
        <v>1614</v>
      </c>
      <c r="R71" s="700" t="n">
        <f aca="false">R$66*$D$71*$E$71</f>
        <v>144</v>
      </c>
      <c r="S71" s="682"/>
      <c r="T71" s="682"/>
    </row>
    <row r="72" customFormat="false" ht="12.75" hidden="false" customHeight="false" outlineLevel="0" collapsed="false">
      <c r="A72" s="692"/>
      <c r="B72" s="73" t="s">
        <v>286</v>
      </c>
      <c r="C72" s="682"/>
      <c r="D72" s="700" t="n">
        <v>0</v>
      </c>
      <c r="E72" s="700" t="n">
        <v>0</v>
      </c>
      <c r="F72" s="675" t="n">
        <f aca="false">SUM(H72:R72)</f>
        <v>0</v>
      </c>
      <c r="G72" s="621" t="s">
        <v>493</v>
      </c>
      <c r="H72" s="700" t="n">
        <f aca="false">H$66*$D$72*$E$72</f>
        <v>0</v>
      </c>
      <c r="I72" s="700" t="n">
        <f aca="false">I$66*$D$72*$E$72</f>
        <v>0</v>
      </c>
      <c r="J72" s="700" t="n">
        <f aca="false">J$66*$D$72*$E$72</f>
        <v>0</v>
      </c>
      <c r="K72" s="700" t="n">
        <f aca="false">K$66*$D$72*$E$72</f>
        <v>0</v>
      </c>
      <c r="L72" s="700"/>
      <c r="M72" s="700"/>
      <c r="N72" s="700" t="n">
        <f aca="false">N$66*$D$72*$E$72</f>
        <v>0</v>
      </c>
      <c r="O72" s="700" t="n">
        <f aca="false">O$66*$D$72*$E$72</f>
        <v>0</v>
      </c>
      <c r="P72" s="700" t="n">
        <f aca="false">P$66*$D$72*$E$72</f>
        <v>0</v>
      </c>
      <c r="Q72" s="700" t="n">
        <f aca="false">Q$66*$D$72*$E$72</f>
        <v>0</v>
      </c>
      <c r="R72" s="700" t="n">
        <f aca="false">R$66*$D$72*$E$72</f>
        <v>0</v>
      </c>
      <c r="S72" s="682"/>
      <c r="T72" s="682"/>
    </row>
    <row r="73" customFormat="false" ht="12.75" hidden="false" customHeight="false" outlineLevel="0" collapsed="false">
      <c r="A73" s="692"/>
      <c r="B73" s="73" t="s">
        <v>106</v>
      </c>
      <c r="C73" s="682"/>
      <c r="D73" s="700" t="n">
        <v>2</v>
      </c>
      <c r="E73" s="700" t="n">
        <v>2</v>
      </c>
      <c r="F73" s="675" t="n">
        <f aca="false">SUM(H73:R73)</f>
        <v>40684</v>
      </c>
      <c r="G73" s="621" t="s">
        <v>493</v>
      </c>
      <c r="H73" s="700" t="n">
        <f aca="false">H$66*$D$73*$E$73</f>
        <v>6244</v>
      </c>
      <c r="I73" s="700" t="n">
        <f aca="false">I$66*$D$73*$E$73</f>
        <v>7364</v>
      </c>
      <c r="J73" s="700" t="n">
        <f aca="false">J$66*$D$73*$E$73</f>
        <v>6308</v>
      </c>
      <c r="K73" s="700" t="n">
        <f aca="false">K$66*$D$73*$E$73</f>
        <v>0</v>
      </c>
      <c r="L73" s="700" t="n">
        <f aca="false">L$66*$D$73*$E$73</f>
        <v>10144</v>
      </c>
      <c r="M73" s="700" t="n">
        <f aca="false">M$66*$D$73*$E$73</f>
        <v>8280</v>
      </c>
      <c r="N73" s="700" t="n">
        <f aca="false">N$66*$D$73*$E$73</f>
        <v>0</v>
      </c>
      <c r="O73" s="700" t="n">
        <f aca="false">O$66*$D$73*$E$73</f>
        <v>0</v>
      </c>
      <c r="P73" s="700" t="n">
        <f aca="false">P$66*$D$73*$E$73</f>
        <v>0</v>
      </c>
      <c r="Q73" s="700" t="n">
        <f aca="false">Q$66*$D$73*$E$73</f>
        <v>2152</v>
      </c>
      <c r="R73" s="700" t="n">
        <f aca="false">R$66*$D$73*$E$73</f>
        <v>192</v>
      </c>
      <c r="S73" s="682"/>
      <c r="T73" s="682"/>
    </row>
    <row r="74" customFormat="false" ht="12.75" hidden="false" customHeight="false" outlineLevel="0" collapsed="false">
      <c r="A74" s="692"/>
      <c r="B74" s="677" t="s">
        <v>213</v>
      </c>
      <c r="C74" s="682"/>
      <c r="D74" s="700"/>
      <c r="E74" s="700"/>
      <c r="F74" s="675"/>
      <c r="G74" s="621"/>
      <c r="H74" s="682"/>
      <c r="I74" s="682"/>
      <c r="J74" s="682"/>
      <c r="K74" s="682"/>
      <c r="L74" s="682"/>
      <c r="M74" s="682"/>
      <c r="N74" s="682"/>
      <c r="O74" s="682"/>
      <c r="P74" s="682"/>
      <c r="Q74" s="682"/>
      <c r="R74" s="699"/>
      <c r="S74" s="682"/>
      <c r="T74" s="682"/>
    </row>
    <row r="75" customFormat="false" ht="12.75" hidden="false" customHeight="false" outlineLevel="0" collapsed="false">
      <c r="A75" s="692"/>
      <c r="B75" s="73" t="s">
        <v>107</v>
      </c>
      <c r="C75" s="682"/>
      <c r="D75" s="700" t="n">
        <v>140</v>
      </c>
      <c r="E75" s="700" t="n">
        <v>1</v>
      </c>
      <c r="F75" s="675" t="n">
        <f aca="false">SUM(H75:R75)</f>
        <v>779100</v>
      </c>
      <c r="G75" s="621" t="s">
        <v>493</v>
      </c>
      <c r="H75" s="700" t="n">
        <f aca="false">H$66*$D$75*$E$75</f>
        <v>218540</v>
      </c>
      <c r="I75" s="700" t="n">
        <f aca="false">I$66*$D$75*$E$75</f>
        <v>257740</v>
      </c>
      <c r="J75" s="700" t="n">
        <f aca="false">J$66*$D$75*$E$75</f>
        <v>220780</v>
      </c>
      <c r="K75" s="700" t="n">
        <f aca="false">K$66*$D$75*$E$75</f>
        <v>0</v>
      </c>
      <c r="L75" s="700"/>
      <c r="M75" s="700"/>
      <c r="N75" s="700" t="n">
        <f aca="false">N$66*$D$75*$E$75</f>
        <v>0</v>
      </c>
      <c r="O75" s="700" t="n">
        <f aca="false">O$66*$D$75*$E$75</f>
        <v>0</v>
      </c>
      <c r="P75" s="700" t="n">
        <f aca="false">P$66*$D$75*$E$75</f>
        <v>0</v>
      </c>
      <c r="Q75" s="700" t="n">
        <f aca="false">Q$66*$D$75*$E$75</f>
        <v>75320</v>
      </c>
      <c r="R75" s="700" t="n">
        <f aca="false">R$66*$D$75*$E$75</f>
        <v>6720</v>
      </c>
      <c r="S75" s="682"/>
      <c r="T75" s="682"/>
    </row>
    <row r="76" customFormat="false" ht="12.75" hidden="false" customHeight="false" outlineLevel="0" collapsed="false">
      <c r="A76" s="692"/>
      <c r="B76" s="73" t="s">
        <v>287</v>
      </c>
      <c r="C76" s="682"/>
      <c r="D76" s="700" t="n">
        <v>140</v>
      </c>
      <c r="E76" s="700" t="n">
        <v>1</v>
      </c>
      <c r="F76" s="675" t="n">
        <f aca="false">SUM(H76:R76)</f>
        <v>644840</v>
      </c>
      <c r="G76" s="621" t="s">
        <v>493</v>
      </c>
      <c r="H76" s="682"/>
      <c r="I76" s="682"/>
      <c r="J76" s="682"/>
      <c r="K76" s="682"/>
      <c r="L76" s="700" t="n">
        <f aca="false">L66*D76*E76</f>
        <v>355040</v>
      </c>
      <c r="M76" s="700" t="n">
        <f aca="false">M66*D76*E76</f>
        <v>289800</v>
      </c>
      <c r="N76" s="682"/>
      <c r="O76" s="682"/>
      <c r="P76" s="682"/>
      <c r="Q76" s="682"/>
      <c r="R76" s="699"/>
      <c r="S76" s="682"/>
      <c r="T76" s="682"/>
    </row>
    <row r="77" customFormat="false" ht="12.75" hidden="false" customHeight="false" outlineLevel="0" collapsed="false">
      <c r="A77" s="692"/>
      <c r="B77" s="73" t="s">
        <v>109</v>
      </c>
      <c r="C77" s="682"/>
      <c r="D77" s="700" t="n">
        <v>5</v>
      </c>
      <c r="E77" s="700" t="n">
        <v>1</v>
      </c>
      <c r="F77" s="675" t="n">
        <f aca="false">SUM(H77:R77)</f>
        <v>27825</v>
      </c>
      <c r="G77" s="621" t="s">
        <v>493</v>
      </c>
      <c r="H77" s="701" t="n">
        <f aca="false">H66*E77*D77</f>
        <v>7805</v>
      </c>
      <c r="I77" s="701" t="n">
        <f aca="false">I66*E77*D77</f>
        <v>9205</v>
      </c>
      <c r="J77" s="701" t="n">
        <f aca="false">J66*E77*D77</f>
        <v>7885</v>
      </c>
      <c r="K77" s="682"/>
      <c r="L77" s="682"/>
      <c r="M77" s="682"/>
      <c r="N77" s="682"/>
      <c r="O77" s="682"/>
      <c r="P77" s="682"/>
      <c r="Q77" s="701" t="n">
        <f aca="false">Q66*E77*D77</f>
        <v>2690</v>
      </c>
      <c r="R77" s="702" t="n">
        <f aca="false">R66*E77*D77</f>
        <v>240</v>
      </c>
      <c r="S77" s="682"/>
      <c r="T77" s="682"/>
    </row>
    <row r="78" customFormat="false" ht="12.75" hidden="false" customHeight="false" outlineLevel="0" collapsed="false">
      <c r="A78" s="692"/>
      <c r="B78" s="673" t="s">
        <v>495</v>
      </c>
      <c r="C78" s="682"/>
      <c r="D78" s="682"/>
      <c r="E78" s="682"/>
      <c r="F78" s="675"/>
      <c r="G78" s="621"/>
      <c r="H78" s="682"/>
      <c r="I78" s="682"/>
      <c r="J78" s="682"/>
      <c r="K78" s="682"/>
      <c r="L78" s="682"/>
      <c r="M78" s="682"/>
      <c r="N78" s="682"/>
      <c r="O78" s="682"/>
      <c r="P78" s="682"/>
      <c r="Q78" s="682"/>
      <c r="R78" s="699"/>
      <c r="S78" s="682"/>
      <c r="T78" s="682"/>
    </row>
    <row r="79" customFormat="false" ht="12.75" hidden="false" customHeight="false" outlineLevel="0" collapsed="false">
      <c r="A79" s="692"/>
      <c r="B79" s="73" t="s">
        <v>110</v>
      </c>
      <c r="C79" s="682"/>
      <c r="D79" s="700" t="n">
        <v>0.25</v>
      </c>
      <c r="E79" s="700" t="n">
        <v>4</v>
      </c>
      <c r="F79" s="675" t="n">
        <f aca="false">SUM(H79:R79)</f>
        <v>10171</v>
      </c>
      <c r="G79" s="621" t="s">
        <v>496</v>
      </c>
      <c r="H79" s="700" t="n">
        <f aca="false">H$66*$D$79*$E$79</f>
        <v>1561</v>
      </c>
      <c r="I79" s="700" t="n">
        <f aca="false">I$66*$D$79*$E$79</f>
        <v>1841</v>
      </c>
      <c r="J79" s="700" t="n">
        <f aca="false">J$66*$D$79*$E$79</f>
        <v>1577</v>
      </c>
      <c r="K79" s="700" t="n">
        <f aca="false">K$66*$D$79*$E$79</f>
        <v>0</v>
      </c>
      <c r="L79" s="700" t="n">
        <f aca="false">L$66*$D$79*$E$79</f>
        <v>2536</v>
      </c>
      <c r="M79" s="700" t="n">
        <f aca="false">M$66*$D$79*$E$79</f>
        <v>2070</v>
      </c>
      <c r="N79" s="700" t="n">
        <f aca="false">N$66*$D$79*$E$79</f>
        <v>0</v>
      </c>
      <c r="O79" s="700" t="n">
        <f aca="false">O$66*$D$79*$E$79</f>
        <v>0</v>
      </c>
      <c r="P79" s="700" t="n">
        <f aca="false">P$66*$D$79*$E$79</f>
        <v>0</v>
      </c>
      <c r="Q79" s="700" t="n">
        <f aca="false">Q$66*$D$79*$E$79</f>
        <v>538</v>
      </c>
      <c r="R79" s="700" t="n">
        <f aca="false">R$66*$D$79*$E$79</f>
        <v>48</v>
      </c>
      <c r="S79" s="682"/>
      <c r="T79" s="682"/>
    </row>
    <row r="80" customFormat="false" ht="12.75" hidden="false" customHeight="false" outlineLevel="0" collapsed="false">
      <c r="A80" s="692"/>
      <c r="B80" s="73" t="s">
        <v>111</v>
      </c>
      <c r="C80" s="682"/>
      <c r="D80" s="700" t="n">
        <v>0.25</v>
      </c>
      <c r="E80" s="700" t="n">
        <v>4</v>
      </c>
      <c r="F80" s="675" t="n">
        <f aca="false">SUM(H80:R80)</f>
        <v>10171</v>
      </c>
      <c r="G80" s="621" t="s">
        <v>496</v>
      </c>
      <c r="H80" s="700" t="n">
        <f aca="false">H$66*$D$80*$E$80</f>
        <v>1561</v>
      </c>
      <c r="I80" s="700" t="n">
        <f aca="false">I$66*$D$80*$E$80</f>
        <v>1841</v>
      </c>
      <c r="J80" s="700" t="n">
        <f aca="false">J$66*$D$80*$E$80</f>
        <v>1577</v>
      </c>
      <c r="K80" s="700" t="n">
        <f aca="false">K$66*$D$80*$E$80</f>
        <v>0</v>
      </c>
      <c r="L80" s="700" t="n">
        <f aca="false">L$66*$D$80*$E$80</f>
        <v>2536</v>
      </c>
      <c r="M80" s="700" t="n">
        <f aca="false">M$66*$D$80*$E$80</f>
        <v>2070</v>
      </c>
      <c r="N80" s="700" t="n">
        <f aca="false">N$66*$D$80*$E$80</f>
        <v>0</v>
      </c>
      <c r="O80" s="700" t="n">
        <f aca="false">O$66*$D$80*$E$80</f>
        <v>0</v>
      </c>
      <c r="P80" s="700" t="n">
        <f aca="false">P$66*$D$80*$E$80</f>
        <v>0</v>
      </c>
      <c r="Q80" s="700" t="n">
        <f aca="false">Q$66*$D$80*$E$80</f>
        <v>538</v>
      </c>
      <c r="R80" s="700" t="n">
        <f aca="false">R$66*$D$80*$E$80</f>
        <v>48</v>
      </c>
      <c r="S80" s="682"/>
      <c r="T80" s="682"/>
    </row>
    <row r="81" customFormat="false" ht="12.75" hidden="false" customHeight="false" outlineLevel="0" collapsed="false">
      <c r="A81" s="692"/>
      <c r="B81" s="73" t="s">
        <v>112</v>
      </c>
      <c r="C81" s="682"/>
      <c r="D81" s="700" t="n">
        <v>0.25</v>
      </c>
      <c r="E81" s="700" t="n">
        <v>4</v>
      </c>
      <c r="F81" s="675" t="n">
        <f aca="false">SUM(H81:R81)</f>
        <v>10171</v>
      </c>
      <c r="G81" s="621" t="s">
        <v>496</v>
      </c>
      <c r="H81" s="700" t="n">
        <f aca="false">H$66*$D$81*$E$81</f>
        <v>1561</v>
      </c>
      <c r="I81" s="700" t="n">
        <f aca="false">I$66*$D$81*$E$81</f>
        <v>1841</v>
      </c>
      <c r="J81" s="700" t="n">
        <f aca="false">J$66*$D$81*$E$81</f>
        <v>1577</v>
      </c>
      <c r="K81" s="700" t="n">
        <f aca="false">K$66*$D$81*$E$81</f>
        <v>0</v>
      </c>
      <c r="L81" s="700" t="n">
        <f aca="false">L$66*$D$81*$E$81</f>
        <v>2536</v>
      </c>
      <c r="M81" s="700" t="n">
        <f aca="false">M$66*$D$81*$E$81</f>
        <v>2070</v>
      </c>
      <c r="N81" s="700" t="n">
        <f aca="false">N$66*$D$81*$E$81</f>
        <v>0</v>
      </c>
      <c r="O81" s="700" t="n">
        <f aca="false">O$66*$D$81*$E$81</f>
        <v>0</v>
      </c>
      <c r="P81" s="700" t="n">
        <f aca="false">P$66*$D$81*$E$81</f>
        <v>0</v>
      </c>
      <c r="Q81" s="700" t="n">
        <f aca="false">Q$66*$D$81*$E$81</f>
        <v>538</v>
      </c>
      <c r="R81" s="700" t="n">
        <f aca="false">R$66*$D$81*$E$81</f>
        <v>48</v>
      </c>
      <c r="S81" s="682"/>
      <c r="T81" s="682"/>
    </row>
    <row r="82" customFormat="false" ht="12.75" hidden="false" customHeight="false" outlineLevel="0" collapsed="false">
      <c r="A82" s="692"/>
      <c r="B82" s="73" t="s">
        <v>113</v>
      </c>
      <c r="C82" s="682"/>
      <c r="D82" s="700" t="n">
        <v>0</v>
      </c>
      <c r="E82" s="700" t="n">
        <v>0</v>
      </c>
      <c r="F82" s="675" t="n">
        <f aca="false">SUM(H82:R82)</f>
        <v>0</v>
      </c>
      <c r="G82" s="621" t="s">
        <v>504</v>
      </c>
      <c r="H82" s="682"/>
      <c r="I82" s="682"/>
      <c r="J82" s="682"/>
      <c r="K82" s="682"/>
      <c r="L82" s="682"/>
      <c r="M82" s="682"/>
      <c r="N82" s="682"/>
      <c r="O82" s="682"/>
      <c r="P82" s="682"/>
      <c r="Q82" s="682"/>
      <c r="R82" s="699"/>
      <c r="S82" s="682"/>
      <c r="T82" s="682"/>
    </row>
    <row r="83" customFormat="false" ht="12.75" hidden="false" customHeight="false" outlineLevel="0" collapsed="false">
      <c r="A83" s="692"/>
      <c r="B83" s="673" t="s">
        <v>501</v>
      </c>
      <c r="C83" s="682"/>
      <c r="D83" s="682"/>
      <c r="E83" s="682"/>
      <c r="F83" s="675" t="n">
        <f aca="false">SUM(H83:R83)</f>
        <v>0</v>
      </c>
      <c r="G83" s="621"/>
      <c r="H83" s="682"/>
      <c r="I83" s="682"/>
      <c r="J83" s="682"/>
      <c r="K83" s="682"/>
      <c r="L83" s="682"/>
      <c r="M83" s="682"/>
      <c r="N83" s="682"/>
      <c r="O83" s="682"/>
      <c r="P83" s="682"/>
      <c r="Q83" s="682"/>
      <c r="R83" s="699"/>
      <c r="S83" s="682"/>
      <c r="T83" s="682"/>
    </row>
    <row r="84" customFormat="false" ht="12.75" hidden="false" customHeight="false" outlineLevel="0" collapsed="false">
      <c r="A84" s="692"/>
      <c r="B84" s="73" t="s">
        <v>114</v>
      </c>
      <c r="C84" s="682"/>
      <c r="D84" s="700" t="n">
        <v>0.63</v>
      </c>
      <c r="E84" s="700" t="n">
        <v>4</v>
      </c>
      <c r="F84" s="675" t="n">
        <f aca="false">SUM(H84:R84)</f>
        <v>25630.92</v>
      </c>
      <c r="G84" s="621" t="s">
        <v>497</v>
      </c>
      <c r="H84" s="700" t="n">
        <f aca="false">H$66*$D$84*$E$84</f>
        <v>3933.72</v>
      </c>
      <c r="I84" s="700" t="n">
        <f aca="false">I$66*$D$84*$E$84</f>
        <v>4639.32</v>
      </c>
      <c r="J84" s="700" t="n">
        <f aca="false">J$66*$D$84*$E$84</f>
        <v>3974.04</v>
      </c>
      <c r="K84" s="700" t="n">
        <f aca="false">K$66*$D$84*$E$84</f>
        <v>0</v>
      </c>
      <c r="L84" s="700" t="n">
        <f aca="false">L$66*$D$84*$E$84</f>
        <v>6390.72</v>
      </c>
      <c r="M84" s="700" t="n">
        <f aca="false">M$66*$D$84*$E$84</f>
        <v>5216.4</v>
      </c>
      <c r="N84" s="700" t="n">
        <f aca="false">N$66*$D$84*$E$84</f>
        <v>0</v>
      </c>
      <c r="O84" s="700" t="n">
        <f aca="false">O$66*$D$84*$E$84</f>
        <v>0</v>
      </c>
      <c r="P84" s="700" t="n">
        <f aca="false">P$66*$D$84*$E$84</f>
        <v>0</v>
      </c>
      <c r="Q84" s="700" t="n">
        <f aca="false">Q$66*$D$84*$E$84</f>
        <v>1355.76</v>
      </c>
      <c r="R84" s="700" t="n">
        <f aca="false">R$66*$D$84*$E$84</f>
        <v>120.96</v>
      </c>
      <c r="S84" s="682"/>
      <c r="T84" s="682"/>
    </row>
    <row r="85" customFormat="false" ht="12.75" hidden="false" customHeight="false" outlineLevel="0" collapsed="false">
      <c r="A85" s="692"/>
      <c r="B85" s="73" t="s">
        <v>115</v>
      </c>
      <c r="C85" s="682"/>
      <c r="D85" s="700" t="n">
        <v>0.63</v>
      </c>
      <c r="E85" s="700" t="n">
        <v>4</v>
      </c>
      <c r="F85" s="675" t="n">
        <f aca="false">SUM(H85:R85)</f>
        <v>25630.92</v>
      </c>
      <c r="G85" s="621" t="s">
        <v>497</v>
      </c>
      <c r="H85" s="700" t="n">
        <f aca="false">H$66*$D$85*$E$85</f>
        <v>3933.72</v>
      </c>
      <c r="I85" s="700" t="n">
        <f aca="false">I$66*$D$85*$E$85</f>
        <v>4639.32</v>
      </c>
      <c r="J85" s="700" t="n">
        <f aca="false">J$66*$D$85*$E$85</f>
        <v>3974.04</v>
      </c>
      <c r="K85" s="700" t="n">
        <f aca="false">K$66*$D$85*$E$85</f>
        <v>0</v>
      </c>
      <c r="L85" s="700" t="n">
        <f aca="false">L$66*$D$85*$E$85</f>
        <v>6390.72</v>
      </c>
      <c r="M85" s="700" t="n">
        <f aca="false">M$66*$D$85*$E$85</f>
        <v>5216.4</v>
      </c>
      <c r="N85" s="700" t="n">
        <f aca="false">N$66*$D$85*$E$85</f>
        <v>0</v>
      </c>
      <c r="O85" s="700" t="n">
        <f aca="false">O$66*$D$85*$E$85</f>
        <v>0</v>
      </c>
      <c r="P85" s="700" t="n">
        <f aca="false">P$66*$D$85*$E$85</f>
        <v>0</v>
      </c>
      <c r="Q85" s="700" t="n">
        <f aca="false">Q$66*$D$85*$E$85</f>
        <v>1355.76</v>
      </c>
      <c r="R85" s="700" t="n">
        <f aca="false">R$66*$D$85*$E$85</f>
        <v>120.96</v>
      </c>
      <c r="S85" s="682"/>
      <c r="T85" s="682"/>
    </row>
    <row r="86" customFormat="false" ht="12.75" hidden="false" customHeight="false" outlineLevel="0" collapsed="false">
      <c r="A86" s="692"/>
      <c r="B86" s="73" t="s">
        <v>116</v>
      </c>
      <c r="C86" s="682"/>
      <c r="D86" s="700" t="n">
        <v>0.63</v>
      </c>
      <c r="E86" s="700" t="n">
        <v>4</v>
      </c>
      <c r="F86" s="675" t="n">
        <f aca="false">SUM(H86:R86)</f>
        <v>25630.92</v>
      </c>
      <c r="G86" s="621" t="s">
        <v>497</v>
      </c>
      <c r="H86" s="700" t="n">
        <f aca="false">H$66*$D$86*$E$86</f>
        <v>3933.72</v>
      </c>
      <c r="I86" s="700" t="n">
        <f aca="false">I$66*$D$86*$E$86</f>
        <v>4639.32</v>
      </c>
      <c r="J86" s="700" t="n">
        <f aca="false">J$66*$D$86*$E$86</f>
        <v>3974.04</v>
      </c>
      <c r="K86" s="700" t="n">
        <f aca="false">K$66*$D$86*$E$86</f>
        <v>0</v>
      </c>
      <c r="L86" s="700" t="n">
        <f aca="false">L$66*$D$86*$E$86</f>
        <v>6390.72</v>
      </c>
      <c r="M86" s="700" t="n">
        <f aca="false">M$66*$D$86*$E$86</f>
        <v>5216.4</v>
      </c>
      <c r="N86" s="700" t="n">
        <f aca="false">N$66*$D$86*$E$86</f>
        <v>0</v>
      </c>
      <c r="O86" s="700" t="n">
        <f aca="false">O$66*$D$86*$E$86</f>
        <v>0</v>
      </c>
      <c r="P86" s="700" t="n">
        <f aca="false">P$66*$D$86*$E$86</f>
        <v>0</v>
      </c>
      <c r="Q86" s="700" t="n">
        <f aca="false">Q$66*$D$86*$E$86</f>
        <v>1355.76</v>
      </c>
      <c r="R86" s="700" t="n">
        <f aca="false">R$66*$D$86*$E$86</f>
        <v>120.96</v>
      </c>
      <c r="S86" s="682"/>
      <c r="T86" s="682"/>
    </row>
    <row r="87" customFormat="false" ht="12.75" hidden="false" customHeight="false" outlineLevel="0" collapsed="false">
      <c r="A87" s="692"/>
      <c r="B87" s="73" t="s">
        <v>117</v>
      </c>
      <c r="C87" s="703"/>
      <c r="D87" s="704" t="n">
        <v>1</v>
      </c>
      <c r="E87" s="704" t="n">
        <v>1</v>
      </c>
      <c r="F87" s="705" t="n">
        <v>500</v>
      </c>
      <c r="G87" s="706" t="s">
        <v>504</v>
      </c>
      <c r="H87" s="704"/>
      <c r="I87" s="704"/>
      <c r="J87" s="704"/>
      <c r="K87" s="704"/>
      <c r="L87" s="704"/>
      <c r="M87" s="704"/>
      <c r="N87" s="704"/>
      <c r="O87" s="704"/>
      <c r="P87" s="704"/>
      <c r="Q87" s="704"/>
      <c r="R87" s="707"/>
      <c r="S87" s="703"/>
      <c r="T87" s="703" t="s">
        <v>505</v>
      </c>
    </row>
    <row r="88" customFormat="false" ht="12.75" hidden="false" customHeight="false" outlineLevel="0" collapsed="false">
      <c r="A88" s="692"/>
      <c r="B88" s="673" t="s">
        <v>268</v>
      </c>
      <c r="C88" s="682"/>
      <c r="D88" s="700"/>
      <c r="E88" s="700"/>
      <c r="F88" s="675"/>
      <c r="G88" s="621"/>
      <c r="H88" s="682"/>
      <c r="I88" s="682"/>
      <c r="J88" s="682"/>
      <c r="K88" s="682"/>
      <c r="L88" s="682"/>
      <c r="M88" s="682"/>
      <c r="N88" s="682"/>
      <c r="O88" s="682"/>
      <c r="P88" s="682"/>
      <c r="Q88" s="682"/>
      <c r="R88" s="699"/>
      <c r="S88" s="682"/>
      <c r="T88" s="682"/>
    </row>
    <row r="89" customFormat="false" ht="12.75" hidden="false" customHeight="false" outlineLevel="0" collapsed="false">
      <c r="A89" s="692"/>
      <c r="B89" s="73" t="s">
        <v>118</v>
      </c>
      <c r="C89" s="682"/>
      <c r="D89" s="700" t="n">
        <v>15</v>
      </c>
      <c r="E89" s="700" t="n">
        <v>1</v>
      </c>
      <c r="F89" s="675" t="n">
        <f aca="false">SUM(H89:R89)</f>
        <v>152565</v>
      </c>
      <c r="G89" s="621" t="s">
        <v>496</v>
      </c>
      <c r="H89" s="700" t="n">
        <f aca="false">H$66*$D$89*$E$89</f>
        <v>23415</v>
      </c>
      <c r="I89" s="700" t="n">
        <f aca="false">I$66*$D$89*$E$89</f>
        <v>27615</v>
      </c>
      <c r="J89" s="700" t="n">
        <f aca="false">J$66*$D$89*$E$89</f>
        <v>23655</v>
      </c>
      <c r="K89" s="700" t="n">
        <f aca="false">K$66*$D$89*$E$89</f>
        <v>0</v>
      </c>
      <c r="L89" s="700" t="n">
        <f aca="false">L$66*$D$89*$E$89</f>
        <v>38040</v>
      </c>
      <c r="M89" s="700" t="n">
        <f aca="false">M$66*$D$89*$E$89</f>
        <v>31050</v>
      </c>
      <c r="N89" s="700" t="n">
        <f aca="false">N$66*$D$89*$E$89</f>
        <v>0</v>
      </c>
      <c r="O89" s="700" t="n">
        <f aca="false">O$66*$D$89*$E$89</f>
        <v>0</v>
      </c>
      <c r="P89" s="700" t="n">
        <f aca="false">P$66*$D$89*$E$89</f>
        <v>0</v>
      </c>
      <c r="Q89" s="700" t="n">
        <f aca="false">Q$66*$D$89*$E$89</f>
        <v>8070</v>
      </c>
      <c r="R89" s="700" t="n">
        <f aca="false">R$66*$D$89*$E$89</f>
        <v>720</v>
      </c>
      <c r="S89" s="682"/>
      <c r="T89" s="682"/>
    </row>
  </sheetData>
  <mergeCells count="42">
    <mergeCell ref="A1:T1"/>
    <mergeCell ref="A2:A5"/>
    <mergeCell ref="B2:B5"/>
    <mergeCell ref="C2:C5"/>
    <mergeCell ref="D2:D5"/>
    <mergeCell ref="E2:E5"/>
    <mergeCell ref="F2:F5"/>
    <mergeCell ref="G2:G5"/>
    <mergeCell ref="H2:R2"/>
    <mergeCell ref="S2:S5"/>
    <mergeCell ref="T2:T5"/>
    <mergeCell ref="H3:P3"/>
    <mergeCell ref="R3:R4"/>
    <mergeCell ref="H4:J4"/>
    <mergeCell ref="K4:L4"/>
    <mergeCell ref="M4:N4"/>
    <mergeCell ref="O4:P4"/>
    <mergeCell ref="B6:T6"/>
    <mergeCell ref="B7:T7"/>
    <mergeCell ref="A8:A19"/>
    <mergeCell ref="H9:J9"/>
    <mergeCell ref="K9:L9"/>
    <mergeCell ref="M9:N9"/>
    <mergeCell ref="O9:P9"/>
    <mergeCell ref="H10:Q10"/>
    <mergeCell ref="H12:J12"/>
    <mergeCell ref="K12:L12"/>
    <mergeCell ref="M12:N12"/>
    <mergeCell ref="O12:P12"/>
    <mergeCell ref="K13:L13"/>
    <mergeCell ref="M13:N13"/>
    <mergeCell ref="H18:J18"/>
    <mergeCell ref="B20:T20"/>
    <mergeCell ref="A21:A22"/>
    <mergeCell ref="A23:A40"/>
    <mergeCell ref="H26:J26"/>
    <mergeCell ref="K38:L38"/>
    <mergeCell ref="A41:A42"/>
    <mergeCell ref="A43:A64"/>
    <mergeCell ref="A65:A66"/>
    <mergeCell ref="B65:T65"/>
    <mergeCell ref="A67:A8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P34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M34" activeCellId="0" sqref="M34"/>
    </sheetView>
  </sheetViews>
  <sheetFormatPr defaultRowHeight="15"/>
  <cols>
    <col collapsed="false" hidden="false" max="1" min="1" style="708" width="4.57085020242915"/>
    <col collapsed="false" hidden="false" max="2" min="2" style="0" width="24.8502024291498"/>
    <col collapsed="false" hidden="false" max="3" min="3" style="0" width="8.85425101214575"/>
    <col collapsed="false" hidden="false" max="4" min="4" style="0" width="14.7125506072875"/>
    <col collapsed="false" hidden="false" max="5" min="5" style="0" width="14.2834008097166"/>
    <col collapsed="false" hidden="false" max="6" min="6" style="0" width="14.5668016194332"/>
    <col collapsed="false" hidden="false" max="7" min="7" style="0" width="14.1417004048583"/>
    <col collapsed="false" hidden="false" max="14" min="8" style="0" width="13.2834008097166"/>
    <col collapsed="false" hidden="false" max="15" min="15" style="0" width="13.5668016194332"/>
    <col collapsed="false" hidden="false" max="16" min="16" style="0" width="21.5748987854251"/>
    <col collapsed="false" hidden="false" max="1025" min="17" style="0" width="8.5748987854251"/>
  </cols>
  <sheetData>
    <row r="1" customFormat="false" ht="23.25" hidden="false" customHeight="true" outlineLevel="0" collapsed="false">
      <c r="A1" s="709" t="s">
        <v>506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710" t="s">
        <v>507</v>
      </c>
      <c r="B3" s="710"/>
      <c r="C3" s="711" t="s">
        <v>7</v>
      </c>
      <c r="D3" s="712" t="s">
        <v>138</v>
      </c>
      <c r="E3" s="712" t="s">
        <v>139</v>
      </c>
      <c r="F3" s="712" t="s">
        <v>140</v>
      </c>
      <c r="G3" s="712" t="s">
        <v>141</v>
      </c>
      <c r="H3" s="712" t="s">
        <v>142</v>
      </c>
      <c r="I3" s="712" t="s">
        <v>143</v>
      </c>
      <c r="J3" s="712" t="s">
        <v>144</v>
      </c>
      <c r="K3" s="712" t="s">
        <v>145</v>
      </c>
      <c r="L3" s="712" t="s">
        <v>146</v>
      </c>
      <c r="M3" s="712" t="s">
        <v>147</v>
      </c>
      <c r="N3" s="712" t="s">
        <v>148</v>
      </c>
      <c r="O3" s="712" t="s">
        <v>149</v>
      </c>
      <c r="P3" s="712" t="s">
        <v>9</v>
      </c>
    </row>
    <row r="4" customFormat="false" ht="15" hidden="false" customHeight="false" outlineLevel="0" collapsed="false">
      <c r="A4" s="713" t="s">
        <v>508</v>
      </c>
      <c r="B4" s="376"/>
      <c r="C4" s="714"/>
      <c r="D4" s="376"/>
      <c r="E4" s="376"/>
      <c r="F4" s="376"/>
      <c r="G4" s="376"/>
      <c r="H4" s="376"/>
      <c r="I4" s="376"/>
      <c r="J4" s="376"/>
      <c r="K4" s="376"/>
      <c r="L4" s="376"/>
      <c r="M4" s="376"/>
      <c r="N4" s="376"/>
      <c r="O4" s="376"/>
      <c r="P4" s="715"/>
    </row>
    <row r="5" customFormat="false" ht="15" hidden="false" customHeight="false" outlineLevel="0" collapsed="false">
      <c r="A5" s="710" t="n">
        <v>1</v>
      </c>
      <c r="B5" s="376" t="s">
        <v>509</v>
      </c>
      <c r="C5" s="714"/>
      <c r="D5" s="716" t="n">
        <v>0</v>
      </c>
      <c r="E5" s="716" t="n">
        <v>0</v>
      </c>
      <c r="F5" s="716" t="n">
        <v>0</v>
      </c>
      <c r="G5" s="716" t="n">
        <v>0</v>
      </c>
      <c r="H5" s="716" t="n">
        <v>0</v>
      </c>
      <c r="I5" s="716" t="n">
        <v>0</v>
      </c>
      <c r="J5" s="716" t="n">
        <v>0</v>
      </c>
      <c r="K5" s="716" t="n">
        <v>0</v>
      </c>
      <c r="L5" s="716" t="n">
        <v>0</v>
      </c>
      <c r="M5" s="716" t="n">
        <v>0</v>
      </c>
      <c r="N5" s="716" t="n">
        <v>0</v>
      </c>
      <c r="O5" s="716" t="n">
        <v>0</v>
      </c>
      <c r="P5" s="717" t="n">
        <f aca="false">SUM(D5:O5)</f>
        <v>0</v>
      </c>
    </row>
    <row r="6" customFormat="false" ht="15" hidden="false" customHeight="false" outlineLevel="0" collapsed="false">
      <c r="A6" s="710" t="n">
        <v>2</v>
      </c>
      <c r="B6" s="376" t="s">
        <v>510</v>
      </c>
      <c r="C6" s="714" t="s">
        <v>236</v>
      </c>
      <c r="D6" s="716" t="n">
        <v>0</v>
      </c>
      <c r="E6" s="716" t="n">
        <v>0</v>
      </c>
      <c r="F6" s="716" t="n">
        <v>0</v>
      </c>
      <c r="G6" s="716" t="n">
        <v>0</v>
      </c>
      <c r="H6" s="716" t="n">
        <v>0</v>
      </c>
      <c r="I6" s="716" t="n">
        <v>0</v>
      </c>
      <c r="J6" s="716" t="n">
        <v>0</v>
      </c>
      <c r="K6" s="716" t="n">
        <v>0</v>
      </c>
      <c r="L6" s="716" t="n">
        <v>0</v>
      </c>
      <c r="M6" s="716" t="n">
        <v>0</v>
      </c>
      <c r="N6" s="716" t="n">
        <v>0</v>
      </c>
      <c r="O6" s="716" t="n">
        <v>0</v>
      </c>
      <c r="P6" s="717" t="n">
        <f aca="false">SUM(D6:O6)</f>
        <v>0</v>
      </c>
    </row>
    <row r="7" customFormat="false" ht="15" hidden="false" customHeight="false" outlineLevel="0" collapsed="false">
      <c r="A7" s="710" t="n">
        <v>3</v>
      </c>
      <c r="B7" s="376" t="s">
        <v>511</v>
      </c>
      <c r="C7" s="714" t="s">
        <v>236</v>
      </c>
      <c r="D7" s="718" t="n">
        <v>13384</v>
      </c>
      <c r="E7" s="376"/>
      <c r="F7" s="376"/>
      <c r="G7" s="718" t="n">
        <v>40565</v>
      </c>
      <c r="H7" s="716" t="n">
        <v>0</v>
      </c>
      <c r="I7" s="716" t="n">
        <v>0</v>
      </c>
      <c r="J7" s="716" t="n">
        <v>0</v>
      </c>
      <c r="K7" s="718" t="n">
        <v>40565</v>
      </c>
      <c r="L7" s="716" t="n">
        <v>0</v>
      </c>
      <c r="M7" s="716" t="n">
        <v>0</v>
      </c>
      <c r="N7" s="716" t="n">
        <v>0</v>
      </c>
      <c r="O7" s="716" t="n">
        <v>0</v>
      </c>
      <c r="P7" s="717" t="n">
        <f aca="false">SUM(D7:O7)</f>
        <v>94514</v>
      </c>
    </row>
    <row r="8" customFormat="false" ht="15" hidden="false" customHeight="false" outlineLevel="0" collapsed="false">
      <c r="A8" s="710" t="n">
        <v>4</v>
      </c>
      <c r="B8" s="376" t="s">
        <v>512</v>
      </c>
      <c r="C8" s="714" t="s">
        <v>236</v>
      </c>
      <c r="D8" s="716" t="n">
        <v>0</v>
      </c>
      <c r="E8" s="716" t="n">
        <v>0</v>
      </c>
      <c r="F8" s="716" t="n">
        <v>0</v>
      </c>
      <c r="G8" s="716" t="n">
        <v>22890</v>
      </c>
      <c r="H8" s="716" t="n">
        <v>0</v>
      </c>
      <c r="I8" s="716" t="n">
        <v>0</v>
      </c>
      <c r="J8" s="716" t="n">
        <v>0</v>
      </c>
      <c r="K8" s="716" t="n">
        <v>22890</v>
      </c>
      <c r="L8" s="716" t="n">
        <v>0</v>
      </c>
      <c r="M8" s="716" t="n">
        <v>0</v>
      </c>
      <c r="N8" s="716" t="n">
        <v>0</v>
      </c>
      <c r="O8" s="716" t="n">
        <v>0</v>
      </c>
      <c r="P8" s="717" t="n">
        <f aca="false">SUM(D8:O8)</f>
        <v>45780</v>
      </c>
    </row>
    <row r="9" customFormat="false" ht="15" hidden="false" customHeight="false" outlineLevel="0" collapsed="false">
      <c r="A9" s="710" t="n">
        <v>5</v>
      </c>
      <c r="B9" s="376" t="s">
        <v>513</v>
      </c>
      <c r="C9" s="714" t="s">
        <v>236</v>
      </c>
      <c r="D9" s="716" t="n">
        <v>8347.5</v>
      </c>
      <c r="E9" s="716" t="n">
        <v>0</v>
      </c>
      <c r="F9" s="716" t="n">
        <v>0</v>
      </c>
      <c r="G9" s="716" t="n">
        <v>8347.5</v>
      </c>
      <c r="H9" s="716" t="n">
        <v>0</v>
      </c>
      <c r="I9" s="716" t="n">
        <v>0</v>
      </c>
      <c r="J9" s="716" t="n">
        <v>0</v>
      </c>
      <c r="K9" s="716" t="n">
        <v>0</v>
      </c>
      <c r="L9" s="716" t="n">
        <v>0</v>
      </c>
      <c r="M9" s="716" t="n">
        <v>0</v>
      </c>
      <c r="N9" s="716" t="n">
        <v>0</v>
      </c>
      <c r="O9" s="716" t="n">
        <v>0</v>
      </c>
      <c r="P9" s="717" t="n">
        <f aca="false">SUM(D9:O9)</f>
        <v>16695</v>
      </c>
    </row>
    <row r="10" customFormat="false" ht="15" hidden="false" customHeight="false" outlineLevel="0" collapsed="false">
      <c r="A10" s="710" t="n">
        <v>6</v>
      </c>
      <c r="B10" s="376" t="s">
        <v>514</v>
      </c>
      <c r="C10" s="714" t="s">
        <v>236</v>
      </c>
      <c r="D10" s="716" t="n">
        <v>0</v>
      </c>
      <c r="E10" s="716" t="n">
        <v>0</v>
      </c>
      <c r="F10" s="716" t="n">
        <v>0</v>
      </c>
      <c r="G10" s="716" t="n">
        <v>0</v>
      </c>
      <c r="H10" s="716" t="n">
        <v>0</v>
      </c>
      <c r="I10" s="716" t="n">
        <v>0</v>
      </c>
      <c r="J10" s="716" t="n">
        <v>0</v>
      </c>
      <c r="K10" s="716" t="n">
        <v>0</v>
      </c>
      <c r="L10" s="716" t="n">
        <v>0</v>
      </c>
      <c r="M10" s="716" t="n">
        <v>0</v>
      </c>
      <c r="N10" s="716" t="n">
        <v>0</v>
      </c>
      <c r="O10" s="716" t="n">
        <v>0</v>
      </c>
      <c r="P10" s="717" t="n">
        <f aca="false">SUM(D10:O10)</f>
        <v>0</v>
      </c>
    </row>
    <row r="11" customFormat="false" ht="15" hidden="false" customHeight="false" outlineLevel="0" collapsed="false">
      <c r="A11" s="710" t="n">
        <v>7</v>
      </c>
      <c r="B11" s="376" t="s">
        <v>515</v>
      </c>
      <c r="C11" s="714" t="s">
        <v>236</v>
      </c>
      <c r="D11" s="716" t="n">
        <v>64925</v>
      </c>
      <c r="E11" s="716" t="n">
        <v>64925</v>
      </c>
      <c r="F11" s="716" t="n">
        <v>64925</v>
      </c>
      <c r="G11" s="716" t="n">
        <v>64925</v>
      </c>
      <c r="H11" s="716" t="n">
        <v>64925</v>
      </c>
      <c r="I11" s="716" t="n">
        <v>64925</v>
      </c>
      <c r="J11" s="716" t="n">
        <v>64925</v>
      </c>
      <c r="K11" s="716" t="n">
        <v>64925</v>
      </c>
      <c r="L11" s="716" t="n">
        <v>64925</v>
      </c>
      <c r="M11" s="716" t="n">
        <v>64925</v>
      </c>
      <c r="N11" s="716" t="n">
        <v>64925</v>
      </c>
      <c r="O11" s="716" t="n">
        <v>64925</v>
      </c>
      <c r="P11" s="717" t="n">
        <f aca="false">SUM(D11:O11)</f>
        <v>779100</v>
      </c>
    </row>
    <row r="12" customFormat="false" ht="15" hidden="false" customHeight="false" outlineLevel="0" collapsed="false">
      <c r="A12" s="710" t="n">
        <v>8</v>
      </c>
      <c r="B12" s="376" t="s">
        <v>516</v>
      </c>
      <c r="C12" s="714" t="s">
        <v>236</v>
      </c>
      <c r="D12" s="716" t="n">
        <v>213546.66</v>
      </c>
      <c r="E12" s="716" t="n">
        <v>213546.66</v>
      </c>
      <c r="F12" s="716" t="n">
        <v>213546.66</v>
      </c>
      <c r="G12" s="716" t="n">
        <v>213546.66</v>
      </c>
      <c r="H12" s="716" t="n">
        <v>213546.66</v>
      </c>
      <c r="I12" s="716" t="n">
        <v>213546.66</v>
      </c>
      <c r="J12" s="716" t="n">
        <v>213546.66</v>
      </c>
      <c r="K12" s="716" t="n">
        <v>213546.66</v>
      </c>
      <c r="L12" s="716" t="n">
        <v>213546.66</v>
      </c>
      <c r="M12" s="716" t="n">
        <v>213546.66</v>
      </c>
      <c r="N12" s="716" t="n">
        <v>213546.66</v>
      </c>
      <c r="O12" s="716" t="n">
        <v>213546.66</v>
      </c>
      <c r="P12" s="717" t="n">
        <f aca="false">SUM(D12:O12)</f>
        <v>2562559.92</v>
      </c>
    </row>
    <row r="13" customFormat="false" ht="15" hidden="false" customHeight="false" outlineLevel="0" collapsed="false">
      <c r="A13" s="710" t="n">
        <v>9</v>
      </c>
      <c r="B13" s="376" t="s">
        <v>109</v>
      </c>
      <c r="C13" s="714" t="s">
        <v>236</v>
      </c>
      <c r="D13" s="716" t="n">
        <v>0</v>
      </c>
      <c r="E13" s="716" t="n">
        <v>0</v>
      </c>
      <c r="F13" s="716" t="n">
        <v>0</v>
      </c>
      <c r="G13" s="716" t="n">
        <v>27825</v>
      </c>
      <c r="H13" s="716" t="n">
        <v>0</v>
      </c>
      <c r="I13" s="716" t="n">
        <v>0</v>
      </c>
      <c r="J13" s="716" t="n">
        <v>0</v>
      </c>
      <c r="K13" s="716" t="n">
        <v>0</v>
      </c>
      <c r="L13" s="716" t="n">
        <v>0</v>
      </c>
      <c r="M13" s="716" t="n">
        <v>0</v>
      </c>
      <c r="N13" s="716" t="n">
        <v>0</v>
      </c>
      <c r="O13" s="716" t="n">
        <v>0</v>
      </c>
      <c r="P13" s="717" t="n">
        <f aca="false">SUM(D13:O13)</f>
        <v>27825</v>
      </c>
    </row>
    <row r="14" customFormat="false" ht="15" hidden="false" customHeight="false" outlineLevel="0" collapsed="false">
      <c r="A14" s="710" t="n">
        <v>10</v>
      </c>
      <c r="B14" s="376" t="s">
        <v>517</v>
      </c>
      <c r="C14" s="714" t="s">
        <v>273</v>
      </c>
      <c r="D14" s="716" t="n">
        <v>0</v>
      </c>
      <c r="E14" s="716" t="n">
        <v>0</v>
      </c>
      <c r="F14" s="716" t="n">
        <v>0</v>
      </c>
      <c r="G14" s="716" t="n">
        <v>26.99</v>
      </c>
      <c r="H14" s="716" t="n">
        <v>0</v>
      </c>
      <c r="I14" s="716" t="n">
        <v>0</v>
      </c>
      <c r="J14" s="716" t="n">
        <v>0</v>
      </c>
      <c r="K14" s="716" t="n">
        <v>0</v>
      </c>
      <c r="L14" s="716" t="n">
        <v>0</v>
      </c>
      <c r="M14" s="716" t="n">
        <v>0</v>
      </c>
      <c r="N14" s="716" t="n">
        <v>0</v>
      </c>
      <c r="O14" s="716" t="n">
        <v>0</v>
      </c>
      <c r="P14" s="717" t="n">
        <f aca="false">SUM(D14:O14)</f>
        <v>26.99</v>
      </c>
    </row>
    <row r="15" customFormat="false" ht="15" hidden="false" customHeight="false" outlineLevel="0" collapsed="false">
      <c r="A15" s="710" t="n">
        <v>11</v>
      </c>
      <c r="B15" s="376" t="s">
        <v>518</v>
      </c>
      <c r="C15" s="714" t="s">
        <v>273</v>
      </c>
      <c r="D15" s="716" t="n">
        <v>0</v>
      </c>
      <c r="E15" s="716" t="n">
        <v>0</v>
      </c>
      <c r="F15" s="716" t="n">
        <v>0</v>
      </c>
      <c r="G15" s="716" t="n">
        <v>26.99</v>
      </c>
      <c r="H15" s="716" t="n">
        <v>0</v>
      </c>
      <c r="I15" s="716" t="n">
        <v>0</v>
      </c>
      <c r="J15" s="716" t="n">
        <v>0</v>
      </c>
      <c r="K15" s="716"/>
      <c r="L15" s="716" t="n">
        <v>0</v>
      </c>
      <c r="M15" s="716" t="n">
        <v>0</v>
      </c>
      <c r="N15" s="716" t="n">
        <v>0</v>
      </c>
      <c r="O15" s="716" t="n">
        <v>0</v>
      </c>
      <c r="P15" s="717" t="n">
        <f aca="false">SUM(D15:O15)</f>
        <v>26.99</v>
      </c>
    </row>
    <row r="16" customFormat="false" ht="15" hidden="false" customHeight="false" outlineLevel="0" collapsed="false">
      <c r="A16" s="710" t="n">
        <v>12</v>
      </c>
      <c r="B16" s="376" t="s">
        <v>519</v>
      </c>
      <c r="C16" s="714" t="s">
        <v>273</v>
      </c>
      <c r="D16" s="716" t="n">
        <v>0</v>
      </c>
      <c r="E16" s="716" t="n">
        <v>0</v>
      </c>
      <c r="F16" s="716" t="n">
        <v>0</v>
      </c>
      <c r="G16" s="716" t="n">
        <v>26.99</v>
      </c>
      <c r="H16" s="716" t="n">
        <v>0</v>
      </c>
      <c r="I16" s="716" t="n">
        <v>0</v>
      </c>
      <c r="J16" s="716" t="n">
        <v>0</v>
      </c>
      <c r="K16" s="716" t="n">
        <v>0</v>
      </c>
      <c r="L16" s="716" t="n">
        <v>0</v>
      </c>
      <c r="M16" s="716" t="n">
        <v>0</v>
      </c>
      <c r="N16" s="716" t="n">
        <v>0</v>
      </c>
      <c r="O16" s="716" t="n">
        <v>0</v>
      </c>
      <c r="P16" s="717" t="n">
        <f aca="false">SUM(D16:O16)</f>
        <v>26.99</v>
      </c>
    </row>
    <row r="17" customFormat="false" ht="15" hidden="false" customHeight="false" outlineLevel="0" collapsed="false">
      <c r="A17" s="710" t="n">
        <v>13</v>
      </c>
      <c r="B17" s="376" t="s">
        <v>114</v>
      </c>
      <c r="C17" s="714" t="s">
        <v>236</v>
      </c>
      <c r="D17" s="716" t="n">
        <v>0</v>
      </c>
      <c r="E17" s="716" t="n">
        <v>0</v>
      </c>
      <c r="F17" s="716" t="n">
        <v>0</v>
      </c>
      <c r="G17" s="716" t="n">
        <v>38.35</v>
      </c>
      <c r="H17" s="716" t="n">
        <v>0</v>
      </c>
      <c r="I17" s="716" t="n">
        <v>0</v>
      </c>
      <c r="J17" s="716" t="n">
        <v>0</v>
      </c>
      <c r="K17" s="716" t="n">
        <v>0</v>
      </c>
      <c r="L17" s="716" t="n">
        <v>0</v>
      </c>
      <c r="M17" s="716" t="n">
        <v>0</v>
      </c>
      <c r="N17" s="716" t="n">
        <v>0</v>
      </c>
      <c r="O17" s="716" t="n">
        <v>0</v>
      </c>
      <c r="P17" s="717" t="n">
        <f aca="false">SUM(D17:O17)</f>
        <v>38.35</v>
      </c>
    </row>
    <row r="18" customFormat="false" ht="15" hidden="false" customHeight="false" outlineLevel="0" collapsed="false">
      <c r="A18" s="710" t="n">
        <v>14</v>
      </c>
      <c r="B18" s="376" t="s">
        <v>115</v>
      </c>
      <c r="C18" s="714" t="s">
        <v>236</v>
      </c>
      <c r="D18" s="716" t="n">
        <v>0</v>
      </c>
      <c r="E18" s="716" t="n">
        <v>0</v>
      </c>
      <c r="F18" s="716" t="n">
        <v>0</v>
      </c>
      <c r="G18" s="716" t="n">
        <v>38.35</v>
      </c>
      <c r="H18" s="716" t="n">
        <v>0</v>
      </c>
      <c r="I18" s="716" t="n">
        <v>0</v>
      </c>
      <c r="J18" s="716" t="n">
        <v>0</v>
      </c>
      <c r="K18" s="716" t="n">
        <v>0</v>
      </c>
      <c r="L18" s="716" t="n">
        <v>0</v>
      </c>
      <c r="M18" s="716" t="n">
        <v>0</v>
      </c>
      <c r="N18" s="716" t="n">
        <v>0</v>
      </c>
      <c r="O18" s="716" t="n">
        <v>0</v>
      </c>
      <c r="P18" s="717" t="n">
        <f aca="false">SUM(D18:O18)</f>
        <v>38.35</v>
      </c>
    </row>
    <row r="19" customFormat="false" ht="15" hidden="false" customHeight="false" outlineLevel="0" collapsed="false">
      <c r="A19" s="710" t="n">
        <v>15</v>
      </c>
      <c r="B19" s="376" t="s">
        <v>116</v>
      </c>
      <c r="C19" s="714" t="s">
        <v>236</v>
      </c>
      <c r="D19" s="716" t="n">
        <v>0</v>
      </c>
      <c r="E19" s="716" t="n">
        <v>0</v>
      </c>
      <c r="F19" s="716" t="n">
        <v>0</v>
      </c>
      <c r="G19" s="716" t="n">
        <v>38.35</v>
      </c>
      <c r="H19" s="716" t="n">
        <v>0</v>
      </c>
      <c r="I19" s="716" t="n">
        <v>0</v>
      </c>
      <c r="J19" s="716" t="n">
        <v>0</v>
      </c>
      <c r="K19" s="716" t="n">
        <v>0</v>
      </c>
      <c r="L19" s="716" t="n">
        <v>0</v>
      </c>
      <c r="M19" s="716" t="n">
        <v>0</v>
      </c>
      <c r="N19" s="716" t="n">
        <v>0</v>
      </c>
      <c r="O19" s="716" t="n">
        <v>0</v>
      </c>
      <c r="P19" s="717" t="n">
        <f aca="false">SUM(D19:O19)</f>
        <v>38.35</v>
      </c>
    </row>
    <row r="20" customFormat="false" ht="15" hidden="false" customHeight="false" outlineLevel="0" collapsed="false">
      <c r="A20" s="710" t="n">
        <v>16</v>
      </c>
      <c r="B20" s="376" t="s">
        <v>520</v>
      </c>
      <c r="C20" s="714" t="s">
        <v>273</v>
      </c>
      <c r="D20" s="716" t="n">
        <v>0</v>
      </c>
      <c r="E20" s="716" t="n">
        <v>0</v>
      </c>
      <c r="F20" s="716" t="n">
        <v>0</v>
      </c>
      <c r="G20" s="716" t="n">
        <v>480.59</v>
      </c>
      <c r="H20" s="716" t="n">
        <v>0</v>
      </c>
      <c r="I20" s="716" t="n">
        <v>0</v>
      </c>
      <c r="J20" s="716" t="n">
        <v>0</v>
      </c>
      <c r="K20" s="716" t="n">
        <v>0</v>
      </c>
      <c r="L20" s="716" t="n">
        <v>0</v>
      </c>
      <c r="M20" s="716" t="n">
        <v>0</v>
      </c>
      <c r="N20" s="716" t="n">
        <v>0</v>
      </c>
      <c r="O20" s="716" t="n">
        <v>0</v>
      </c>
      <c r="P20" s="717" t="n">
        <f aca="false">SUM(D20:O20)</f>
        <v>480.59</v>
      </c>
    </row>
    <row r="21" customFormat="false" ht="15" hidden="false" customHeight="false" outlineLevel="0" collapsed="false">
      <c r="A21" s="710" t="n">
        <v>17</v>
      </c>
      <c r="B21" s="376" t="s">
        <v>521</v>
      </c>
      <c r="C21" s="714" t="s">
        <v>236</v>
      </c>
      <c r="D21" s="716" t="n">
        <v>0</v>
      </c>
      <c r="E21" s="716" t="n">
        <v>0</v>
      </c>
      <c r="F21" s="716" t="n">
        <v>0</v>
      </c>
      <c r="G21" s="716" t="n">
        <v>72</v>
      </c>
      <c r="H21" s="716" t="n">
        <v>0</v>
      </c>
      <c r="I21" s="716" t="n">
        <v>0</v>
      </c>
      <c r="J21" s="716" t="n">
        <v>0</v>
      </c>
      <c r="K21" s="716" t="n">
        <v>0</v>
      </c>
      <c r="L21" s="716" t="n">
        <v>0</v>
      </c>
      <c r="M21" s="716" t="n">
        <v>0</v>
      </c>
      <c r="N21" s="716" t="n">
        <v>0</v>
      </c>
      <c r="O21" s="716" t="n">
        <v>0</v>
      </c>
      <c r="P21" s="717" t="n">
        <f aca="false">SUM(D21:O21)</f>
        <v>72</v>
      </c>
    </row>
    <row r="22" customFormat="false" ht="15" hidden="false" customHeight="false" outlineLevel="0" collapsed="false">
      <c r="A22" s="713" t="s">
        <v>522</v>
      </c>
      <c r="B22" s="376"/>
      <c r="C22" s="714"/>
      <c r="D22" s="716"/>
      <c r="E22" s="716"/>
      <c r="F22" s="716"/>
      <c r="G22" s="716"/>
      <c r="H22" s="716"/>
      <c r="I22" s="716"/>
      <c r="J22" s="716"/>
      <c r="K22" s="716"/>
      <c r="L22" s="716"/>
      <c r="M22" s="716"/>
      <c r="N22" s="716"/>
      <c r="O22" s="716"/>
      <c r="P22" s="717" t="n">
        <f aca="false">SUM(D22:O22)</f>
        <v>0</v>
      </c>
    </row>
    <row r="23" customFormat="false" ht="15" hidden="false" customHeight="false" outlineLevel="0" collapsed="false">
      <c r="A23" s="710" t="n">
        <v>1</v>
      </c>
      <c r="B23" s="376" t="s">
        <v>135</v>
      </c>
      <c r="C23" s="714" t="s">
        <v>523</v>
      </c>
      <c r="D23" s="719" t="n">
        <v>14877.5</v>
      </c>
      <c r="E23" s="716" t="n">
        <v>16305.3</v>
      </c>
      <c r="F23" s="716" t="n">
        <v>16560.5</v>
      </c>
      <c r="G23" s="716" t="n">
        <v>3432</v>
      </c>
      <c r="H23" s="716" t="n">
        <v>5952.1</v>
      </c>
      <c r="I23" s="716" t="n">
        <v>3027.2</v>
      </c>
      <c r="J23" s="716" t="n">
        <v>1875.5</v>
      </c>
      <c r="K23" s="716" t="n">
        <v>2311.1</v>
      </c>
      <c r="L23" s="716" t="n">
        <v>447.7</v>
      </c>
      <c r="M23" s="716" t="n">
        <v>220</v>
      </c>
      <c r="N23" s="716" t="n">
        <v>550</v>
      </c>
      <c r="O23" s="716" t="n">
        <v>7700</v>
      </c>
      <c r="P23" s="717" t="n">
        <f aca="false">SUM(D23:O23)</f>
        <v>73258.9</v>
      </c>
    </row>
    <row r="24" customFormat="false" ht="15" hidden="false" customHeight="false" outlineLevel="0" collapsed="false">
      <c r="A24" s="710" t="n">
        <v>2</v>
      </c>
      <c r="B24" s="376" t="s">
        <v>524</v>
      </c>
      <c r="C24" s="714" t="s">
        <v>273</v>
      </c>
      <c r="D24" s="716" t="n">
        <v>1750</v>
      </c>
      <c r="E24" s="716" t="n">
        <v>1750</v>
      </c>
      <c r="F24" s="716" t="n">
        <v>1750</v>
      </c>
      <c r="G24" s="716" t="n">
        <v>1750</v>
      </c>
      <c r="H24" s="716" t="n">
        <v>1750</v>
      </c>
      <c r="I24" s="716" t="n">
        <v>1750</v>
      </c>
      <c r="J24" s="716" t="n">
        <v>1750</v>
      </c>
      <c r="K24" s="716" t="n">
        <v>1750</v>
      </c>
      <c r="L24" s="716" t="n">
        <v>1750</v>
      </c>
      <c r="M24" s="716" t="n">
        <v>1750</v>
      </c>
      <c r="N24" s="716" t="n">
        <v>1750</v>
      </c>
      <c r="O24" s="716" t="n">
        <v>1750</v>
      </c>
      <c r="P24" s="717" t="n">
        <f aca="false">SUM(D24:O24)</f>
        <v>21000</v>
      </c>
    </row>
    <row r="25" customFormat="false" ht="15" hidden="false" customHeight="false" outlineLevel="0" collapsed="false">
      <c r="A25" s="710" t="n">
        <v>3</v>
      </c>
      <c r="B25" s="376" t="s">
        <v>525</v>
      </c>
      <c r="C25" s="714" t="s">
        <v>273</v>
      </c>
      <c r="D25" s="716"/>
      <c r="E25" s="716" t="n">
        <v>81.5</v>
      </c>
      <c r="F25" s="716"/>
      <c r="G25" s="716" t="n">
        <v>81.5</v>
      </c>
      <c r="H25" s="716"/>
      <c r="I25" s="716" t="n">
        <v>81.5</v>
      </c>
      <c r="J25" s="716"/>
      <c r="K25" s="716" t="n">
        <v>81.5</v>
      </c>
      <c r="L25" s="716"/>
      <c r="M25" s="716" t="n">
        <v>81.5</v>
      </c>
      <c r="N25" s="716"/>
      <c r="O25" s="716" t="n">
        <v>81.5</v>
      </c>
      <c r="P25" s="717" t="n">
        <f aca="false">SUM(D25:O25)</f>
        <v>489</v>
      </c>
    </row>
    <row r="26" customFormat="false" ht="15" hidden="false" customHeight="false" outlineLevel="0" collapsed="false">
      <c r="A26" s="710" t="n">
        <v>4</v>
      </c>
      <c r="B26" s="376" t="s">
        <v>121</v>
      </c>
      <c r="C26" s="714" t="s">
        <v>273</v>
      </c>
      <c r="D26" s="716"/>
      <c r="E26" s="716"/>
      <c r="F26" s="716"/>
      <c r="G26" s="716"/>
      <c r="H26" s="716"/>
      <c r="I26" s="716"/>
      <c r="J26" s="716"/>
      <c r="K26" s="716"/>
      <c r="L26" s="716"/>
      <c r="M26" s="716"/>
      <c r="N26" s="716"/>
      <c r="O26" s="716"/>
      <c r="P26" s="717" t="n">
        <f aca="false">SUM(D26:O26)</f>
        <v>0</v>
      </c>
    </row>
    <row r="27" customFormat="false" ht="15" hidden="false" customHeight="false" outlineLevel="0" collapsed="false">
      <c r="A27" s="710" t="n">
        <v>5</v>
      </c>
      <c r="B27" s="376" t="s">
        <v>526</v>
      </c>
      <c r="C27" s="714" t="s">
        <v>478</v>
      </c>
      <c r="D27" s="716" t="n">
        <v>75</v>
      </c>
      <c r="E27" s="716" t="n">
        <v>75</v>
      </c>
      <c r="F27" s="716" t="n">
        <v>75</v>
      </c>
      <c r="G27" s="716" t="n">
        <v>75</v>
      </c>
      <c r="H27" s="716" t="n">
        <v>75</v>
      </c>
      <c r="I27" s="716" t="n">
        <v>75</v>
      </c>
      <c r="J27" s="716" t="n">
        <v>75</v>
      </c>
      <c r="K27" s="716" t="n">
        <v>75</v>
      </c>
      <c r="L27" s="716" t="n">
        <v>75</v>
      </c>
      <c r="M27" s="716" t="n">
        <v>75</v>
      </c>
      <c r="N27" s="716" t="n">
        <v>75</v>
      </c>
      <c r="O27" s="716" t="n">
        <v>75</v>
      </c>
      <c r="P27" s="717" t="n">
        <f aca="false">SUM(D27:O27)</f>
        <v>900</v>
      </c>
    </row>
    <row r="28" customFormat="false" ht="23.25" hidden="false" customHeight="true" outlineLevel="0" collapsed="false"/>
    <row r="29" customFormat="false" ht="27" hidden="false" customHeight="true" outlineLevel="0" collapsed="false">
      <c r="B29" s="138" t="s">
        <v>77</v>
      </c>
      <c r="C29" s="139"/>
      <c r="D29" s="140"/>
      <c r="E29" s="140"/>
      <c r="F29" s="140"/>
      <c r="G29" s="720"/>
      <c r="H29" s="138" t="s">
        <v>77</v>
      </c>
      <c r="I29" s="139"/>
      <c r="J29" s="139"/>
      <c r="K29" s="142"/>
      <c r="L29" s="720"/>
      <c r="M29" s="139" t="s">
        <v>77</v>
      </c>
      <c r="N29" s="135"/>
      <c r="O29" s="136"/>
      <c r="P29" s="137"/>
    </row>
    <row r="30" customFormat="false" ht="27" hidden="false" customHeight="true" outlineLevel="0" collapsed="false">
      <c r="B30" s="144" t="s">
        <v>78</v>
      </c>
      <c r="C30" s="145"/>
      <c r="D30" s="88"/>
      <c r="E30" s="88"/>
      <c r="F30" s="88"/>
      <c r="G30" s="721"/>
      <c r="H30" s="144"/>
      <c r="I30" s="145"/>
      <c r="J30" s="145"/>
      <c r="K30" s="146"/>
      <c r="L30" s="721"/>
      <c r="M30" s="145" t="s">
        <v>79</v>
      </c>
      <c r="N30" s="88"/>
      <c r="O30" s="88"/>
      <c r="P30" s="143"/>
    </row>
    <row r="31" customFormat="false" ht="27" hidden="false" customHeight="true" outlineLevel="0" collapsed="false">
      <c r="B31" s="144" t="s">
        <v>80</v>
      </c>
      <c r="C31" s="145"/>
      <c r="D31" s="147"/>
      <c r="E31" s="147"/>
      <c r="F31" s="147"/>
      <c r="G31" s="721"/>
      <c r="H31" s="144" t="s">
        <v>81</v>
      </c>
      <c r="I31" s="145"/>
      <c r="J31" s="145"/>
      <c r="K31" s="146"/>
      <c r="L31" s="721"/>
      <c r="M31" s="145" t="s">
        <v>82</v>
      </c>
      <c r="N31" s="147"/>
      <c r="O31" s="147"/>
      <c r="P31" s="143"/>
    </row>
    <row r="32" customFormat="false" ht="27" hidden="false" customHeight="true" outlineLevel="0" collapsed="false">
      <c r="B32" s="144" t="s">
        <v>83</v>
      </c>
      <c r="C32" s="147"/>
      <c r="D32" s="147"/>
      <c r="E32" s="147"/>
      <c r="F32" s="147"/>
      <c r="G32" s="721"/>
      <c r="H32" s="144"/>
      <c r="I32" s="145"/>
      <c r="J32" s="145"/>
      <c r="K32" s="146"/>
      <c r="L32" s="721"/>
      <c r="M32" s="145" t="s">
        <v>527</v>
      </c>
      <c r="N32" s="147"/>
      <c r="O32" s="147"/>
      <c r="P32" s="143"/>
    </row>
    <row r="33" customFormat="false" ht="27" hidden="false" customHeight="true" outlineLevel="0" collapsed="false">
      <c r="B33" s="144" t="s">
        <v>85</v>
      </c>
      <c r="C33" s="147"/>
      <c r="D33" s="147"/>
      <c r="E33" s="147"/>
      <c r="F33" s="147"/>
      <c r="G33" s="721"/>
      <c r="H33" s="144" t="s">
        <v>86</v>
      </c>
      <c r="I33" s="145"/>
      <c r="J33" s="145"/>
      <c r="K33" s="146"/>
      <c r="L33" s="721"/>
      <c r="M33" s="145"/>
      <c r="N33" s="147"/>
      <c r="O33" s="147"/>
      <c r="P33" s="143"/>
    </row>
    <row r="34" customFormat="false" ht="27" hidden="false" customHeight="true" outlineLevel="0" collapsed="false">
      <c r="B34" s="151" t="s">
        <v>528</v>
      </c>
      <c r="C34" s="149"/>
      <c r="D34" s="149"/>
      <c r="E34" s="149"/>
      <c r="F34" s="149"/>
      <c r="G34" s="152"/>
      <c r="H34" s="153"/>
      <c r="I34" s="149"/>
      <c r="J34" s="149"/>
      <c r="K34" s="154"/>
      <c r="L34" s="722"/>
      <c r="M34" s="723"/>
      <c r="N34" s="149"/>
      <c r="O34" s="149"/>
      <c r="P34" s="150"/>
    </row>
  </sheetData>
  <mergeCells count="2">
    <mergeCell ref="A1:O1"/>
    <mergeCell ref="A3:B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C55A11"/>
    <pageSetUpPr fitToPage="false"/>
  </sheetPr>
  <dimension ref="1:1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L22" activeCellId="0" sqref="L22"/>
    </sheetView>
  </sheetViews>
  <sheetFormatPr defaultRowHeight="15"/>
  <cols>
    <col collapsed="false" hidden="false" max="1" min="1" style="366" width="5.42914979757085"/>
    <col collapsed="false" hidden="false" max="2" min="2" style="366" width="17.7085020242915"/>
    <col collapsed="false" hidden="false" max="3" min="3" style="366" width="7.85425101214575"/>
    <col collapsed="false" hidden="false" max="4" min="4" style="724" width="19.8542510121458"/>
    <col collapsed="false" hidden="false" max="5" min="5" style="724" width="17.004048582996"/>
    <col collapsed="false" hidden="false" max="6" min="6" style="725" width="5.71255060728745"/>
    <col collapsed="false" hidden="false" max="7" min="7" style="725" width="7"/>
    <col collapsed="false" hidden="false" max="8" min="8" style="725" width="5.71255060728745"/>
    <col collapsed="false" hidden="false" max="9" min="9" style="725" width="7.57085020242915"/>
    <col collapsed="false" hidden="false" max="10" min="10" style="725" width="8.57085020242915"/>
    <col collapsed="false" hidden="false" max="11" min="11" style="725" width="5.71255060728745"/>
    <col collapsed="false" hidden="false" max="14" min="12" style="725" width="4.71255060728745"/>
    <col collapsed="false" hidden="false" max="20" min="15" style="725" width="5.71255060728745"/>
    <col collapsed="false" hidden="false" max="21" min="21" style="725" width="5.85425101214575"/>
    <col collapsed="false" hidden="false" max="28" min="22" style="725" width="5.71255060728745"/>
    <col collapsed="false" hidden="false" max="29" min="29" style="725" width="6.42914979757085"/>
    <col collapsed="false" hidden="false" max="1025" min="30" style="80" width="9.1417004048583"/>
  </cols>
  <sheetData>
    <row r="1" s="387" customFormat="true" ht="22.5" hidden="false" customHeight="true" outlineLevel="0" collapsed="false">
      <c r="A1" s="726" t="s">
        <v>529</v>
      </c>
      <c r="B1" s="727"/>
      <c r="C1" s="727"/>
      <c r="D1" s="728"/>
      <c r="E1" s="728"/>
      <c r="F1" s="729"/>
      <c r="G1" s="729"/>
      <c r="H1" s="729"/>
      <c r="I1" s="729"/>
      <c r="J1" s="729"/>
      <c r="K1" s="729"/>
      <c r="L1" s="729"/>
      <c r="M1" s="729"/>
      <c r="N1" s="729"/>
      <c r="O1" s="729"/>
      <c r="P1" s="729"/>
      <c r="Q1" s="729"/>
      <c r="R1" s="729"/>
      <c r="S1" s="729"/>
      <c r="T1" s="729"/>
      <c r="U1" s="729"/>
      <c r="V1" s="729"/>
      <c r="W1" s="729"/>
      <c r="X1" s="729"/>
      <c r="Y1" s="729"/>
      <c r="Z1" s="729"/>
      <c r="AA1" s="729"/>
      <c r="AB1" s="729"/>
      <c r="AC1" s="729"/>
    </row>
    <row r="2" s="733" customFormat="true" ht="16.5" hidden="false" customHeight="true" outlineLevel="0" collapsed="false">
      <c r="A2" s="730" t="s">
        <v>224</v>
      </c>
      <c r="B2" s="730" t="s">
        <v>91</v>
      </c>
      <c r="C2" s="730" t="s">
        <v>530</v>
      </c>
      <c r="D2" s="731" t="s">
        <v>531</v>
      </c>
      <c r="E2" s="731"/>
      <c r="F2" s="732" t="s">
        <v>150</v>
      </c>
      <c r="G2" s="732" t="s">
        <v>154</v>
      </c>
      <c r="H2" s="732" t="s">
        <v>158</v>
      </c>
      <c r="I2" s="732" t="s">
        <v>161</v>
      </c>
      <c r="J2" s="732" t="s">
        <v>164</v>
      </c>
      <c r="K2" s="732" t="s">
        <v>166</v>
      </c>
      <c r="L2" s="732" t="s">
        <v>168</v>
      </c>
      <c r="M2" s="732" t="s">
        <v>170</v>
      </c>
      <c r="N2" s="732" t="s">
        <v>172</v>
      </c>
      <c r="O2" s="732" t="s">
        <v>174</v>
      </c>
      <c r="P2" s="732" t="s">
        <v>176</v>
      </c>
      <c r="Q2" s="732" t="s">
        <v>178</v>
      </c>
      <c r="R2" s="732" t="s">
        <v>180</v>
      </c>
      <c r="S2" s="732" t="s">
        <v>182</v>
      </c>
      <c r="T2" s="732" t="s">
        <v>185</v>
      </c>
      <c r="U2" s="732" t="s">
        <v>188</v>
      </c>
      <c r="V2" s="732" t="s">
        <v>190</v>
      </c>
      <c r="W2" s="732" t="s">
        <v>193</v>
      </c>
      <c r="X2" s="732" t="s">
        <v>196</v>
      </c>
      <c r="Y2" s="732" t="s">
        <v>198</v>
      </c>
      <c r="Z2" s="732" t="s">
        <v>200</v>
      </c>
      <c r="AA2" s="732" t="s">
        <v>202</v>
      </c>
      <c r="AB2" s="732" t="s">
        <v>204</v>
      </c>
      <c r="AC2" s="732" t="s">
        <v>206</v>
      </c>
    </row>
    <row r="3" customFormat="false" ht="17.25" hidden="false" customHeight="true" outlineLevel="0" collapsed="false">
      <c r="A3" s="734" t="s">
        <v>532</v>
      </c>
      <c r="B3" s="734"/>
      <c r="C3" s="735"/>
      <c r="D3" s="736"/>
      <c r="E3" s="736"/>
      <c r="F3" s="737"/>
      <c r="G3" s="738"/>
      <c r="H3" s="738"/>
      <c r="I3" s="738"/>
      <c r="J3" s="738"/>
      <c r="K3" s="738"/>
      <c r="L3" s="738"/>
      <c r="M3" s="738"/>
      <c r="N3" s="738"/>
      <c r="O3" s="738"/>
      <c r="P3" s="738"/>
      <c r="Q3" s="738"/>
      <c r="R3" s="738"/>
      <c r="S3" s="738"/>
      <c r="T3" s="738"/>
      <c r="U3" s="738"/>
      <c r="V3" s="738"/>
      <c r="W3" s="738"/>
      <c r="X3" s="738"/>
      <c r="Y3" s="738"/>
      <c r="Z3" s="738"/>
      <c r="AA3" s="738"/>
      <c r="AB3" s="738"/>
      <c r="AC3" s="738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true" outlineLevel="0" collapsed="false">
      <c r="A4" s="739" t="n">
        <v>1</v>
      </c>
      <c r="B4" s="740" t="s">
        <v>230</v>
      </c>
      <c r="C4" s="741" t="s">
        <v>533</v>
      </c>
      <c r="D4" s="742" t="s">
        <v>534</v>
      </c>
      <c r="E4" s="742"/>
      <c r="F4" s="737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38"/>
      <c r="W4" s="738"/>
      <c r="X4" s="738"/>
      <c r="Y4" s="738"/>
      <c r="Z4" s="738"/>
      <c r="AA4" s="738"/>
      <c r="AB4" s="743" t="n">
        <v>3633</v>
      </c>
      <c r="AC4" s="738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739" t="n">
        <v>2</v>
      </c>
      <c r="B5" s="744" t="s">
        <v>230</v>
      </c>
      <c r="C5" s="741" t="s">
        <v>533</v>
      </c>
      <c r="D5" s="742" t="s">
        <v>535</v>
      </c>
      <c r="E5" s="742"/>
      <c r="F5" s="737"/>
      <c r="G5" s="738"/>
      <c r="H5" s="738"/>
      <c r="I5" s="738"/>
      <c r="J5" s="738"/>
      <c r="K5" s="738"/>
      <c r="L5" s="738"/>
      <c r="M5" s="738"/>
      <c r="N5" s="738"/>
      <c r="O5" s="738"/>
      <c r="P5" s="738"/>
      <c r="Q5" s="738"/>
      <c r="R5" s="738"/>
      <c r="S5" s="738"/>
      <c r="T5" s="738"/>
      <c r="U5" s="738"/>
      <c r="V5" s="738"/>
      <c r="W5" s="738"/>
      <c r="X5" s="738"/>
      <c r="Y5" s="738"/>
      <c r="Z5" s="738"/>
      <c r="AA5" s="738"/>
      <c r="AB5" s="738"/>
      <c r="AC5" s="743" t="n">
        <v>11662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25" hidden="false" customHeight="true" outlineLevel="0" collapsed="false">
      <c r="A6" s="745" t="s">
        <v>234</v>
      </c>
      <c r="B6" s="745"/>
      <c r="C6" s="746"/>
      <c r="D6" s="742"/>
      <c r="E6" s="742"/>
      <c r="F6" s="737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745" t="s">
        <v>235</v>
      </c>
      <c r="B7" s="745"/>
      <c r="C7" s="746"/>
      <c r="D7" s="742"/>
      <c r="E7" s="742"/>
      <c r="F7" s="737"/>
      <c r="G7" s="738"/>
      <c r="H7" s="738"/>
      <c r="I7" s="738"/>
      <c r="J7" s="738"/>
      <c r="K7" s="738"/>
      <c r="L7" s="738"/>
      <c r="M7" s="738"/>
      <c r="N7" s="738"/>
      <c r="O7" s="738"/>
      <c r="P7" s="738"/>
      <c r="Q7" s="738"/>
      <c r="R7" s="738"/>
      <c r="S7" s="738"/>
      <c r="T7" s="738"/>
      <c r="U7" s="738"/>
      <c r="V7" s="738"/>
      <c r="W7" s="738"/>
      <c r="X7" s="738"/>
      <c r="Y7" s="738"/>
      <c r="Z7" s="738"/>
      <c r="AA7" s="738"/>
      <c r="AB7" s="738"/>
      <c r="AC7" s="738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25" hidden="false" customHeight="true" outlineLevel="0" collapsed="false">
      <c r="A8" s="747" t="n">
        <v>1</v>
      </c>
      <c r="B8" s="748" t="s">
        <v>102</v>
      </c>
      <c r="C8" s="749" t="s">
        <v>236</v>
      </c>
      <c r="D8" s="742" t="s">
        <v>536</v>
      </c>
      <c r="E8" s="742"/>
      <c r="F8" s="737"/>
      <c r="G8" s="738"/>
      <c r="H8" s="738"/>
      <c r="I8" s="738"/>
      <c r="J8" s="738"/>
      <c r="K8" s="738"/>
      <c r="L8" s="738"/>
      <c r="M8" s="738"/>
      <c r="N8" s="738"/>
      <c r="O8" s="738"/>
      <c r="P8" s="738"/>
      <c r="Q8" s="738"/>
      <c r="R8" s="738"/>
      <c r="S8" s="738"/>
      <c r="T8" s="750" t="n">
        <v>45780</v>
      </c>
      <c r="U8" s="750"/>
      <c r="V8" s="738"/>
      <c r="W8" s="738"/>
      <c r="X8" s="738"/>
      <c r="Y8" s="738"/>
      <c r="Z8" s="738"/>
      <c r="AA8" s="738"/>
      <c r="AB8" s="738"/>
      <c r="AC8" s="738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true" outlineLevel="0" collapsed="false">
      <c r="A9" s="747" t="n">
        <v>2</v>
      </c>
      <c r="B9" s="748" t="s">
        <v>103</v>
      </c>
      <c r="C9" s="749" t="s">
        <v>236</v>
      </c>
      <c r="D9" s="742" t="s">
        <v>536</v>
      </c>
      <c r="E9" s="742"/>
      <c r="F9" s="737"/>
      <c r="G9" s="738"/>
      <c r="H9" s="738"/>
      <c r="I9" s="738"/>
      <c r="J9" s="738"/>
      <c r="K9" s="738"/>
      <c r="L9" s="738"/>
      <c r="M9" s="738"/>
      <c r="N9" s="738"/>
      <c r="O9" s="738"/>
      <c r="P9" s="738"/>
      <c r="Q9" s="738"/>
      <c r="R9" s="738"/>
      <c r="S9" s="738"/>
      <c r="T9" s="750" t="n">
        <v>0</v>
      </c>
      <c r="U9" s="750"/>
      <c r="V9" s="738"/>
      <c r="W9" s="738"/>
      <c r="X9" s="738"/>
      <c r="Y9" s="738"/>
      <c r="Z9" s="738"/>
      <c r="AA9" s="738"/>
      <c r="AB9" s="738"/>
      <c r="AC9" s="738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true" outlineLevel="0" collapsed="false">
      <c r="A10" s="747" t="n">
        <v>3</v>
      </c>
      <c r="B10" s="748" t="s">
        <v>104</v>
      </c>
      <c r="C10" s="749" t="s">
        <v>236</v>
      </c>
      <c r="D10" s="742" t="s">
        <v>537</v>
      </c>
      <c r="E10" s="742"/>
      <c r="F10" s="737"/>
      <c r="G10" s="738"/>
      <c r="H10" s="738"/>
      <c r="I10" s="738"/>
      <c r="J10" s="738"/>
      <c r="K10" s="738"/>
      <c r="L10" s="738"/>
      <c r="M10" s="738"/>
      <c r="N10" s="738"/>
      <c r="O10" s="738"/>
      <c r="P10" s="738"/>
      <c r="Q10" s="738"/>
      <c r="R10" s="738"/>
      <c r="S10" s="738"/>
      <c r="T10" s="750" t="n">
        <v>16695</v>
      </c>
      <c r="U10" s="750"/>
      <c r="V10" s="738"/>
      <c r="W10" s="738"/>
      <c r="X10" s="738"/>
      <c r="Y10" s="738"/>
      <c r="Z10" s="738"/>
      <c r="AA10" s="738"/>
      <c r="AB10" s="738"/>
      <c r="AC10" s="738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747" t="n">
        <v>4</v>
      </c>
      <c r="B11" s="748" t="s">
        <v>286</v>
      </c>
      <c r="C11" s="749" t="s">
        <v>236</v>
      </c>
      <c r="D11" s="742" t="s">
        <v>537</v>
      </c>
      <c r="E11" s="742"/>
      <c r="F11" s="737"/>
      <c r="G11" s="738"/>
      <c r="H11" s="738"/>
      <c r="I11" s="738"/>
      <c r="J11" s="738"/>
      <c r="K11" s="738"/>
      <c r="L11" s="738"/>
      <c r="M11" s="738"/>
      <c r="N11" s="738"/>
      <c r="O11" s="738"/>
      <c r="P11" s="738"/>
      <c r="Q11" s="738"/>
      <c r="R11" s="738"/>
      <c r="S11" s="738"/>
      <c r="T11" s="750" t="n">
        <v>0</v>
      </c>
      <c r="U11" s="750"/>
      <c r="V11" s="738"/>
      <c r="W11" s="738"/>
      <c r="X11" s="738"/>
      <c r="Y11" s="738"/>
      <c r="Z11" s="738"/>
      <c r="AA11" s="738"/>
      <c r="AB11" s="738"/>
      <c r="AC11" s="738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747" t="n">
        <v>5</v>
      </c>
      <c r="B12" s="748" t="s">
        <v>106</v>
      </c>
      <c r="C12" s="749" t="s">
        <v>236</v>
      </c>
      <c r="D12" s="742" t="s">
        <v>538</v>
      </c>
      <c r="E12" s="742"/>
      <c r="F12" s="737"/>
      <c r="G12" s="738"/>
      <c r="H12" s="738"/>
      <c r="I12" s="738"/>
      <c r="J12" s="738"/>
      <c r="K12" s="738"/>
      <c r="L12" s="738"/>
      <c r="M12" s="738"/>
      <c r="N12" s="738"/>
      <c r="O12" s="738"/>
      <c r="P12" s="738"/>
      <c r="Q12" s="738"/>
      <c r="R12" s="738"/>
      <c r="S12" s="738"/>
      <c r="T12" s="750" t="n">
        <v>94514</v>
      </c>
      <c r="U12" s="750"/>
      <c r="V12" s="738"/>
      <c r="W12" s="738"/>
      <c r="X12" s="738"/>
      <c r="Y12" s="738"/>
      <c r="Z12" s="738"/>
      <c r="AA12" s="738"/>
      <c r="AB12" s="738"/>
      <c r="AC12" s="738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745" t="s">
        <v>248</v>
      </c>
      <c r="B13" s="745"/>
      <c r="C13" s="749"/>
      <c r="D13" s="742"/>
      <c r="E13" s="742"/>
      <c r="F13" s="737"/>
      <c r="G13" s="738"/>
      <c r="H13" s="738"/>
      <c r="I13" s="738"/>
      <c r="J13" s="738"/>
      <c r="K13" s="738"/>
      <c r="L13" s="738"/>
      <c r="M13" s="738"/>
      <c r="N13" s="738"/>
      <c r="O13" s="738"/>
      <c r="P13" s="738"/>
      <c r="Q13" s="738"/>
      <c r="R13" s="738"/>
      <c r="S13" s="738"/>
      <c r="T13" s="738"/>
      <c r="U13" s="738"/>
      <c r="V13" s="738"/>
      <c r="W13" s="738"/>
      <c r="X13" s="738"/>
      <c r="Y13" s="738"/>
      <c r="Z13" s="738"/>
      <c r="AA13" s="738"/>
      <c r="AB13" s="738"/>
      <c r="AC13" s="738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747" t="n">
        <v>6</v>
      </c>
      <c r="B14" s="748" t="s">
        <v>107</v>
      </c>
      <c r="C14" s="749" t="s">
        <v>236</v>
      </c>
      <c r="D14" s="742" t="s">
        <v>537</v>
      </c>
      <c r="E14" s="742"/>
      <c r="F14" s="737"/>
      <c r="G14" s="738"/>
      <c r="H14" s="738"/>
      <c r="I14" s="738"/>
      <c r="J14" s="738"/>
      <c r="K14" s="738"/>
      <c r="L14" s="738"/>
      <c r="M14" s="738"/>
      <c r="N14" s="738"/>
      <c r="O14" s="738"/>
      <c r="P14" s="738"/>
      <c r="Q14" s="738"/>
      <c r="R14" s="738"/>
      <c r="S14" s="738"/>
      <c r="T14" s="738"/>
      <c r="U14" s="751"/>
      <c r="V14" s="752" t="n">
        <v>779100</v>
      </c>
      <c r="W14" s="752"/>
      <c r="X14" s="738"/>
      <c r="Y14" s="738"/>
      <c r="Z14" s="738"/>
      <c r="AA14" s="738"/>
      <c r="AB14" s="738"/>
      <c r="AC14" s="738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747" t="n">
        <v>7</v>
      </c>
      <c r="B15" s="748" t="s">
        <v>252</v>
      </c>
      <c r="C15" s="749" t="s">
        <v>236</v>
      </c>
      <c r="D15" s="742" t="s">
        <v>539</v>
      </c>
      <c r="E15" s="742"/>
      <c r="F15" s="737"/>
      <c r="G15" s="738"/>
      <c r="H15" s="738"/>
      <c r="I15" s="738"/>
      <c r="J15" s="738"/>
      <c r="K15" s="738"/>
      <c r="L15" s="738"/>
      <c r="M15" s="738"/>
      <c r="N15" s="738"/>
      <c r="O15" s="738"/>
      <c r="P15" s="738"/>
      <c r="Q15" s="738"/>
      <c r="R15" s="738"/>
      <c r="S15" s="738"/>
      <c r="T15" s="738"/>
      <c r="U15" s="751"/>
      <c r="V15" s="753" t="n">
        <v>2562560</v>
      </c>
      <c r="W15" s="753"/>
      <c r="X15" s="738"/>
      <c r="Y15" s="738"/>
      <c r="Z15" s="738"/>
      <c r="AA15" s="738"/>
      <c r="AB15" s="738"/>
      <c r="AC15" s="738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747" t="n">
        <v>8</v>
      </c>
      <c r="B16" s="748" t="s">
        <v>109</v>
      </c>
      <c r="C16" s="749" t="s">
        <v>249</v>
      </c>
      <c r="D16" s="742" t="s">
        <v>537</v>
      </c>
      <c r="E16" s="742"/>
      <c r="F16" s="737"/>
      <c r="G16" s="738"/>
      <c r="H16" s="738"/>
      <c r="I16" s="738"/>
      <c r="J16" s="738"/>
      <c r="K16" s="738"/>
      <c r="L16" s="738"/>
      <c r="M16" s="738"/>
      <c r="N16" s="738"/>
      <c r="O16" s="738"/>
      <c r="P16" s="738"/>
      <c r="Q16" s="738"/>
      <c r="R16" s="738"/>
      <c r="S16" s="738"/>
      <c r="T16" s="738"/>
      <c r="U16" s="751"/>
      <c r="V16" s="754" t="n">
        <v>27825</v>
      </c>
      <c r="W16" s="754"/>
      <c r="X16" s="738"/>
      <c r="Y16" s="738"/>
      <c r="Z16" s="738"/>
      <c r="AA16" s="738"/>
      <c r="AB16" s="738"/>
      <c r="AC16" s="738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755" t="s">
        <v>256</v>
      </c>
      <c r="B17" s="755"/>
      <c r="C17" s="746"/>
      <c r="D17" s="742"/>
      <c r="E17" s="742"/>
      <c r="F17" s="737"/>
      <c r="G17" s="738"/>
      <c r="H17" s="738"/>
      <c r="I17" s="738"/>
      <c r="J17" s="738"/>
      <c r="K17" s="738"/>
      <c r="L17" s="738"/>
      <c r="M17" s="738"/>
      <c r="N17" s="738"/>
      <c r="O17" s="738"/>
      <c r="P17" s="738"/>
      <c r="Q17" s="738"/>
      <c r="R17" s="738"/>
      <c r="S17" s="738"/>
      <c r="T17" s="738"/>
      <c r="U17" s="738"/>
      <c r="V17" s="738"/>
      <c r="W17" s="738"/>
      <c r="X17" s="738"/>
      <c r="Y17" s="738"/>
      <c r="Z17" s="738"/>
      <c r="AA17" s="738"/>
      <c r="AB17" s="738"/>
      <c r="AC17" s="738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747" t="n">
        <v>1</v>
      </c>
      <c r="B18" s="748" t="s">
        <v>110</v>
      </c>
      <c r="C18" s="749" t="s">
        <v>257</v>
      </c>
      <c r="D18" s="742" t="s">
        <v>540</v>
      </c>
      <c r="E18" s="742"/>
      <c r="F18" s="737"/>
      <c r="G18" s="756" t="n">
        <v>26992</v>
      </c>
      <c r="H18" s="738"/>
      <c r="I18" s="738"/>
      <c r="J18" s="738"/>
      <c r="K18" s="738"/>
      <c r="L18" s="738"/>
      <c r="M18" s="738"/>
      <c r="N18" s="738"/>
      <c r="O18" s="738"/>
      <c r="P18" s="738"/>
      <c r="Q18" s="738"/>
      <c r="R18" s="738"/>
      <c r="S18" s="738"/>
      <c r="T18" s="738"/>
      <c r="U18" s="738"/>
      <c r="V18" s="738"/>
      <c r="W18" s="738"/>
      <c r="X18" s="738"/>
      <c r="Y18" s="738"/>
      <c r="Z18" s="738"/>
      <c r="AA18" s="738"/>
      <c r="AB18" s="738"/>
      <c r="AC18" s="738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747" t="n">
        <v>2</v>
      </c>
      <c r="B19" s="748" t="s">
        <v>111</v>
      </c>
      <c r="C19" s="749" t="s">
        <v>257</v>
      </c>
      <c r="D19" s="742" t="s">
        <v>540</v>
      </c>
      <c r="E19" s="742"/>
      <c r="F19" s="737"/>
      <c r="G19" s="756" t="n">
        <v>26992</v>
      </c>
      <c r="H19" s="738"/>
      <c r="I19" s="738"/>
      <c r="J19" s="738"/>
      <c r="K19" s="738"/>
      <c r="L19" s="738"/>
      <c r="M19" s="738"/>
      <c r="N19" s="738"/>
      <c r="O19" s="738"/>
      <c r="P19" s="738"/>
      <c r="Q19" s="738"/>
      <c r="R19" s="738"/>
      <c r="S19" s="738"/>
      <c r="T19" s="738"/>
      <c r="U19" s="738"/>
      <c r="V19" s="738"/>
      <c r="W19" s="738"/>
      <c r="X19" s="738"/>
      <c r="Y19" s="738"/>
      <c r="Z19" s="738"/>
      <c r="AA19" s="738"/>
      <c r="AB19" s="738"/>
      <c r="AC19" s="738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747" t="n">
        <v>3</v>
      </c>
      <c r="B20" s="748" t="s">
        <v>112</v>
      </c>
      <c r="C20" s="749" t="s">
        <v>257</v>
      </c>
      <c r="D20" s="742" t="s">
        <v>540</v>
      </c>
      <c r="E20" s="742"/>
      <c r="F20" s="737"/>
      <c r="G20" s="756" t="n">
        <v>26992</v>
      </c>
      <c r="H20" s="738"/>
      <c r="I20" s="738"/>
      <c r="J20" s="738"/>
      <c r="K20" s="738"/>
      <c r="L20" s="738"/>
      <c r="M20" s="738"/>
      <c r="N20" s="738"/>
      <c r="O20" s="738"/>
      <c r="P20" s="738"/>
      <c r="Q20" s="738"/>
      <c r="R20" s="738"/>
      <c r="S20" s="738"/>
      <c r="T20" s="738"/>
      <c r="U20" s="738"/>
      <c r="V20" s="738"/>
      <c r="W20" s="738"/>
      <c r="X20" s="738"/>
      <c r="Y20" s="738"/>
      <c r="Z20" s="738"/>
      <c r="AA20" s="738"/>
      <c r="AB20" s="738"/>
      <c r="AC20" s="738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747" t="n">
        <v>4</v>
      </c>
      <c r="B21" s="748" t="s">
        <v>113</v>
      </c>
      <c r="C21" s="749" t="s">
        <v>236</v>
      </c>
      <c r="D21" s="742" t="s">
        <v>541</v>
      </c>
      <c r="E21" s="742"/>
      <c r="F21" s="737"/>
      <c r="G21" s="757"/>
      <c r="H21" s="738"/>
      <c r="I21" s="738"/>
      <c r="J21" s="738"/>
      <c r="K21" s="738"/>
      <c r="L21" s="738"/>
      <c r="M21" s="738"/>
      <c r="N21" s="738"/>
      <c r="O21" s="738"/>
      <c r="P21" s="738"/>
      <c r="Q21" s="738"/>
      <c r="R21" s="738"/>
      <c r="S21" s="738"/>
      <c r="T21" s="738"/>
      <c r="U21" s="738"/>
      <c r="V21" s="738"/>
      <c r="W21" s="738"/>
      <c r="X21" s="738"/>
      <c r="Y21" s="738"/>
      <c r="Z21" s="738"/>
      <c r="AA21" s="738"/>
      <c r="AB21" s="738"/>
      <c r="AC21" s="738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758" t="s">
        <v>264</v>
      </c>
      <c r="B22" s="758"/>
      <c r="C22" s="749"/>
      <c r="D22" s="742"/>
      <c r="E22" s="742"/>
      <c r="F22" s="737"/>
      <c r="G22" s="738"/>
      <c r="H22" s="738"/>
      <c r="I22" s="738"/>
      <c r="J22" s="738"/>
      <c r="K22" s="738"/>
      <c r="L22" s="738"/>
      <c r="M22" s="738"/>
      <c r="N22" s="738"/>
      <c r="O22" s="738"/>
      <c r="P22" s="738"/>
      <c r="Q22" s="738"/>
      <c r="R22" s="738"/>
      <c r="S22" s="738"/>
      <c r="T22" s="738"/>
      <c r="U22" s="738"/>
      <c r="V22" s="738"/>
      <c r="W22" s="738"/>
      <c r="X22" s="738"/>
      <c r="Y22" s="738"/>
      <c r="Z22" s="738"/>
      <c r="AA22" s="738"/>
      <c r="AB22" s="738"/>
      <c r="AC22" s="738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25" hidden="false" customHeight="true" outlineLevel="0" collapsed="false">
      <c r="A23" s="747" t="n">
        <v>1</v>
      </c>
      <c r="B23" s="748" t="s">
        <v>114</v>
      </c>
      <c r="C23" s="749" t="s">
        <v>236</v>
      </c>
      <c r="D23" s="742" t="s">
        <v>542</v>
      </c>
      <c r="E23" s="742"/>
      <c r="F23" s="737"/>
      <c r="G23" s="738"/>
      <c r="H23" s="738"/>
      <c r="I23" s="759" t="n">
        <v>38349</v>
      </c>
      <c r="J23" s="738"/>
      <c r="K23" s="738"/>
      <c r="L23" s="738"/>
      <c r="M23" s="738"/>
      <c r="N23" s="738"/>
      <c r="O23" s="738"/>
      <c r="P23" s="738"/>
      <c r="Q23" s="738"/>
      <c r="R23" s="738"/>
      <c r="S23" s="738"/>
      <c r="T23" s="738"/>
      <c r="U23" s="738"/>
      <c r="V23" s="738"/>
      <c r="W23" s="738"/>
      <c r="X23" s="738"/>
      <c r="Y23" s="738"/>
      <c r="Z23" s="738"/>
      <c r="AA23" s="738"/>
      <c r="AB23" s="738"/>
      <c r="AC23" s="738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25" hidden="false" customHeight="true" outlineLevel="0" collapsed="false">
      <c r="A24" s="747" t="n">
        <v>2</v>
      </c>
      <c r="B24" s="748" t="s">
        <v>115</v>
      </c>
      <c r="C24" s="749" t="s">
        <v>236</v>
      </c>
      <c r="D24" s="742" t="s">
        <v>542</v>
      </c>
      <c r="E24" s="742"/>
      <c r="F24" s="737"/>
      <c r="G24" s="738"/>
      <c r="H24" s="738"/>
      <c r="I24" s="759" t="n">
        <v>38349</v>
      </c>
      <c r="J24" s="738"/>
      <c r="K24" s="738"/>
      <c r="L24" s="738"/>
      <c r="M24" s="738"/>
      <c r="N24" s="738"/>
      <c r="O24" s="738"/>
      <c r="P24" s="738"/>
      <c r="Q24" s="738"/>
      <c r="R24" s="738"/>
      <c r="S24" s="738"/>
      <c r="T24" s="738"/>
      <c r="U24" s="738"/>
      <c r="V24" s="738"/>
      <c r="W24" s="738"/>
      <c r="X24" s="738"/>
      <c r="Y24" s="738"/>
      <c r="Z24" s="738"/>
      <c r="AA24" s="738"/>
      <c r="AB24" s="738"/>
      <c r="AC24" s="738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25" hidden="false" customHeight="true" outlineLevel="0" collapsed="false">
      <c r="A25" s="747" t="n">
        <v>3</v>
      </c>
      <c r="B25" s="748" t="s">
        <v>116</v>
      </c>
      <c r="C25" s="749" t="s">
        <v>236</v>
      </c>
      <c r="D25" s="742" t="s">
        <v>542</v>
      </c>
      <c r="E25" s="742"/>
      <c r="F25" s="737"/>
      <c r="G25" s="738"/>
      <c r="H25" s="738"/>
      <c r="I25" s="759" t="n">
        <v>38349</v>
      </c>
      <c r="J25" s="738"/>
      <c r="K25" s="738"/>
      <c r="L25" s="738"/>
      <c r="M25" s="738"/>
      <c r="N25" s="738"/>
      <c r="O25" s="738"/>
      <c r="P25" s="738"/>
      <c r="Q25" s="738"/>
      <c r="R25" s="738"/>
      <c r="S25" s="738"/>
      <c r="T25" s="738"/>
      <c r="U25" s="738"/>
      <c r="V25" s="738"/>
      <c r="W25" s="738"/>
      <c r="X25" s="738"/>
      <c r="Y25" s="738"/>
      <c r="Z25" s="738"/>
      <c r="AA25" s="738"/>
      <c r="AB25" s="738"/>
      <c r="AC25" s="738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.25" hidden="false" customHeight="true" outlineLevel="0" collapsed="false">
      <c r="A26" s="747" t="n">
        <v>4</v>
      </c>
      <c r="B26" s="760" t="s">
        <v>117</v>
      </c>
      <c r="C26" s="749" t="s">
        <v>236</v>
      </c>
      <c r="D26" s="761" t="s">
        <v>267</v>
      </c>
      <c r="E26" s="761"/>
      <c r="F26" s="737"/>
      <c r="G26" s="738"/>
      <c r="H26" s="738"/>
      <c r="I26" s="759" t="n">
        <v>500</v>
      </c>
      <c r="J26" s="738"/>
      <c r="K26" s="738"/>
      <c r="L26" s="738"/>
      <c r="M26" s="738"/>
      <c r="N26" s="738"/>
      <c r="O26" s="738"/>
      <c r="P26" s="738"/>
      <c r="Q26" s="738"/>
      <c r="R26" s="738"/>
      <c r="S26" s="738"/>
      <c r="T26" s="738"/>
      <c r="U26" s="738"/>
      <c r="V26" s="738"/>
      <c r="W26" s="738"/>
      <c r="X26" s="738"/>
      <c r="Y26" s="738"/>
      <c r="Z26" s="738"/>
      <c r="AA26" s="738"/>
      <c r="AB26" s="738"/>
      <c r="AC26" s="738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25" hidden="false" customHeight="true" outlineLevel="0" collapsed="false">
      <c r="A27" s="758" t="s">
        <v>268</v>
      </c>
      <c r="B27" s="758"/>
      <c r="C27" s="749"/>
      <c r="D27" s="742"/>
      <c r="E27" s="742"/>
      <c r="F27" s="737"/>
      <c r="G27" s="738"/>
      <c r="H27" s="738"/>
      <c r="I27" s="738"/>
      <c r="J27" s="738"/>
      <c r="K27" s="738"/>
      <c r="L27" s="738"/>
      <c r="M27" s="738"/>
      <c r="N27" s="738"/>
      <c r="O27" s="738"/>
      <c r="P27" s="738"/>
      <c r="Q27" s="738"/>
      <c r="R27" s="738"/>
      <c r="S27" s="738"/>
      <c r="T27" s="738"/>
      <c r="U27" s="738"/>
      <c r="V27" s="738"/>
      <c r="W27" s="738"/>
      <c r="X27" s="738"/>
      <c r="Y27" s="738"/>
      <c r="Z27" s="738"/>
      <c r="AA27" s="738"/>
      <c r="AB27" s="738"/>
      <c r="AC27" s="738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25" hidden="false" customHeight="true" outlineLevel="0" collapsed="false">
      <c r="A28" s="747" t="n">
        <v>1</v>
      </c>
      <c r="B28" s="748" t="s">
        <v>118</v>
      </c>
      <c r="C28" s="741" t="s">
        <v>257</v>
      </c>
      <c r="D28" s="742" t="s">
        <v>543</v>
      </c>
      <c r="E28" s="742"/>
      <c r="F28" s="737"/>
      <c r="G28" s="738"/>
      <c r="H28" s="738"/>
      <c r="I28" s="738"/>
      <c r="J28" s="762" t="n">
        <v>480.585</v>
      </c>
      <c r="K28" s="738"/>
      <c r="L28" s="738"/>
      <c r="M28" s="738"/>
      <c r="N28" s="738"/>
      <c r="O28" s="738"/>
      <c r="P28" s="738"/>
      <c r="Q28" s="738"/>
      <c r="R28" s="738"/>
      <c r="S28" s="738"/>
      <c r="T28" s="738"/>
      <c r="U28" s="738"/>
      <c r="V28" s="738"/>
      <c r="W28" s="738"/>
      <c r="X28" s="738"/>
      <c r="Y28" s="738"/>
      <c r="Z28" s="738"/>
      <c r="AA28" s="738"/>
      <c r="AB28" s="738"/>
      <c r="AC28" s="738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7.25" hidden="false" customHeight="true" outlineLevel="0" collapsed="false">
      <c r="A29" s="758" t="s">
        <v>272</v>
      </c>
      <c r="B29" s="758"/>
      <c r="C29" s="746"/>
      <c r="D29" s="742"/>
      <c r="E29" s="742"/>
      <c r="F29" s="737"/>
      <c r="G29" s="738"/>
      <c r="H29" s="738"/>
      <c r="I29" s="738"/>
      <c r="J29" s="738"/>
      <c r="K29" s="738"/>
      <c r="L29" s="738"/>
      <c r="M29" s="738"/>
      <c r="N29" s="738"/>
      <c r="O29" s="738"/>
      <c r="P29" s="738"/>
      <c r="Q29" s="738"/>
      <c r="R29" s="738"/>
      <c r="S29" s="738"/>
      <c r="T29" s="738"/>
      <c r="U29" s="738"/>
      <c r="V29" s="738"/>
      <c r="W29" s="738"/>
      <c r="X29" s="738"/>
      <c r="Y29" s="738"/>
      <c r="Z29" s="738"/>
      <c r="AA29" s="738"/>
      <c r="AB29" s="738"/>
      <c r="AC29" s="738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.25" hidden="false" customHeight="true" outlineLevel="0" collapsed="false">
      <c r="A30" s="747" t="n">
        <v>1</v>
      </c>
      <c r="B30" s="748" t="s">
        <v>119</v>
      </c>
      <c r="C30" s="741" t="s">
        <v>257</v>
      </c>
      <c r="D30" s="742" t="s">
        <v>274</v>
      </c>
      <c r="E30" s="742"/>
      <c r="F30" s="763"/>
      <c r="G30" s="764" t="s">
        <v>341</v>
      </c>
      <c r="H30" s="764"/>
      <c r="I30" s="764" t="s">
        <v>341</v>
      </c>
      <c r="J30" s="764"/>
      <c r="K30" s="764"/>
      <c r="L30" s="764"/>
      <c r="M30" s="764" t="s">
        <v>341</v>
      </c>
      <c r="N30" s="764" t="s">
        <v>341</v>
      </c>
      <c r="O30" s="764" t="s">
        <v>341</v>
      </c>
      <c r="P30" s="764" t="s">
        <v>341</v>
      </c>
      <c r="Q30" s="764"/>
      <c r="R30" s="764"/>
      <c r="S30" s="764"/>
      <c r="T30" s="764" t="s">
        <v>341</v>
      </c>
      <c r="U30" s="751"/>
      <c r="V30" s="764" t="s">
        <v>341</v>
      </c>
      <c r="W30" s="764"/>
      <c r="X30" s="764"/>
      <c r="Y30" s="764" t="s">
        <v>341</v>
      </c>
      <c r="Z30" s="764" t="s">
        <v>341</v>
      </c>
      <c r="AA30" s="764"/>
      <c r="AB30" s="764" t="s">
        <v>341</v>
      </c>
      <c r="AC30" s="764" t="s">
        <v>341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25" hidden="false" customHeight="true" outlineLevel="0" collapsed="false">
      <c r="A31" s="747" t="n">
        <v>2</v>
      </c>
      <c r="B31" s="748" t="s">
        <v>120</v>
      </c>
      <c r="C31" s="741" t="s">
        <v>544</v>
      </c>
      <c r="D31" s="742" t="s">
        <v>545</v>
      </c>
      <c r="E31" s="742"/>
      <c r="F31" s="763"/>
      <c r="G31" s="764"/>
      <c r="H31" s="764"/>
      <c r="I31" s="764"/>
      <c r="J31" s="764"/>
      <c r="K31" s="764"/>
      <c r="L31" s="764"/>
      <c r="M31" s="764" t="s">
        <v>341</v>
      </c>
      <c r="N31" s="764" t="s">
        <v>341</v>
      </c>
      <c r="O31" s="764" t="s">
        <v>341</v>
      </c>
      <c r="P31" s="764"/>
      <c r="Q31" s="764"/>
      <c r="R31" s="764"/>
      <c r="S31" s="764"/>
      <c r="T31" s="764" t="s">
        <v>341</v>
      </c>
      <c r="U31" s="751"/>
      <c r="V31" s="764" t="s">
        <v>341</v>
      </c>
      <c r="W31" s="764"/>
      <c r="X31" s="764"/>
      <c r="Y31" s="764"/>
      <c r="Z31" s="764"/>
      <c r="AA31" s="764"/>
      <c r="AB31" s="764"/>
      <c r="AC31" s="764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7.25" hidden="false" customHeight="true" outlineLevel="0" collapsed="false">
      <c r="A32" s="747" t="n">
        <v>3</v>
      </c>
      <c r="B32" s="748" t="s">
        <v>121</v>
      </c>
      <c r="C32" s="741" t="s">
        <v>257</v>
      </c>
      <c r="D32" s="742" t="s">
        <v>546</v>
      </c>
      <c r="E32" s="742"/>
      <c r="F32" s="737"/>
      <c r="G32" s="738"/>
      <c r="H32" s="738"/>
      <c r="I32" s="738"/>
      <c r="J32" s="738"/>
      <c r="K32" s="738"/>
      <c r="L32" s="738"/>
      <c r="M32" s="738"/>
      <c r="N32" s="738"/>
      <c r="O32" s="738"/>
      <c r="P32" s="738"/>
      <c r="Q32" s="738"/>
      <c r="R32" s="738"/>
      <c r="S32" s="738"/>
      <c r="T32" s="738"/>
      <c r="U32" s="751"/>
      <c r="V32" s="738"/>
      <c r="W32" s="738"/>
      <c r="X32" s="738"/>
      <c r="Y32" s="738" t="n">
        <v>576</v>
      </c>
      <c r="Z32" s="738"/>
      <c r="AA32" s="738"/>
      <c r="AB32" s="738"/>
      <c r="AC32" s="738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7.25" hidden="false" customHeight="true" outlineLevel="0" collapsed="false">
      <c r="A33" s="747" t="n">
        <v>4</v>
      </c>
      <c r="B33" s="748" t="s">
        <v>122</v>
      </c>
      <c r="C33" s="749" t="s">
        <v>547</v>
      </c>
      <c r="D33" s="742"/>
      <c r="E33" s="742"/>
      <c r="F33" s="737"/>
      <c r="G33" s="738"/>
      <c r="H33" s="738"/>
      <c r="I33" s="738"/>
      <c r="J33" s="738"/>
      <c r="K33" s="738"/>
      <c r="L33" s="738"/>
      <c r="M33" s="738"/>
      <c r="N33" s="738"/>
      <c r="O33" s="738"/>
      <c r="P33" s="738"/>
      <c r="Q33" s="738"/>
      <c r="R33" s="738"/>
      <c r="S33" s="738"/>
      <c r="T33" s="738"/>
      <c r="U33" s="751"/>
      <c r="V33" s="738"/>
      <c r="W33" s="738"/>
      <c r="X33" s="738"/>
      <c r="Y33" s="738"/>
      <c r="Z33" s="738"/>
      <c r="AA33" s="738"/>
      <c r="AB33" s="738"/>
      <c r="AC33" s="738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.25" hidden="false" customHeight="true" outlineLevel="0" collapsed="false">
      <c r="A34" s="758" t="s">
        <v>98</v>
      </c>
      <c r="B34" s="758"/>
      <c r="C34" s="765"/>
      <c r="D34" s="742"/>
      <c r="E34" s="742"/>
      <c r="F34" s="738"/>
      <c r="G34" s="738"/>
      <c r="H34" s="738"/>
      <c r="I34" s="738"/>
      <c r="J34" s="738"/>
      <c r="K34" s="738"/>
      <c r="L34" s="738"/>
      <c r="M34" s="738"/>
      <c r="N34" s="738"/>
      <c r="O34" s="738"/>
      <c r="P34" s="738"/>
      <c r="Q34" s="738"/>
      <c r="R34" s="738"/>
      <c r="S34" s="738"/>
      <c r="T34" s="738"/>
      <c r="U34" s="751"/>
      <c r="V34" s="738"/>
      <c r="W34" s="738"/>
      <c r="X34" s="738"/>
      <c r="Y34" s="738"/>
      <c r="Z34" s="738"/>
      <c r="AA34" s="738"/>
      <c r="AB34" s="738"/>
      <c r="AC34" s="738"/>
      <c r="AD34" s="9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7.25" hidden="false" customHeight="true" outlineLevel="0" collapsed="false">
      <c r="A35" s="766" t="n">
        <v>1</v>
      </c>
      <c r="B35" s="767" t="s">
        <v>123</v>
      </c>
      <c r="C35" s="765"/>
      <c r="D35" s="742" t="s">
        <v>548</v>
      </c>
      <c r="E35" s="742"/>
      <c r="F35" s="738"/>
      <c r="G35" s="738" t="n">
        <v>3</v>
      </c>
      <c r="H35" s="738" t="n">
        <v>3</v>
      </c>
      <c r="I35" s="738" t="n">
        <v>3</v>
      </c>
      <c r="J35" s="738" t="n">
        <v>3</v>
      </c>
      <c r="K35" s="738"/>
      <c r="L35" s="738"/>
      <c r="M35" s="738"/>
      <c r="N35" s="738"/>
      <c r="O35" s="738"/>
      <c r="P35" s="738"/>
      <c r="Q35" s="738"/>
      <c r="R35" s="738"/>
      <c r="S35" s="738"/>
      <c r="T35" s="738" t="n">
        <v>3</v>
      </c>
      <c r="U35" s="751"/>
      <c r="V35" s="738" t="n">
        <v>3</v>
      </c>
      <c r="W35" s="738"/>
      <c r="X35" s="738"/>
      <c r="Y35" s="738"/>
      <c r="Z35" s="738"/>
      <c r="AA35" s="738"/>
      <c r="AB35" s="738"/>
      <c r="AC35" s="738"/>
      <c r="AD35" s="9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7.25" hidden="false" customHeight="true" outlineLevel="0" collapsed="false">
      <c r="A36" s="768" t="n">
        <v>2</v>
      </c>
      <c r="B36" s="769" t="s">
        <v>549</v>
      </c>
      <c r="C36" s="765"/>
      <c r="D36" s="742" t="s">
        <v>550</v>
      </c>
      <c r="E36" s="742"/>
      <c r="F36" s="738"/>
      <c r="G36" s="738" t="n">
        <v>7</v>
      </c>
      <c r="H36" s="738" t="n">
        <v>8</v>
      </c>
      <c r="I36" s="738" t="n">
        <v>5</v>
      </c>
      <c r="J36" s="738" t="n">
        <v>3</v>
      </c>
      <c r="K36" s="738" t="n">
        <v>10</v>
      </c>
      <c r="L36" s="738" t="n">
        <v>1</v>
      </c>
      <c r="M36" s="738"/>
      <c r="N36" s="738"/>
      <c r="O36" s="738"/>
      <c r="P36" s="738"/>
      <c r="Q36" s="738" t="n">
        <v>2</v>
      </c>
      <c r="R36" s="738"/>
      <c r="S36" s="738" t="n">
        <v>1</v>
      </c>
      <c r="T36" s="738" t="n">
        <v>6</v>
      </c>
      <c r="U36" s="751"/>
      <c r="V36" s="738" t="n">
        <v>6</v>
      </c>
      <c r="W36" s="738"/>
      <c r="X36" s="738" t="n">
        <v>5</v>
      </c>
      <c r="Y36" s="738" t="n">
        <v>6</v>
      </c>
      <c r="Z36" s="738" t="n">
        <v>6</v>
      </c>
      <c r="AA36" s="738" t="n">
        <v>1</v>
      </c>
      <c r="AB36" s="738" t="n">
        <v>3</v>
      </c>
      <c r="AC36" s="738" t="n">
        <v>2</v>
      </c>
      <c r="AD36" s="9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7.25" hidden="false" customHeight="true" outlineLevel="0" collapsed="false">
      <c r="A37" s="768" t="n">
        <v>3</v>
      </c>
      <c r="B37" s="769" t="s">
        <v>125</v>
      </c>
      <c r="C37" s="765"/>
      <c r="D37" s="742" t="s">
        <v>551</v>
      </c>
      <c r="E37" s="742"/>
      <c r="F37" s="738" t="n">
        <v>36</v>
      </c>
      <c r="G37" s="738" t="n">
        <v>7</v>
      </c>
      <c r="H37" s="738"/>
      <c r="I37" s="738" t="n">
        <v>5</v>
      </c>
      <c r="J37" s="738" t="n">
        <v>6</v>
      </c>
      <c r="K37" s="738" t="n">
        <v>6</v>
      </c>
      <c r="L37" s="738"/>
      <c r="M37" s="738"/>
      <c r="N37" s="738"/>
      <c r="O37" s="738"/>
      <c r="P37" s="738"/>
      <c r="Q37" s="738" t="n">
        <v>11</v>
      </c>
      <c r="R37" s="738" t="n">
        <v>9</v>
      </c>
      <c r="S37" s="738" t="n">
        <v>4</v>
      </c>
      <c r="T37" s="738" t="n">
        <v>18</v>
      </c>
      <c r="U37" s="751"/>
      <c r="V37" s="738" t="n">
        <v>45</v>
      </c>
      <c r="W37" s="738"/>
      <c r="X37" s="738" t="n">
        <v>5</v>
      </c>
      <c r="Y37" s="738" t="n">
        <v>6</v>
      </c>
      <c r="Z37" s="738" t="n">
        <v>3</v>
      </c>
      <c r="AA37" s="738" t="n">
        <v>2</v>
      </c>
      <c r="AB37" s="738" t="n">
        <v>3</v>
      </c>
      <c r="AC37" s="738" t="n">
        <v>6</v>
      </c>
      <c r="AD37" s="9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.25" hidden="false" customHeight="true" outlineLevel="0" collapsed="false">
      <c r="A38" s="770" t="n">
        <v>4</v>
      </c>
      <c r="B38" s="771" t="s">
        <v>126</v>
      </c>
      <c r="C38" s="765"/>
      <c r="D38" s="742" t="s">
        <v>552</v>
      </c>
      <c r="E38" s="742"/>
      <c r="F38" s="738"/>
      <c r="G38" s="738" t="n">
        <v>1</v>
      </c>
      <c r="H38" s="738"/>
      <c r="I38" s="738" t="n">
        <v>1</v>
      </c>
      <c r="J38" s="738"/>
      <c r="K38" s="738"/>
      <c r="L38" s="738"/>
      <c r="M38" s="738" t="n">
        <v>2</v>
      </c>
      <c r="N38" s="738" t="n">
        <v>2</v>
      </c>
      <c r="O38" s="738" t="n">
        <v>1</v>
      </c>
      <c r="P38" s="738" t="n">
        <v>1</v>
      </c>
      <c r="Q38" s="738"/>
      <c r="R38" s="738"/>
      <c r="S38" s="738"/>
      <c r="T38" s="738" t="n">
        <v>4</v>
      </c>
      <c r="U38" s="751"/>
      <c r="V38" s="738" t="n">
        <v>5</v>
      </c>
      <c r="W38" s="738"/>
      <c r="X38" s="738"/>
      <c r="Y38" s="738" t="n">
        <v>3</v>
      </c>
      <c r="Z38" s="738" t="n">
        <v>2</v>
      </c>
      <c r="AA38" s="738"/>
      <c r="AB38" s="738" t="n">
        <v>2</v>
      </c>
      <c r="AC38" s="738" t="n">
        <v>1</v>
      </c>
      <c r="AD38" s="9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7.25" hidden="false" customHeight="true" outlineLevel="0" collapsed="false">
      <c r="A39" s="772" t="s">
        <v>99</v>
      </c>
      <c r="B39" s="772"/>
      <c r="C39" s="765"/>
      <c r="D39" s="742"/>
      <c r="E39" s="742"/>
      <c r="F39" s="738"/>
      <c r="G39" s="738"/>
      <c r="H39" s="738"/>
      <c r="I39" s="738"/>
      <c r="J39" s="738"/>
      <c r="K39" s="738"/>
      <c r="L39" s="738"/>
      <c r="M39" s="738"/>
      <c r="N39" s="738"/>
      <c r="O39" s="738"/>
      <c r="P39" s="738"/>
      <c r="Q39" s="738"/>
      <c r="R39" s="738"/>
      <c r="S39" s="738"/>
      <c r="T39" s="738"/>
      <c r="U39" s="751"/>
      <c r="V39" s="738"/>
      <c r="W39" s="738"/>
      <c r="X39" s="738"/>
      <c r="Y39" s="738"/>
      <c r="Z39" s="738"/>
      <c r="AA39" s="738"/>
      <c r="AB39" s="738"/>
      <c r="AC39" s="738"/>
      <c r="AD39" s="9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9" hidden="false" customHeight="true" outlineLevel="0" collapsed="false">
      <c r="A40" s="773" t="n">
        <v>1</v>
      </c>
      <c r="B40" s="774" t="s">
        <v>127</v>
      </c>
      <c r="C40" s="765"/>
      <c r="D40" s="775" t="s">
        <v>553</v>
      </c>
      <c r="E40" s="775"/>
      <c r="F40" s="738"/>
      <c r="G40" s="738"/>
      <c r="H40" s="738"/>
      <c r="I40" s="738"/>
      <c r="J40" s="738"/>
      <c r="K40" s="738"/>
      <c r="L40" s="738"/>
      <c r="M40" s="776" t="n">
        <v>2</v>
      </c>
      <c r="N40" s="776" t="n">
        <v>2</v>
      </c>
      <c r="O40" s="776" t="n">
        <v>1</v>
      </c>
      <c r="P40" s="777" t="n">
        <v>1</v>
      </c>
      <c r="Q40" s="738"/>
      <c r="R40" s="738"/>
      <c r="S40" s="738"/>
      <c r="T40" s="777" t="n">
        <v>1</v>
      </c>
      <c r="U40" s="751"/>
      <c r="V40" s="777" t="n">
        <v>1</v>
      </c>
      <c r="W40" s="777"/>
      <c r="X40" s="777"/>
      <c r="Y40" s="777" t="n">
        <v>1</v>
      </c>
      <c r="Z40" s="777" t="n">
        <v>1</v>
      </c>
      <c r="AA40" s="738"/>
      <c r="AB40" s="738"/>
      <c r="AC40" s="777" t="n">
        <v>1</v>
      </c>
      <c r="AD40" s="9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8.25" hidden="false" customHeight="true" outlineLevel="0" collapsed="false">
      <c r="A41" s="773" t="n">
        <v>2</v>
      </c>
      <c r="B41" s="778" t="s">
        <v>129</v>
      </c>
      <c r="C41" s="765"/>
      <c r="D41" s="779" t="s">
        <v>554</v>
      </c>
      <c r="E41" s="779"/>
      <c r="F41" s="738"/>
      <c r="G41" s="738"/>
      <c r="H41" s="738"/>
      <c r="I41" s="738"/>
      <c r="J41" s="738"/>
      <c r="K41" s="738"/>
      <c r="L41" s="738"/>
      <c r="M41" s="738"/>
      <c r="N41" s="738"/>
      <c r="O41" s="738"/>
      <c r="P41" s="738"/>
      <c r="Q41" s="738"/>
      <c r="R41" s="738"/>
      <c r="S41" s="776"/>
      <c r="T41" s="776" t="n">
        <v>1</v>
      </c>
      <c r="U41" s="751"/>
      <c r="V41" s="776" t="n">
        <v>2</v>
      </c>
      <c r="W41" s="776"/>
      <c r="X41" s="738"/>
      <c r="Y41" s="777" t="n">
        <v>1</v>
      </c>
      <c r="Z41" s="777" t="n">
        <v>1</v>
      </c>
      <c r="AA41" s="738"/>
      <c r="AB41" s="738"/>
      <c r="AC41" s="738"/>
      <c r="AD41" s="9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6" hidden="false" customHeight="true" outlineLevel="0" collapsed="false">
      <c r="A42" s="773" t="n">
        <v>3</v>
      </c>
      <c r="B42" s="778" t="s">
        <v>130</v>
      </c>
      <c r="C42" s="765"/>
      <c r="D42" s="775" t="s">
        <v>555</v>
      </c>
      <c r="E42" s="775"/>
      <c r="F42" s="738"/>
      <c r="G42" s="738"/>
      <c r="H42" s="738"/>
      <c r="I42" s="738"/>
      <c r="J42" s="738"/>
      <c r="K42" s="738"/>
      <c r="L42" s="738"/>
      <c r="M42" s="738"/>
      <c r="N42" s="738"/>
      <c r="O42" s="738"/>
      <c r="P42" s="738"/>
      <c r="Q42" s="738"/>
      <c r="R42" s="738"/>
      <c r="S42" s="738"/>
      <c r="T42" s="776" t="n">
        <v>1</v>
      </c>
      <c r="U42" s="751"/>
      <c r="V42" s="776" t="n">
        <v>1</v>
      </c>
      <c r="W42" s="776"/>
      <c r="X42" s="738"/>
      <c r="Y42" s="777" t="n">
        <v>1</v>
      </c>
      <c r="Z42" s="738"/>
      <c r="AA42" s="738"/>
      <c r="AB42" s="777" t="n">
        <v>1</v>
      </c>
      <c r="AC42" s="738"/>
      <c r="AD42" s="9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.25" hidden="false" customHeight="true" outlineLevel="0" collapsed="false">
      <c r="A43" s="780" t="n">
        <v>4</v>
      </c>
      <c r="B43" s="781" t="s">
        <v>128</v>
      </c>
      <c r="C43" s="765"/>
      <c r="D43" s="742" t="s">
        <v>556</v>
      </c>
      <c r="E43" s="742"/>
      <c r="F43" s="738"/>
      <c r="G43" s="738"/>
      <c r="H43" s="738"/>
      <c r="I43" s="738"/>
      <c r="J43" s="738"/>
      <c r="K43" s="738"/>
      <c r="L43" s="738"/>
      <c r="M43" s="738"/>
      <c r="N43" s="738"/>
      <c r="O43" s="738"/>
      <c r="P43" s="738"/>
      <c r="Q43" s="738"/>
      <c r="R43" s="738"/>
      <c r="S43" s="738"/>
      <c r="T43" s="738"/>
      <c r="U43" s="751"/>
      <c r="V43" s="738"/>
      <c r="W43" s="738"/>
      <c r="X43" s="738"/>
      <c r="Y43" s="738"/>
      <c r="Z43" s="738"/>
      <c r="AA43" s="738"/>
      <c r="AB43" s="738"/>
      <c r="AC43" s="738"/>
      <c r="AD43" s="9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.75" hidden="false" customHeight="true" outlineLevel="0" collapsed="false">
      <c r="A44" s="780" t="n">
        <v>5</v>
      </c>
      <c r="B44" s="781" t="s">
        <v>131</v>
      </c>
      <c r="C44" s="765"/>
      <c r="D44" s="742" t="s">
        <v>557</v>
      </c>
      <c r="E44" s="742"/>
      <c r="F44" s="738"/>
      <c r="G44" s="738" t="n">
        <v>1</v>
      </c>
      <c r="H44" s="738"/>
      <c r="I44" s="738" t="n">
        <v>1</v>
      </c>
      <c r="J44" s="738"/>
      <c r="K44" s="738"/>
      <c r="L44" s="738"/>
      <c r="M44" s="738"/>
      <c r="N44" s="738"/>
      <c r="O44" s="738"/>
      <c r="P44" s="738"/>
      <c r="Q44" s="738"/>
      <c r="R44" s="738"/>
      <c r="S44" s="738"/>
      <c r="T44" s="738"/>
      <c r="U44" s="751"/>
      <c r="V44" s="738"/>
      <c r="W44" s="738"/>
      <c r="X44" s="738"/>
      <c r="Y44" s="738"/>
      <c r="Z44" s="738"/>
      <c r="AA44" s="738"/>
      <c r="AB44" s="738"/>
      <c r="AC44" s="738"/>
      <c r="AD44" s="9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7.5" hidden="false" customHeight="true" outlineLevel="0" collapsed="false">
      <c r="A45" s="773" t="n">
        <v>6</v>
      </c>
      <c r="B45" s="778" t="s">
        <v>558</v>
      </c>
      <c r="C45" s="765"/>
      <c r="D45" s="782" t="s">
        <v>559</v>
      </c>
      <c r="E45" s="782"/>
      <c r="F45" s="738"/>
      <c r="G45" s="738"/>
      <c r="H45" s="738"/>
      <c r="I45" s="738"/>
      <c r="J45" s="738"/>
      <c r="K45" s="738"/>
      <c r="L45" s="738"/>
      <c r="M45" s="738"/>
      <c r="N45" s="738"/>
      <c r="O45" s="738"/>
      <c r="P45" s="738"/>
      <c r="Q45" s="738"/>
      <c r="R45" s="738"/>
      <c r="S45" s="738"/>
      <c r="T45" s="776" t="n">
        <v>1</v>
      </c>
      <c r="U45" s="751"/>
      <c r="V45" s="776" t="n">
        <v>1</v>
      </c>
      <c r="W45" s="783"/>
      <c r="X45" s="738"/>
      <c r="Y45" s="738"/>
      <c r="Z45" s="738"/>
      <c r="AA45" s="738"/>
      <c r="AB45" s="777" t="n">
        <v>1</v>
      </c>
      <c r="AC45" s="738"/>
      <c r="AD45" s="9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90" customFormat="true" ht="17.25" hidden="false" customHeight="true" outlineLevel="0" collapsed="false">
      <c r="A46" s="773" t="n">
        <v>7</v>
      </c>
      <c r="B46" s="784" t="s">
        <v>133</v>
      </c>
      <c r="C46" s="785"/>
      <c r="D46" s="786" t="s">
        <v>560</v>
      </c>
      <c r="E46" s="786"/>
      <c r="F46" s="777"/>
      <c r="G46" s="777"/>
      <c r="H46" s="777"/>
      <c r="I46" s="777"/>
      <c r="J46" s="777"/>
      <c r="K46" s="777" t="n">
        <v>2</v>
      </c>
      <c r="L46" s="777" t="n">
        <v>2</v>
      </c>
      <c r="M46" s="777"/>
      <c r="N46" s="777"/>
      <c r="O46" s="777"/>
      <c r="P46" s="777"/>
      <c r="Q46" s="777"/>
      <c r="R46" s="777"/>
      <c r="S46" s="777"/>
      <c r="T46" s="777"/>
      <c r="U46" s="751"/>
      <c r="V46" s="777"/>
      <c r="W46" s="777"/>
      <c r="X46" s="777"/>
      <c r="Y46" s="777"/>
      <c r="Z46" s="777"/>
      <c r="AA46" s="777"/>
      <c r="AB46" s="777"/>
      <c r="AC46" s="777"/>
      <c r="AD46" s="389"/>
    </row>
    <row r="47" customFormat="false" ht="17.25" hidden="false" customHeight="true" outlineLevel="0" collapsed="false">
      <c r="A47" s="787" t="s">
        <v>561</v>
      </c>
      <c r="B47" s="787"/>
      <c r="C47" s="785"/>
      <c r="D47" s="788"/>
      <c r="E47" s="788"/>
      <c r="F47" s="777"/>
      <c r="G47" s="777"/>
      <c r="H47" s="777"/>
      <c r="I47" s="777"/>
      <c r="J47" s="777"/>
      <c r="K47" s="777"/>
      <c r="L47" s="777"/>
      <c r="M47" s="777"/>
      <c r="N47" s="777"/>
      <c r="O47" s="777"/>
      <c r="P47" s="777"/>
      <c r="Q47" s="777"/>
      <c r="R47" s="777"/>
      <c r="S47" s="777"/>
      <c r="T47" s="777"/>
      <c r="U47" s="751"/>
      <c r="V47" s="777"/>
      <c r="W47" s="777"/>
      <c r="X47" s="777"/>
      <c r="Y47" s="777"/>
      <c r="Z47" s="777"/>
      <c r="AA47" s="777"/>
      <c r="AB47" s="777"/>
      <c r="AC47" s="777"/>
      <c r="AD47" s="389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.25" hidden="false" customHeight="true" outlineLevel="0" collapsed="false">
      <c r="A48" s="773" t="n">
        <v>1</v>
      </c>
      <c r="B48" s="774" t="s">
        <v>134</v>
      </c>
      <c r="C48" s="789" t="s">
        <v>562</v>
      </c>
      <c r="D48" s="790" t="s">
        <v>563</v>
      </c>
      <c r="E48" s="790"/>
      <c r="F48" s="777"/>
      <c r="G48" s="777"/>
      <c r="H48" s="777"/>
      <c r="I48" s="777"/>
      <c r="J48" s="777"/>
      <c r="K48" s="777"/>
      <c r="L48" s="777"/>
      <c r="M48" s="777"/>
      <c r="N48" s="777"/>
      <c r="O48" s="777"/>
      <c r="P48" s="777"/>
      <c r="Q48" s="777"/>
      <c r="R48" s="777"/>
      <c r="S48" s="777"/>
      <c r="T48" s="777"/>
      <c r="U48" s="751"/>
      <c r="V48" s="777"/>
      <c r="W48" s="777"/>
      <c r="X48" s="777"/>
      <c r="Y48" s="777"/>
      <c r="Z48" s="777"/>
      <c r="AA48" s="777"/>
      <c r="AB48" s="777"/>
      <c r="AC48" s="777"/>
      <c r="AD48" s="389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.25" hidden="false" customHeight="true" outlineLevel="0" collapsed="false">
      <c r="A49" s="773" t="n">
        <v>2</v>
      </c>
      <c r="B49" s="778" t="s">
        <v>135</v>
      </c>
      <c r="C49" s="791" t="s">
        <v>564</v>
      </c>
      <c r="D49" s="786" t="s">
        <v>565</v>
      </c>
      <c r="E49" s="786"/>
      <c r="F49" s="792"/>
      <c r="G49" s="777"/>
      <c r="H49" s="777"/>
      <c r="I49" s="777"/>
      <c r="J49" s="777"/>
      <c r="K49" s="777"/>
      <c r="L49" s="777"/>
      <c r="M49" s="777"/>
      <c r="N49" s="777"/>
      <c r="O49" s="777"/>
      <c r="P49" s="777"/>
      <c r="Q49" s="777"/>
      <c r="R49" s="777"/>
      <c r="S49" s="777"/>
      <c r="T49" s="777"/>
      <c r="U49" s="751"/>
      <c r="V49" s="777"/>
      <c r="W49" s="777"/>
      <c r="X49" s="777"/>
      <c r="Y49" s="777"/>
      <c r="Z49" s="777"/>
      <c r="AA49" s="777"/>
      <c r="AB49" s="777"/>
      <c r="AC49" s="777"/>
      <c r="AD49" s="389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773" t="n">
        <v>3</v>
      </c>
      <c r="B50" s="778" t="s">
        <v>566</v>
      </c>
      <c r="C50" s="791" t="s">
        <v>477</v>
      </c>
      <c r="D50" s="786" t="s">
        <v>567</v>
      </c>
      <c r="E50" s="786"/>
      <c r="F50" s="793" t="s">
        <v>568</v>
      </c>
      <c r="G50" s="783" t="s">
        <v>568</v>
      </c>
      <c r="H50" s="783" t="s">
        <v>568</v>
      </c>
      <c r="I50" s="783" t="s">
        <v>568</v>
      </c>
      <c r="J50" s="783" t="s">
        <v>568</v>
      </c>
      <c r="K50" s="783" t="s">
        <v>568</v>
      </c>
      <c r="L50" s="738"/>
      <c r="M50" s="738"/>
      <c r="N50" s="738"/>
      <c r="O50" s="738"/>
      <c r="P50" s="738"/>
      <c r="Q50" s="783" t="s">
        <v>568</v>
      </c>
      <c r="R50" s="783" t="s">
        <v>568</v>
      </c>
      <c r="S50" s="783" t="s">
        <v>568</v>
      </c>
      <c r="T50" s="783" t="s">
        <v>568</v>
      </c>
      <c r="U50" s="751"/>
      <c r="V50" s="783" t="s">
        <v>568</v>
      </c>
      <c r="W50" s="783" t="s">
        <v>568</v>
      </c>
      <c r="X50" s="783" t="s">
        <v>568</v>
      </c>
      <c r="Y50" s="783" t="s">
        <v>568</v>
      </c>
      <c r="Z50" s="783" t="s">
        <v>568</v>
      </c>
      <c r="AA50" s="783" t="s">
        <v>568</v>
      </c>
      <c r="AB50" s="783" t="s">
        <v>568</v>
      </c>
      <c r="AC50" s="783" t="s">
        <v>568</v>
      </c>
      <c r="AD50" s="9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" hidden="false" customHeight="true" outlineLevel="0" collapsed="false">
      <c r="A51" s="794" t="n">
        <v>4</v>
      </c>
      <c r="B51" s="795" t="s">
        <v>282</v>
      </c>
      <c r="C51" s="796" t="s">
        <v>477</v>
      </c>
      <c r="D51" s="797" t="s">
        <v>283</v>
      </c>
      <c r="E51" s="797"/>
      <c r="F51" s="793"/>
      <c r="G51" s="783"/>
      <c r="H51" s="783"/>
      <c r="I51" s="783"/>
      <c r="J51" s="783"/>
      <c r="K51" s="783"/>
      <c r="L51" s="738"/>
      <c r="M51" s="738"/>
      <c r="N51" s="738"/>
      <c r="O51" s="738"/>
      <c r="P51" s="738"/>
      <c r="Q51" s="783"/>
      <c r="R51" s="783"/>
      <c r="S51" s="783"/>
      <c r="T51" s="783"/>
      <c r="U51" s="751"/>
      <c r="V51" s="783"/>
      <c r="W51" s="783"/>
      <c r="X51" s="783"/>
      <c r="Y51" s="783"/>
      <c r="Z51" s="783"/>
      <c r="AA51" s="783"/>
      <c r="AB51" s="783"/>
      <c r="AC51" s="783"/>
      <c r="AD51" s="9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1.25" hidden="false" customHeight="true" outlineLevel="0" collapsed="false">
      <c r="A52" s="406"/>
      <c r="B52" s="406"/>
      <c r="C52" s="406"/>
      <c r="D52" s="798"/>
      <c r="E52" s="798"/>
      <c r="F52" s="799"/>
      <c r="G52" s="799"/>
      <c r="H52" s="799"/>
      <c r="I52" s="799"/>
      <c r="J52" s="799"/>
      <c r="K52" s="799"/>
      <c r="L52" s="799"/>
      <c r="M52" s="799"/>
      <c r="N52" s="799"/>
      <c r="O52" s="799"/>
      <c r="P52" s="799"/>
      <c r="Q52" s="799"/>
      <c r="R52" s="799"/>
      <c r="S52" s="799"/>
      <c r="T52" s="799"/>
      <c r="U52" s="799"/>
      <c r="V52" s="799"/>
      <c r="W52" s="799"/>
      <c r="X52" s="799"/>
      <c r="Y52" s="799"/>
      <c r="Z52" s="799"/>
      <c r="AA52" s="799"/>
      <c r="AB52" s="799"/>
      <c r="AC52" s="799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75" hidden="false" customHeight="false" outlineLevel="0" collapsed="false">
      <c r="A53" s="800" t="s">
        <v>569</v>
      </c>
      <c r="B53" s="801"/>
      <c r="C53" s="801"/>
      <c r="D53" s="800"/>
      <c r="E53" s="800"/>
      <c r="F53" s="802"/>
      <c r="G53" s="802"/>
      <c r="H53" s="802"/>
      <c r="I53" s="802"/>
      <c r="J53" s="802"/>
      <c r="K53" s="802"/>
      <c r="L53" s="802"/>
      <c r="M53" s="802"/>
      <c r="N53" s="802"/>
      <c r="O53" s="802"/>
      <c r="P53" s="802"/>
      <c r="Q53" s="802"/>
      <c r="R53" s="802"/>
      <c r="S53" s="802"/>
      <c r="T53" s="802"/>
      <c r="U53" s="802"/>
      <c r="V53" s="802"/>
      <c r="W53" s="802"/>
      <c r="X53" s="802"/>
      <c r="Y53" s="802"/>
      <c r="Z53" s="802"/>
      <c r="AA53" s="802"/>
      <c r="AB53" s="802"/>
      <c r="AC53" s="802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75" hidden="false" customHeight="false" outlineLevel="0" collapsed="false">
      <c r="A54" s="803" t="s">
        <v>570</v>
      </c>
      <c r="B54" s="804" t="s">
        <v>571</v>
      </c>
      <c r="C54" s="804" t="s">
        <v>63</v>
      </c>
      <c r="D54" s="804" t="s">
        <v>572</v>
      </c>
      <c r="E54" s="805" t="s">
        <v>573</v>
      </c>
      <c r="F54" s="806" t="s">
        <v>574</v>
      </c>
      <c r="G54" s="806"/>
      <c r="H54" s="806"/>
      <c r="I54" s="806"/>
      <c r="J54" s="806"/>
      <c r="K54" s="806"/>
      <c r="L54" s="806"/>
      <c r="M54" s="806"/>
      <c r="N54" s="806"/>
      <c r="O54" s="806"/>
      <c r="P54" s="806"/>
      <c r="Q54" s="806"/>
      <c r="R54" s="806"/>
      <c r="S54" s="806"/>
      <c r="T54" s="806"/>
      <c r="U54" s="806"/>
      <c r="V54" s="806"/>
      <c r="W54" s="806"/>
      <c r="X54" s="806"/>
      <c r="Y54" s="806"/>
      <c r="Z54" s="806"/>
      <c r="AA54" s="806"/>
      <c r="AB54" s="806"/>
      <c r="AC54" s="806"/>
      <c r="AD54" s="9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21" customFormat="true" ht="12" hidden="false" customHeight="true" outlineLevel="0" collapsed="false">
      <c r="A55" s="807" t="s">
        <v>138</v>
      </c>
      <c r="B55" s="808" t="s">
        <v>575</v>
      </c>
      <c r="C55" s="809"/>
      <c r="D55" s="810"/>
      <c r="E55" s="810"/>
      <c r="F55" s="811" t="s">
        <v>576</v>
      </c>
      <c r="G55" s="812" t="s">
        <v>577</v>
      </c>
      <c r="H55" s="812" t="s">
        <v>576</v>
      </c>
      <c r="I55" s="812" t="s">
        <v>576</v>
      </c>
      <c r="J55" s="813"/>
      <c r="K55" s="812" t="s">
        <v>576</v>
      </c>
      <c r="L55" s="812" t="s">
        <v>576</v>
      </c>
      <c r="M55" s="813"/>
      <c r="N55" s="812" t="s">
        <v>576</v>
      </c>
      <c r="O55" s="813"/>
      <c r="P55" s="813"/>
      <c r="Q55" s="813"/>
      <c r="R55" s="813"/>
      <c r="S55" s="812" t="s">
        <v>576</v>
      </c>
      <c r="T55" s="814" t="s">
        <v>576</v>
      </c>
      <c r="U55" s="815"/>
      <c r="V55" s="816"/>
      <c r="W55" s="816"/>
      <c r="X55" s="817" t="s">
        <v>578</v>
      </c>
      <c r="Y55" s="812" t="s">
        <v>576</v>
      </c>
      <c r="Z55" s="812" t="s">
        <v>576</v>
      </c>
      <c r="AA55" s="818"/>
      <c r="AB55" s="818"/>
      <c r="AC55" s="819"/>
      <c r="AD55" s="820"/>
    </row>
    <row r="56" customFormat="false" ht="12" hidden="false" customHeight="true" outlineLevel="0" collapsed="false">
      <c r="A56" s="807"/>
      <c r="B56" s="822" t="s">
        <v>579</v>
      </c>
      <c r="C56" s="823"/>
      <c r="D56" s="824"/>
      <c r="E56" s="824"/>
      <c r="F56" s="825" t="s">
        <v>576</v>
      </c>
      <c r="G56" s="812" t="s">
        <v>577</v>
      </c>
      <c r="H56" s="812" t="s">
        <v>576</v>
      </c>
      <c r="I56" s="812" t="s">
        <v>576</v>
      </c>
      <c r="J56" s="826"/>
      <c r="K56" s="812" t="s">
        <v>576</v>
      </c>
      <c r="L56" s="812" t="s">
        <v>576</v>
      </c>
      <c r="M56" s="826"/>
      <c r="N56" s="812" t="s">
        <v>576</v>
      </c>
      <c r="O56" s="826"/>
      <c r="P56" s="826"/>
      <c r="Q56" s="826"/>
      <c r="R56" s="826"/>
      <c r="S56" s="812" t="s">
        <v>576</v>
      </c>
      <c r="T56" s="827" t="s">
        <v>576</v>
      </c>
      <c r="U56" s="818"/>
      <c r="V56" s="818"/>
      <c r="W56" s="818"/>
      <c r="X56" s="812" t="s">
        <v>578</v>
      </c>
      <c r="Y56" s="812" t="s">
        <v>576</v>
      </c>
      <c r="Z56" s="812" t="s">
        <v>576</v>
      </c>
      <c r="AA56" s="818"/>
      <c r="AB56" s="818"/>
      <c r="AC56" s="828"/>
      <c r="AD56" s="820"/>
    </row>
    <row r="57" customFormat="false" ht="12" hidden="false" customHeight="true" outlineLevel="0" collapsed="false">
      <c r="A57" s="807"/>
      <c r="B57" s="822" t="s">
        <v>580</v>
      </c>
      <c r="C57" s="823"/>
      <c r="D57" s="824"/>
      <c r="E57" s="824"/>
      <c r="F57" s="825" t="s">
        <v>576</v>
      </c>
      <c r="G57" s="812" t="s">
        <v>577</v>
      </c>
      <c r="H57" s="812" t="s">
        <v>576</v>
      </c>
      <c r="I57" s="812" t="s">
        <v>576</v>
      </c>
      <c r="J57" s="826"/>
      <c r="K57" s="812" t="s">
        <v>576</v>
      </c>
      <c r="L57" s="812" t="s">
        <v>576</v>
      </c>
      <c r="M57" s="826"/>
      <c r="N57" s="812" t="s">
        <v>576</v>
      </c>
      <c r="O57" s="826"/>
      <c r="P57" s="826"/>
      <c r="Q57" s="826"/>
      <c r="R57" s="826"/>
      <c r="S57" s="812" t="s">
        <v>576</v>
      </c>
      <c r="T57" s="827" t="s">
        <v>576</v>
      </c>
      <c r="U57" s="818"/>
      <c r="V57" s="818"/>
      <c r="W57" s="818"/>
      <c r="X57" s="812" t="s">
        <v>578</v>
      </c>
      <c r="Y57" s="812" t="s">
        <v>576</v>
      </c>
      <c r="Z57" s="812" t="s">
        <v>576</v>
      </c>
      <c r="AA57" s="818"/>
      <c r="AB57" s="818"/>
      <c r="AC57" s="828"/>
      <c r="AD57" s="820"/>
    </row>
    <row r="58" customFormat="false" ht="12" hidden="false" customHeight="true" outlineLevel="0" collapsed="false">
      <c r="A58" s="807"/>
      <c r="B58" s="822" t="s">
        <v>581</v>
      </c>
      <c r="C58" s="823"/>
      <c r="D58" s="824"/>
      <c r="E58" s="824"/>
      <c r="F58" s="825" t="s">
        <v>576</v>
      </c>
      <c r="G58" s="812" t="s">
        <v>577</v>
      </c>
      <c r="H58" s="812" t="s">
        <v>576</v>
      </c>
      <c r="I58" s="812" t="s">
        <v>576</v>
      </c>
      <c r="J58" s="826"/>
      <c r="K58" s="812" t="s">
        <v>576</v>
      </c>
      <c r="L58" s="812" t="s">
        <v>576</v>
      </c>
      <c r="M58" s="826"/>
      <c r="N58" s="812" t="s">
        <v>576</v>
      </c>
      <c r="O58" s="826"/>
      <c r="P58" s="826"/>
      <c r="Q58" s="826"/>
      <c r="R58" s="826"/>
      <c r="S58" s="812" t="s">
        <v>576</v>
      </c>
      <c r="T58" s="827" t="s">
        <v>576</v>
      </c>
      <c r="U58" s="818"/>
      <c r="V58" s="818"/>
      <c r="W58" s="818"/>
      <c r="X58" s="812" t="s">
        <v>578</v>
      </c>
      <c r="Y58" s="812" t="s">
        <v>576</v>
      </c>
      <c r="Z58" s="812" t="s">
        <v>576</v>
      </c>
      <c r="AA58" s="818"/>
      <c r="AB58" s="818"/>
      <c r="AC58" s="828"/>
      <c r="AD58" s="820"/>
    </row>
    <row r="59" customFormat="false" ht="12" hidden="false" customHeight="true" outlineLevel="0" collapsed="false">
      <c r="A59" s="807"/>
      <c r="B59" s="829" t="s">
        <v>582</v>
      </c>
      <c r="C59" s="823"/>
      <c r="D59" s="824"/>
      <c r="E59" s="824"/>
      <c r="F59" s="830" t="s">
        <v>576</v>
      </c>
      <c r="G59" s="831" t="s">
        <v>577</v>
      </c>
      <c r="H59" s="831" t="s">
        <v>576</v>
      </c>
      <c r="I59" s="831" t="s">
        <v>576</v>
      </c>
      <c r="J59" s="832"/>
      <c r="K59" s="831" t="s">
        <v>576</v>
      </c>
      <c r="L59" s="831" t="s">
        <v>576</v>
      </c>
      <c r="M59" s="832"/>
      <c r="N59" s="831" t="s">
        <v>576</v>
      </c>
      <c r="O59" s="832"/>
      <c r="P59" s="832"/>
      <c r="Q59" s="832"/>
      <c r="R59" s="832"/>
      <c r="S59" s="831" t="s">
        <v>576</v>
      </c>
      <c r="T59" s="833" t="s">
        <v>576</v>
      </c>
      <c r="U59" s="834"/>
      <c r="V59" s="834"/>
      <c r="W59" s="834"/>
      <c r="X59" s="831" t="s">
        <v>578</v>
      </c>
      <c r="Y59" s="831" t="s">
        <v>576</v>
      </c>
      <c r="Z59" s="831" t="s">
        <v>576</v>
      </c>
      <c r="AA59" s="834"/>
      <c r="AB59" s="834"/>
      <c r="AC59" s="835"/>
      <c r="AD59" s="820"/>
    </row>
    <row r="60" customFormat="false" ht="12" hidden="false" customHeight="true" outlineLevel="0" collapsed="false">
      <c r="A60" s="807" t="s">
        <v>139</v>
      </c>
      <c r="B60" s="808" t="s">
        <v>575</v>
      </c>
      <c r="C60" s="823"/>
      <c r="D60" s="824"/>
      <c r="E60" s="824"/>
      <c r="F60" s="836" t="s">
        <v>576</v>
      </c>
      <c r="G60" s="817" t="s">
        <v>583</v>
      </c>
      <c r="H60" s="817" t="s">
        <v>576</v>
      </c>
      <c r="I60" s="817" t="s">
        <v>576</v>
      </c>
      <c r="J60" s="837"/>
      <c r="K60" s="817" t="s">
        <v>576</v>
      </c>
      <c r="L60" s="817" t="s">
        <v>576</v>
      </c>
      <c r="M60" s="817" t="s">
        <v>576</v>
      </c>
      <c r="N60" s="837"/>
      <c r="O60" s="837"/>
      <c r="P60" s="837"/>
      <c r="Q60" s="837"/>
      <c r="R60" s="837"/>
      <c r="S60" s="817" t="s">
        <v>576</v>
      </c>
      <c r="T60" s="838" t="s">
        <v>576</v>
      </c>
      <c r="U60" s="816"/>
      <c r="V60" s="816"/>
      <c r="W60" s="816"/>
      <c r="X60" s="839" t="s">
        <v>576</v>
      </c>
      <c r="Y60" s="817" t="s">
        <v>576</v>
      </c>
      <c r="Z60" s="817" t="s">
        <v>576</v>
      </c>
      <c r="AA60" s="817" t="s">
        <v>576</v>
      </c>
      <c r="AB60" s="816"/>
      <c r="AC60" s="840"/>
      <c r="AD60" s="820"/>
    </row>
    <row r="61" customFormat="false" ht="12" hidden="false" customHeight="true" outlineLevel="0" collapsed="false">
      <c r="A61" s="807"/>
      <c r="B61" s="822" t="s">
        <v>579</v>
      </c>
      <c r="C61" s="823"/>
      <c r="D61" s="824"/>
      <c r="E61" s="824"/>
      <c r="F61" s="841" t="s">
        <v>576</v>
      </c>
      <c r="G61" s="817" t="s">
        <v>583</v>
      </c>
      <c r="H61" s="812" t="s">
        <v>576</v>
      </c>
      <c r="I61" s="812" t="s">
        <v>576</v>
      </c>
      <c r="J61" s="826"/>
      <c r="K61" s="812" t="s">
        <v>576</v>
      </c>
      <c r="L61" s="812" t="s">
        <v>576</v>
      </c>
      <c r="M61" s="812" t="s">
        <v>576</v>
      </c>
      <c r="N61" s="826"/>
      <c r="O61" s="826"/>
      <c r="P61" s="826"/>
      <c r="Q61" s="826"/>
      <c r="R61" s="826"/>
      <c r="S61" s="812" t="s">
        <v>576</v>
      </c>
      <c r="T61" s="827" t="s">
        <v>576</v>
      </c>
      <c r="U61" s="818"/>
      <c r="V61" s="816"/>
      <c r="W61" s="816"/>
      <c r="X61" s="839" t="s">
        <v>576</v>
      </c>
      <c r="Y61" s="812" t="s">
        <v>576</v>
      </c>
      <c r="Z61" s="812" t="s">
        <v>576</v>
      </c>
      <c r="AA61" s="812" t="s">
        <v>576</v>
      </c>
      <c r="AB61" s="818"/>
      <c r="AC61" s="828"/>
      <c r="AD61" s="820"/>
    </row>
    <row r="62" customFormat="false" ht="12" hidden="false" customHeight="true" outlineLevel="0" collapsed="false">
      <c r="A62" s="807"/>
      <c r="B62" s="822" t="s">
        <v>580</v>
      </c>
      <c r="C62" s="823"/>
      <c r="D62" s="824"/>
      <c r="E62" s="824"/>
      <c r="F62" s="841" t="s">
        <v>576</v>
      </c>
      <c r="G62" s="817" t="s">
        <v>583</v>
      </c>
      <c r="H62" s="812" t="s">
        <v>576</v>
      </c>
      <c r="I62" s="812" t="s">
        <v>576</v>
      </c>
      <c r="J62" s="826"/>
      <c r="K62" s="812" t="s">
        <v>576</v>
      </c>
      <c r="L62" s="812" t="s">
        <v>576</v>
      </c>
      <c r="M62" s="812" t="s">
        <v>576</v>
      </c>
      <c r="N62" s="826"/>
      <c r="O62" s="826"/>
      <c r="P62" s="826"/>
      <c r="Q62" s="826"/>
      <c r="R62" s="826"/>
      <c r="S62" s="812" t="s">
        <v>576</v>
      </c>
      <c r="T62" s="827" t="s">
        <v>576</v>
      </c>
      <c r="U62" s="818"/>
      <c r="V62" s="816"/>
      <c r="W62" s="816"/>
      <c r="X62" s="839" t="s">
        <v>576</v>
      </c>
      <c r="Y62" s="812" t="s">
        <v>576</v>
      </c>
      <c r="Z62" s="812" t="s">
        <v>576</v>
      </c>
      <c r="AA62" s="812" t="s">
        <v>576</v>
      </c>
      <c r="AB62" s="818"/>
      <c r="AC62" s="828"/>
      <c r="AD62" s="820"/>
    </row>
    <row r="63" customFormat="false" ht="12" hidden="false" customHeight="true" outlineLevel="0" collapsed="false">
      <c r="A63" s="807"/>
      <c r="B63" s="822" t="s">
        <v>581</v>
      </c>
      <c r="C63" s="823"/>
      <c r="D63" s="824"/>
      <c r="E63" s="824"/>
      <c r="F63" s="841" t="s">
        <v>576</v>
      </c>
      <c r="G63" s="817" t="s">
        <v>583</v>
      </c>
      <c r="H63" s="812" t="s">
        <v>576</v>
      </c>
      <c r="I63" s="812" t="s">
        <v>576</v>
      </c>
      <c r="J63" s="826"/>
      <c r="K63" s="812" t="s">
        <v>576</v>
      </c>
      <c r="L63" s="812" t="s">
        <v>576</v>
      </c>
      <c r="M63" s="812" t="s">
        <v>576</v>
      </c>
      <c r="N63" s="826"/>
      <c r="O63" s="826"/>
      <c r="P63" s="826"/>
      <c r="Q63" s="826"/>
      <c r="R63" s="826"/>
      <c r="S63" s="812" t="s">
        <v>576</v>
      </c>
      <c r="T63" s="827" t="s">
        <v>576</v>
      </c>
      <c r="U63" s="818"/>
      <c r="V63" s="816"/>
      <c r="W63" s="816"/>
      <c r="X63" s="839" t="s">
        <v>576</v>
      </c>
      <c r="Y63" s="812" t="s">
        <v>576</v>
      </c>
      <c r="Z63" s="812" t="s">
        <v>576</v>
      </c>
      <c r="AA63" s="812" t="s">
        <v>576</v>
      </c>
      <c r="AB63" s="818"/>
      <c r="AC63" s="828"/>
      <c r="AD63" s="820"/>
    </row>
    <row r="64" customFormat="false" ht="12" hidden="false" customHeight="true" outlineLevel="0" collapsed="false">
      <c r="A64" s="807"/>
      <c r="B64" s="829" t="s">
        <v>582</v>
      </c>
      <c r="C64" s="823"/>
      <c r="D64" s="824"/>
      <c r="E64" s="824"/>
      <c r="F64" s="830" t="s">
        <v>576</v>
      </c>
      <c r="G64" s="842" t="s">
        <v>583</v>
      </c>
      <c r="H64" s="831" t="s">
        <v>576</v>
      </c>
      <c r="I64" s="831" t="s">
        <v>576</v>
      </c>
      <c r="J64" s="832"/>
      <c r="K64" s="831" t="s">
        <v>576</v>
      </c>
      <c r="L64" s="831" t="s">
        <v>576</v>
      </c>
      <c r="M64" s="831" t="s">
        <v>576</v>
      </c>
      <c r="N64" s="832"/>
      <c r="O64" s="832"/>
      <c r="P64" s="832"/>
      <c r="Q64" s="832"/>
      <c r="R64" s="832"/>
      <c r="S64" s="831" t="s">
        <v>576</v>
      </c>
      <c r="T64" s="833" t="s">
        <v>576</v>
      </c>
      <c r="U64" s="834"/>
      <c r="V64" s="834"/>
      <c r="W64" s="834"/>
      <c r="X64" s="843" t="s">
        <v>576</v>
      </c>
      <c r="Y64" s="831" t="s">
        <v>576</v>
      </c>
      <c r="Z64" s="831" t="s">
        <v>576</v>
      </c>
      <c r="AA64" s="831" t="s">
        <v>576</v>
      </c>
      <c r="AB64" s="834"/>
      <c r="AC64" s="835"/>
      <c r="AD64" s="820"/>
    </row>
    <row r="65" customFormat="false" ht="12" hidden="false" customHeight="true" outlineLevel="0" collapsed="false">
      <c r="A65" s="807" t="s">
        <v>140</v>
      </c>
      <c r="B65" s="808" t="s">
        <v>575</v>
      </c>
      <c r="C65" s="823"/>
      <c r="D65" s="824"/>
      <c r="E65" s="824"/>
      <c r="F65" s="836" t="s">
        <v>576</v>
      </c>
      <c r="G65" s="817" t="s">
        <v>577</v>
      </c>
      <c r="H65" s="817" t="s">
        <v>576</v>
      </c>
      <c r="I65" s="817" t="s">
        <v>576</v>
      </c>
      <c r="J65" s="837"/>
      <c r="K65" s="817" t="s">
        <v>576</v>
      </c>
      <c r="L65" s="817" t="s">
        <v>576</v>
      </c>
      <c r="M65" s="837"/>
      <c r="N65" s="837"/>
      <c r="O65" s="837"/>
      <c r="P65" s="837"/>
      <c r="Q65" s="837"/>
      <c r="R65" s="837"/>
      <c r="S65" s="817" t="s">
        <v>576</v>
      </c>
      <c r="T65" s="838" t="s">
        <v>576</v>
      </c>
      <c r="U65" s="816"/>
      <c r="V65" s="816"/>
      <c r="W65" s="816"/>
      <c r="X65" s="817" t="s">
        <v>578</v>
      </c>
      <c r="Y65" s="817" t="s">
        <v>576</v>
      </c>
      <c r="Z65" s="817" t="s">
        <v>576</v>
      </c>
      <c r="AA65" s="817" t="s">
        <v>576</v>
      </c>
      <c r="AB65" s="816"/>
      <c r="AC65" s="840"/>
      <c r="AD65" s="820"/>
    </row>
    <row r="66" customFormat="false" ht="12" hidden="false" customHeight="true" outlineLevel="0" collapsed="false">
      <c r="A66" s="807"/>
      <c r="B66" s="822" t="s">
        <v>579</v>
      </c>
      <c r="C66" s="823"/>
      <c r="D66" s="824"/>
      <c r="E66" s="824"/>
      <c r="F66" s="841" t="s">
        <v>576</v>
      </c>
      <c r="G66" s="812" t="s">
        <v>577</v>
      </c>
      <c r="H66" s="812" t="s">
        <v>576</v>
      </c>
      <c r="I66" s="812" t="s">
        <v>576</v>
      </c>
      <c r="J66" s="826"/>
      <c r="K66" s="812" t="s">
        <v>576</v>
      </c>
      <c r="L66" s="812" t="s">
        <v>576</v>
      </c>
      <c r="M66" s="826"/>
      <c r="N66" s="826"/>
      <c r="O66" s="826"/>
      <c r="P66" s="826"/>
      <c r="Q66" s="826"/>
      <c r="R66" s="826"/>
      <c r="S66" s="812" t="s">
        <v>576</v>
      </c>
      <c r="T66" s="827" t="s">
        <v>576</v>
      </c>
      <c r="U66" s="818"/>
      <c r="V66" s="818"/>
      <c r="W66" s="818"/>
      <c r="X66" s="812" t="s">
        <v>578</v>
      </c>
      <c r="Y66" s="812" t="s">
        <v>576</v>
      </c>
      <c r="Z66" s="812" t="s">
        <v>576</v>
      </c>
      <c r="AA66" s="812" t="s">
        <v>576</v>
      </c>
      <c r="AB66" s="818"/>
      <c r="AC66" s="828"/>
      <c r="AD66" s="820"/>
    </row>
    <row r="67" customFormat="false" ht="12" hidden="false" customHeight="true" outlineLevel="0" collapsed="false">
      <c r="A67" s="807"/>
      <c r="B67" s="822" t="s">
        <v>580</v>
      </c>
      <c r="C67" s="823"/>
      <c r="D67" s="824"/>
      <c r="E67" s="824"/>
      <c r="F67" s="841" t="s">
        <v>576</v>
      </c>
      <c r="G67" s="812" t="s">
        <v>577</v>
      </c>
      <c r="H67" s="812" t="s">
        <v>576</v>
      </c>
      <c r="I67" s="812" t="s">
        <v>576</v>
      </c>
      <c r="J67" s="826"/>
      <c r="K67" s="812" t="s">
        <v>576</v>
      </c>
      <c r="L67" s="812" t="s">
        <v>576</v>
      </c>
      <c r="M67" s="826"/>
      <c r="N67" s="826"/>
      <c r="O67" s="826"/>
      <c r="P67" s="826"/>
      <c r="Q67" s="826"/>
      <c r="R67" s="826"/>
      <c r="S67" s="812" t="s">
        <v>576</v>
      </c>
      <c r="T67" s="827" t="s">
        <v>576</v>
      </c>
      <c r="U67" s="818"/>
      <c r="V67" s="818"/>
      <c r="W67" s="818"/>
      <c r="X67" s="812" t="s">
        <v>578</v>
      </c>
      <c r="Y67" s="812" t="s">
        <v>576</v>
      </c>
      <c r="Z67" s="812" t="s">
        <v>576</v>
      </c>
      <c r="AA67" s="812" t="s">
        <v>576</v>
      </c>
      <c r="AB67" s="818"/>
      <c r="AC67" s="828"/>
      <c r="AD67" s="820"/>
    </row>
    <row r="68" customFormat="false" ht="12" hidden="false" customHeight="true" outlineLevel="0" collapsed="false">
      <c r="A68" s="807"/>
      <c r="B68" s="822" t="s">
        <v>581</v>
      </c>
      <c r="C68" s="823"/>
      <c r="D68" s="824"/>
      <c r="E68" s="824"/>
      <c r="F68" s="841" t="s">
        <v>576</v>
      </c>
      <c r="G68" s="812" t="s">
        <v>577</v>
      </c>
      <c r="H68" s="812" t="s">
        <v>576</v>
      </c>
      <c r="I68" s="812" t="s">
        <v>576</v>
      </c>
      <c r="J68" s="826"/>
      <c r="K68" s="812" t="s">
        <v>576</v>
      </c>
      <c r="L68" s="812" t="s">
        <v>576</v>
      </c>
      <c r="M68" s="826"/>
      <c r="N68" s="826"/>
      <c r="O68" s="826"/>
      <c r="P68" s="826"/>
      <c r="Q68" s="826"/>
      <c r="R68" s="826"/>
      <c r="S68" s="812" t="s">
        <v>576</v>
      </c>
      <c r="T68" s="827" t="s">
        <v>576</v>
      </c>
      <c r="U68" s="818"/>
      <c r="V68" s="818"/>
      <c r="W68" s="818"/>
      <c r="X68" s="812" t="s">
        <v>578</v>
      </c>
      <c r="Y68" s="812" t="s">
        <v>576</v>
      </c>
      <c r="Z68" s="812" t="s">
        <v>576</v>
      </c>
      <c r="AA68" s="812" t="s">
        <v>576</v>
      </c>
      <c r="AB68" s="818"/>
      <c r="AC68" s="828"/>
      <c r="AD68" s="820"/>
    </row>
    <row r="69" customFormat="false" ht="12" hidden="false" customHeight="true" outlineLevel="0" collapsed="false">
      <c r="A69" s="807"/>
      <c r="B69" s="829" t="s">
        <v>582</v>
      </c>
      <c r="C69" s="823"/>
      <c r="D69" s="824"/>
      <c r="E69" s="824"/>
      <c r="F69" s="830" t="s">
        <v>576</v>
      </c>
      <c r="G69" s="831" t="s">
        <v>577</v>
      </c>
      <c r="H69" s="831" t="s">
        <v>576</v>
      </c>
      <c r="I69" s="831" t="s">
        <v>576</v>
      </c>
      <c r="J69" s="832"/>
      <c r="K69" s="831" t="s">
        <v>576</v>
      </c>
      <c r="L69" s="831" t="s">
        <v>576</v>
      </c>
      <c r="M69" s="832"/>
      <c r="N69" s="832"/>
      <c r="O69" s="832"/>
      <c r="P69" s="832"/>
      <c r="Q69" s="832"/>
      <c r="R69" s="832"/>
      <c r="S69" s="831" t="s">
        <v>576</v>
      </c>
      <c r="T69" s="833" t="s">
        <v>576</v>
      </c>
      <c r="U69" s="834"/>
      <c r="V69" s="834"/>
      <c r="W69" s="834"/>
      <c r="X69" s="831" t="s">
        <v>578</v>
      </c>
      <c r="Y69" s="831" t="s">
        <v>576</v>
      </c>
      <c r="Z69" s="831" t="s">
        <v>576</v>
      </c>
      <c r="AA69" s="831" t="s">
        <v>576</v>
      </c>
      <c r="AB69" s="834"/>
      <c r="AC69" s="835"/>
      <c r="AD69" s="820"/>
    </row>
    <row r="70" customFormat="false" ht="12" hidden="false" customHeight="true" outlineLevel="0" collapsed="false">
      <c r="A70" s="844" t="s">
        <v>141</v>
      </c>
      <c r="B70" s="822" t="s">
        <v>575</v>
      </c>
      <c r="C70" s="823"/>
      <c r="D70" s="824"/>
      <c r="E70" s="824"/>
      <c r="F70" s="845"/>
      <c r="G70" s="817" t="s">
        <v>583</v>
      </c>
      <c r="H70" s="817" t="s">
        <v>576</v>
      </c>
      <c r="I70" s="817" t="s">
        <v>576</v>
      </c>
      <c r="J70" s="837"/>
      <c r="K70" s="817" t="s">
        <v>576</v>
      </c>
      <c r="L70" s="817" t="s">
        <v>576</v>
      </c>
      <c r="M70" s="837"/>
      <c r="N70" s="837"/>
      <c r="O70" s="837"/>
      <c r="P70" s="837"/>
      <c r="Q70" s="837"/>
      <c r="R70" s="837"/>
      <c r="S70" s="817" t="s">
        <v>576</v>
      </c>
      <c r="T70" s="839"/>
      <c r="U70" s="816"/>
      <c r="V70" s="816"/>
      <c r="W70" s="816"/>
      <c r="X70" s="839" t="s">
        <v>576</v>
      </c>
      <c r="Y70" s="817" t="s">
        <v>576</v>
      </c>
      <c r="Z70" s="817" t="s">
        <v>576</v>
      </c>
      <c r="AA70" s="817" t="s">
        <v>576</v>
      </c>
      <c r="AB70" s="816"/>
      <c r="AC70" s="840"/>
      <c r="AD70" s="820"/>
    </row>
    <row r="71" customFormat="false" ht="12" hidden="false" customHeight="true" outlineLevel="0" collapsed="false">
      <c r="A71" s="844"/>
      <c r="B71" s="822" t="s">
        <v>579</v>
      </c>
      <c r="C71" s="823"/>
      <c r="D71" s="824"/>
      <c r="E71" s="824"/>
      <c r="F71" s="846"/>
      <c r="G71" s="817" t="s">
        <v>583</v>
      </c>
      <c r="H71" s="812" t="s">
        <v>576</v>
      </c>
      <c r="I71" s="812" t="s">
        <v>576</v>
      </c>
      <c r="J71" s="826"/>
      <c r="K71" s="812" t="s">
        <v>576</v>
      </c>
      <c r="L71" s="812" t="s">
        <v>576</v>
      </c>
      <c r="M71" s="826"/>
      <c r="N71" s="826"/>
      <c r="O71" s="826"/>
      <c r="P71" s="826"/>
      <c r="Q71" s="826"/>
      <c r="R71" s="826"/>
      <c r="S71" s="812" t="s">
        <v>576</v>
      </c>
      <c r="T71" s="826"/>
      <c r="U71" s="818"/>
      <c r="V71" s="816"/>
      <c r="W71" s="816"/>
      <c r="X71" s="839" t="s">
        <v>576</v>
      </c>
      <c r="Y71" s="812" t="s">
        <v>576</v>
      </c>
      <c r="Z71" s="812" t="s">
        <v>576</v>
      </c>
      <c r="AA71" s="812" t="s">
        <v>576</v>
      </c>
      <c r="AB71" s="818"/>
      <c r="AC71" s="828"/>
      <c r="AD71" s="820"/>
    </row>
    <row r="72" customFormat="false" ht="12" hidden="false" customHeight="true" outlineLevel="0" collapsed="false">
      <c r="A72" s="844"/>
      <c r="B72" s="822" t="s">
        <v>580</v>
      </c>
      <c r="C72" s="823"/>
      <c r="D72" s="824"/>
      <c r="E72" s="824"/>
      <c r="F72" s="846"/>
      <c r="G72" s="817" t="s">
        <v>583</v>
      </c>
      <c r="H72" s="812" t="s">
        <v>576</v>
      </c>
      <c r="I72" s="812" t="s">
        <v>576</v>
      </c>
      <c r="J72" s="826"/>
      <c r="K72" s="812" t="s">
        <v>576</v>
      </c>
      <c r="L72" s="812" t="s">
        <v>576</v>
      </c>
      <c r="M72" s="826"/>
      <c r="N72" s="826"/>
      <c r="O72" s="826"/>
      <c r="P72" s="826"/>
      <c r="Q72" s="826"/>
      <c r="R72" s="826"/>
      <c r="S72" s="812" t="s">
        <v>576</v>
      </c>
      <c r="T72" s="826"/>
      <c r="U72" s="818"/>
      <c r="V72" s="816"/>
      <c r="W72" s="816"/>
      <c r="X72" s="839" t="s">
        <v>576</v>
      </c>
      <c r="Y72" s="812" t="s">
        <v>576</v>
      </c>
      <c r="Z72" s="812" t="s">
        <v>576</v>
      </c>
      <c r="AA72" s="812" t="s">
        <v>576</v>
      </c>
      <c r="AB72" s="818"/>
      <c r="AC72" s="828"/>
      <c r="AD72" s="820"/>
    </row>
    <row r="73" customFormat="false" ht="12" hidden="false" customHeight="true" outlineLevel="0" collapsed="false">
      <c r="A73" s="844"/>
      <c r="B73" s="822" t="s">
        <v>581</v>
      </c>
      <c r="C73" s="823"/>
      <c r="D73" s="824"/>
      <c r="E73" s="824"/>
      <c r="F73" s="846"/>
      <c r="G73" s="817" t="s">
        <v>583</v>
      </c>
      <c r="H73" s="812" t="s">
        <v>576</v>
      </c>
      <c r="I73" s="812" t="s">
        <v>576</v>
      </c>
      <c r="J73" s="826"/>
      <c r="K73" s="812" t="s">
        <v>576</v>
      </c>
      <c r="L73" s="812" t="s">
        <v>576</v>
      </c>
      <c r="M73" s="826"/>
      <c r="N73" s="826"/>
      <c r="O73" s="826"/>
      <c r="P73" s="826"/>
      <c r="Q73" s="826"/>
      <c r="R73" s="826"/>
      <c r="S73" s="812" t="s">
        <v>576</v>
      </c>
      <c r="T73" s="826"/>
      <c r="U73" s="818"/>
      <c r="V73" s="816"/>
      <c r="W73" s="816"/>
      <c r="X73" s="839" t="s">
        <v>576</v>
      </c>
      <c r="Y73" s="812" t="s">
        <v>576</v>
      </c>
      <c r="Z73" s="812" t="s">
        <v>576</v>
      </c>
      <c r="AA73" s="812" t="s">
        <v>576</v>
      </c>
      <c r="AB73" s="818"/>
      <c r="AC73" s="828"/>
      <c r="AD73" s="820"/>
    </row>
    <row r="74" customFormat="false" ht="12" hidden="false" customHeight="true" outlineLevel="0" collapsed="false">
      <c r="A74" s="844"/>
      <c r="B74" s="829" t="s">
        <v>582</v>
      </c>
      <c r="C74" s="823"/>
      <c r="D74" s="824"/>
      <c r="E74" s="824"/>
      <c r="F74" s="847"/>
      <c r="G74" s="842" t="s">
        <v>583</v>
      </c>
      <c r="H74" s="831" t="s">
        <v>576</v>
      </c>
      <c r="I74" s="831" t="s">
        <v>576</v>
      </c>
      <c r="J74" s="832"/>
      <c r="K74" s="831" t="s">
        <v>576</v>
      </c>
      <c r="L74" s="831" t="s">
        <v>576</v>
      </c>
      <c r="M74" s="832"/>
      <c r="N74" s="832"/>
      <c r="O74" s="832"/>
      <c r="P74" s="832"/>
      <c r="Q74" s="832"/>
      <c r="R74" s="832"/>
      <c r="S74" s="831" t="s">
        <v>576</v>
      </c>
      <c r="T74" s="832"/>
      <c r="U74" s="834"/>
      <c r="V74" s="834"/>
      <c r="W74" s="834"/>
      <c r="X74" s="843" t="s">
        <v>576</v>
      </c>
      <c r="Y74" s="831" t="s">
        <v>576</v>
      </c>
      <c r="Z74" s="831" t="s">
        <v>576</v>
      </c>
      <c r="AA74" s="831" t="s">
        <v>576</v>
      </c>
      <c r="AB74" s="834"/>
      <c r="AC74" s="835"/>
      <c r="AD74" s="820"/>
    </row>
    <row r="75" customFormat="false" ht="12" hidden="false" customHeight="true" outlineLevel="0" collapsed="false">
      <c r="A75" s="844" t="s">
        <v>142</v>
      </c>
      <c r="B75" s="822" t="s">
        <v>575</v>
      </c>
      <c r="C75" s="848"/>
      <c r="D75" s="849"/>
      <c r="E75" s="849"/>
      <c r="F75" s="836"/>
      <c r="G75" s="817" t="s">
        <v>577</v>
      </c>
      <c r="H75" s="817" t="s">
        <v>576</v>
      </c>
      <c r="I75" s="817" t="s">
        <v>577</v>
      </c>
      <c r="J75" s="837"/>
      <c r="K75" s="817" t="s">
        <v>576</v>
      </c>
      <c r="L75" s="817" t="s">
        <v>576</v>
      </c>
      <c r="M75" s="837"/>
      <c r="N75" s="837"/>
      <c r="O75" s="837"/>
      <c r="P75" s="817" t="s">
        <v>576</v>
      </c>
      <c r="Q75" s="817" t="s">
        <v>576</v>
      </c>
      <c r="R75" s="837"/>
      <c r="S75" s="837"/>
      <c r="T75" s="817" t="s">
        <v>584</v>
      </c>
      <c r="U75" s="850" t="s">
        <v>576</v>
      </c>
      <c r="V75" s="817" t="s">
        <v>585</v>
      </c>
      <c r="W75" s="839" t="s">
        <v>576</v>
      </c>
      <c r="X75" s="817" t="s">
        <v>578</v>
      </c>
      <c r="Y75" s="817" t="s">
        <v>576</v>
      </c>
      <c r="Z75" s="817" t="s">
        <v>576</v>
      </c>
      <c r="AA75" s="817" t="s">
        <v>576</v>
      </c>
      <c r="AB75" s="817" t="s">
        <v>576</v>
      </c>
      <c r="AC75" s="851" t="s">
        <v>576</v>
      </c>
      <c r="AD75" s="820"/>
    </row>
    <row r="76" customFormat="false" ht="12" hidden="false" customHeight="true" outlineLevel="0" collapsed="false">
      <c r="A76" s="844"/>
      <c r="B76" s="822" t="s">
        <v>579</v>
      </c>
      <c r="C76" s="848"/>
      <c r="D76" s="849"/>
      <c r="E76" s="849"/>
      <c r="F76" s="841"/>
      <c r="G76" s="812" t="s">
        <v>577</v>
      </c>
      <c r="H76" s="812" t="s">
        <v>576</v>
      </c>
      <c r="I76" s="812" t="s">
        <v>577</v>
      </c>
      <c r="J76" s="826"/>
      <c r="K76" s="812" t="s">
        <v>576</v>
      </c>
      <c r="L76" s="812" t="s">
        <v>576</v>
      </c>
      <c r="M76" s="826"/>
      <c r="N76" s="826"/>
      <c r="O76" s="826"/>
      <c r="P76" s="812" t="s">
        <v>576</v>
      </c>
      <c r="Q76" s="812" t="s">
        <v>576</v>
      </c>
      <c r="R76" s="826"/>
      <c r="S76" s="826"/>
      <c r="T76" s="817" t="s">
        <v>584</v>
      </c>
      <c r="U76" s="850" t="s">
        <v>576</v>
      </c>
      <c r="V76" s="817" t="s">
        <v>585</v>
      </c>
      <c r="W76" s="839" t="s">
        <v>576</v>
      </c>
      <c r="X76" s="812" t="s">
        <v>578</v>
      </c>
      <c r="Y76" s="812" t="s">
        <v>576</v>
      </c>
      <c r="Z76" s="812" t="s">
        <v>576</v>
      </c>
      <c r="AA76" s="812" t="s">
        <v>576</v>
      </c>
      <c r="AB76" s="812" t="s">
        <v>576</v>
      </c>
      <c r="AC76" s="852" t="s">
        <v>576</v>
      </c>
      <c r="AD76" s="820"/>
    </row>
    <row r="77" customFormat="false" ht="12" hidden="false" customHeight="true" outlineLevel="0" collapsed="false">
      <c r="A77" s="844"/>
      <c r="B77" s="822" t="s">
        <v>580</v>
      </c>
      <c r="C77" s="848"/>
      <c r="D77" s="849"/>
      <c r="E77" s="849"/>
      <c r="F77" s="846"/>
      <c r="G77" s="812" t="s">
        <v>577</v>
      </c>
      <c r="H77" s="812" t="s">
        <v>576</v>
      </c>
      <c r="I77" s="812" t="s">
        <v>577</v>
      </c>
      <c r="J77" s="826"/>
      <c r="K77" s="812" t="s">
        <v>576</v>
      </c>
      <c r="L77" s="812" t="s">
        <v>576</v>
      </c>
      <c r="M77" s="826"/>
      <c r="N77" s="826"/>
      <c r="O77" s="826"/>
      <c r="P77" s="812" t="s">
        <v>576</v>
      </c>
      <c r="Q77" s="812" t="s">
        <v>576</v>
      </c>
      <c r="R77" s="826"/>
      <c r="S77" s="826"/>
      <c r="T77" s="817" t="s">
        <v>584</v>
      </c>
      <c r="U77" s="850" t="s">
        <v>576</v>
      </c>
      <c r="V77" s="817" t="s">
        <v>585</v>
      </c>
      <c r="W77" s="839" t="s">
        <v>576</v>
      </c>
      <c r="X77" s="812" t="s">
        <v>578</v>
      </c>
      <c r="Y77" s="812" t="s">
        <v>576</v>
      </c>
      <c r="Z77" s="812" t="s">
        <v>576</v>
      </c>
      <c r="AA77" s="812" t="s">
        <v>576</v>
      </c>
      <c r="AB77" s="812" t="s">
        <v>576</v>
      </c>
      <c r="AC77" s="852" t="s">
        <v>576</v>
      </c>
      <c r="AD77" s="820"/>
    </row>
    <row r="78" customFormat="false" ht="12" hidden="false" customHeight="true" outlineLevel="0" collapsed="false">
      <c r="A78" s="844"/>
      <c r="B78" s="822" t="s">
        <v>581</v>
      </c>
      <c r="C78" s="848"/>
      <c r="D78" s="849"/>
      <c r="E78" s="849"/>
      <c r="F78" s="846"/>
      <c r="G78" s="812" t="s">
        <v>577</v>
      </c>
      <c r="H78" s="812" t="s">
        <v>576</v>
      </c>
      <c r="I78" s="812" t="s">
        <v>577</v>
      </c>
      <c r="J78" s="826"/>
      <c r="K78" s="812" t="s">
        <v>576</v>
      </c>
      <c r="L78" s="812" t="s">
        <v>576</v>
      </c>
      <c r="M78" s="826"/>
      <c r="N78" s="826"/>
      <c r="O78" s="826"/>
      <c r="P78" s="812" t="s">
        <v>576</v>
      </c>
      <c r="Q78" s="812" t="s">
        <v>576</v>
      </c>
      <c r="R78" s="826"/>
      <c r="S78" s="826"/>
      <c r="T78" s="817" t="s">
        <v>584</v>
      </c>
      <c r="U78" s="850" t="s">
        <v>576</v>
      </c>
      <c r="V78" s="817" t="s">
        <v>585</v>
      </c>
      <c r="W78" s="839" t="s">
        <v>576</v>
      </c>
      <c r="X78" s="812" t="s">
        <v>578</v>
      </c>
      <c r="Y78" s="812" t="s">
        <v>576</v>
      </c>
      <c r="Z78" s="812" t="s">
        <v>576</v>
      </c>
      <c r="AA78" s="812" t="s">
        <v>576</v>
      </c>
      <c r="AB78" s="812" t="s">
        <v>576</v>
      </c>
      <c r="AC78" s="852" t="s">
        <v>576</v>
      </c>
      <c r="AD78" s="820"/>
    </row>
    <row r="79" customFormat="false" ht="12" hidden="false" customHeight="true" outlineLevel="0" collapsed="false">
      <c r="A79" s="844"/>
      <c r="B79" s="829" t="s">
        <v>582</v>
      </c>
      <c r="C79" s="848"/>
      <c r="D79" s="849"/>
      <c r="E79" s="849"/>
      <c r="F79" s="847"/>
      <c r="G79" s="831" t="s">
        <v>577</v>
      </c>
      <c r="H79" s="831" t="s">
        <v>576</v>
      </c>
      <c r="I79" s="831" t="s">
        <v>577</v>
      </c>
      <c r="J79" s="832"/>
      <c r="K79" s="831" t="s">
        <v>576</v>
      </c>
      <c r="L79" s="831" t="s">
        <v>576</v>
      </c>
      <c r="M79" s="832"/>
      <c r="N79" s="832"/>
      <c r="O79" s="832"/>
      <c r="P79" s="831" t="s">
        <v>576</v>
      </c>
      <c r="Q79" s="831" t="s">
        <v>576</v>
      </c>
      <c r="R79" s="832"/>
      <c r="S79" s="832"/>
      <c r="T79" s="831" t="s">
        <v>584</v>
      </c>
      <c r="U79" s="853" t="s">
        <v>576</v>
      </c>
      <c r="V79" s="831" t="s">
        <v>585</v>
      </c>
      <c r="W79" s="843" t="s">
        <v>576</v>
      </c>
      <c r="X79" s="831" t="s">
        <v>578</v>
      </c>
      <c r="Y79" s="831" t="s">
        <v>576</v>
      </c>
      <c r="Z79" s="831" t="s">
        <v>576</v>
      </c>
      <c r="AA79" s="831" t="s">
        <v>576</v>
      </c>
      <c r="AB79" s="831" t="s">
        <v>576</v>
      </c>
      <c r="AC79" s="854" t="s">
        <v>576</v>
      </c>
      <c r="AD79" s="820"/>
    </row>
    <row r="80" customFormat="false" ht="12" hidden="false" customHeight="true" outlineLevel="0" collapsed="false">
      <c r="A80" s="844" t="s">
        <v>143</v>
      </c>
      <c r="B80" s="822" t="s">
        <v>575</v>
      </c>
      <c r="C80" s="823"/>
      <c r="D80" s="824"/>
      <c r="E80" s="824"/>
      <c r="F80" s="836" t="s">
        <v>576</v>
      </c>
      <c r="G80" s="817" t="s">
        <v>583</v>
      </c>
      <c r="H80" s="817" t="s">
        <v>576</v>
      </c>
      <c r="I80" s="817" t="s">
        <v>577</v>
      </c>
      <c r="J80" s="817" t="s">
        <v>576</v>
      </c>
      <c r="K80" s="817" t="s">
        <v>576</v>
      </c>
      <c r="L80" s="817" t="s">
        <v>576</v>
      </c>
      <c r="M80" s="817" t="s">
        <v>576</v>
      </c>
      <c r="N80" s="817" t="s">
        <v>576</v>
      </c>
      <c r="O80" s="837"/>
      <c r="P80" s="817" t="s">
        <v>576</v>
      </c>
      <c r="Q80" s="817" t="s">
        <v>576</v>
      </c>
      <c r="R80" s="817" t="s">
        <v>576</v>
      </c>
      <c r="S80" s="837"/>
      <c r="T80" s="817" t="s">
        <v>584</v>
      </c>
      <c r="U80" s="850" t="s">
        <v>576</v>
      </c>
      <c r="V80" s="817" t="s">
        <v>585</v>
      </c>
      <c r="W80" s="839" t="s">
        <v>576</v>
      </c>
      <c r="X80" s="855"/>
      <c r="Y80" s="817" t="s">
        <v>576</v>
      </c>
      <c r="Z80" s="856"/>
      <c r="AA80" s="817" t="s">
        <v>576</v>
      </c>
      <c r="AB80" s="817" t="s">
        <v>576</v>
      </c>
      <c r="AC80" s="857" t="s">
        <v>576</v>
      </c>
      <c r="AD80" s="820"/>
    </row>
    <row r="81" customFormat="false" ht="12" hidden="false" customHeight="true" outlineLevel="0" collapsed="false">
      <c r="A81" s="844"/>
      <c r="B81" s="822" t="s">
        <v>579</v>
      </c>
      <c r="C81" s="823"/>
      <c r="D81" s="824"/>
      <c r="E81" s="824"/>
      <c r="F81" s="841" t="s">
        <v>576</v>
      </c>
      <c r="G81" s="817" t="s">
        <v>583</v>
      </c>
      <c r="H81" s="812" t="s">
        <v>576</v>
      </c>
      <c r="I81" s="812" t="s">
        <v>577</v>
      </c>
      <c r="J81" s="812" t="s">
        <v>576</v>
      </c>
      <c r="K81" s="812" t="s">
        <v>576</v>
      </c>
      <c r="L81" s="812" t="s">
        <v>576</v>
      </c>
      <c r="M81" s="812" t="s">
        <v>576</v>
      </c>
      <c r="N81" s="812" t="s">
        <v>576</v>
      </c>
      <c r="O81" s="826"/>
      <c r="P81" s="812" t="s">
        <v>576</v>
      </c>
      <c r="Q81" s="812" t="s">
        <v>576</v>
      </c>
      <c r="R81" s="812" t="s">
        <v>576</v>
      </c>
      <c r="S81" s="826"/>
      <c r="T81" s="817" t="s">
        <v>584</v>
      </c>
      <c r="U81" s="850" t="s">
        <v>576</v>
      </c>
      <c r="V81" s="817" t="s">
        <v>585</v>
      </c>
      <c r="W81" s="839" t="s">
        <v>576</v>
      </c>
      <c r="X81" s="855"/>
      <c r="Y81" s="812" t="s">
        <v>576</v>
      </c>
      <c r="Z81" s="856"/>
      <c r="AA81" s="812" t="s">
        <v>576</v>
      </c>
      <c r="AB81" s="812" t="s">
        <v>576</v>
      </c>
      <c r="AC81" s="852" t="s">
        <v>576</v>
      </c>
      <c r="AD81" s="820"/>
    </row>
    <row r="82" customFormat="false" ht="12" hidden="false" customHeight="true" outlineLevel="0" collapsed="false">
      <c r="A82" s="844"/>
      <c r="B82" s="822" t="s">
        <v>580</v>
      </c>
      <c r="C82" s="823"/>
      <c r="D82" s="824"/>
      <c r="E82" s="824"/>
      <c r="F82" s="841" t="s">
        <v>576</v>
      </c>
      <c r="G82" s="817" t="s">
        <v>583</v>
      </c>
      <c r="H82" s="812" t="s">
        <v>576</v>
      </c>
      <c r="I82" s="812" t="s">
        <v>577</v>
      </c>
      <c r="J82" s="812" t="s">
        <v>576</v>
      </c>
      <c r="K82" s="812" t="s">
        <v>576</v>
      </c>
      <c r="L82" s="812" t="s">
        <v>576</v>
      </c>
      <c r="M82" s="812" t="s">
        <v>576</v>
      </c>
      <c r="N82" s="812" t="s">
        <v>576</v>
      </c>
      <c r="O82" s="826"/>
      <c r="P82" s="812" t="s">
        <v>576</v>
      </c>
      <c r="Q82" s="812" t="s">
        <v>576</v>
      </c>
      <c r="R82" s="812" t="s">
        <v>576</v>
      </c>
      <c r="S82" s="826"/>
      <c r="T82" s="817" t="s">
        <v>584</v>
      </c>
      <c r="U82" s="850" t="s">
        <v>576</v>
      </c>
      <c r="V82" s="817" t="s">
        <v>585</v>
      </c>
      <c r="W82" s="839" t="s">
        <v>576</v>
      </c>
      <c r="X82" s="855"/>
      <c r="Y82" s="812" t="s">
        <v>576</v>
      </c>
      <c r="Z82" s="856"/>
      <c r="AA82" s="812" t="s">
        <v>576</v>
      </c>
      <c r="AB82" s="812" t="s">
        <v>576</v>
      </c>
      <c r="AC82" s="852" t="s">
        <v>576</v>
      </c>
      <c r="AD82" s="820"/>
    </row>
    <row r="83" customFormat="false" ht="12" hidden="false" customHeight="true" outlineLevel="0" collapsed="false">
      <c r="A83" s="844"/>
      <c r="B83" s="822" t="s">
        <v>581</v>
      </c>
      <c r="C83" s="823"/>
      <c r="D83" s="824"/>
      <c r="E83" s="824"/>
      <c r="F83" s="841" t="s">
        <v>576</v>
      </c>
      <c r="G83" s="817" t="s">
        <v>583</v>
      </c>
      <c r="H83" s="812" t="s">
        <v>576</v>
      </c>
      <c r="I83" s="812" t="s">
        <v>577</v>
      </c>
      <c r="J83" s="812" t="s">
        <v>576</v>
      </c>
      <c r="K83" s="812" t="s">
        <v>576</v>
      </c>
      <c r="L83" s="812" t="s">
        <v>576</v>
      </c>
      <c r="M83" s="812" t="s">
        <v>576</v>
      </c>
      <c r="N83" s="812" t="s">
        <v>576</v>
      </c>
      <c r="O83" s="826"/>
      <c r="P83" s="812" t="s">
        <v>576</v>
      </c>
      <c r="Q83" s="812" t="s">
        <v>576</v>
      </c>
      <c r="R83" s="812" t="s">
        <v>576</v>
      </c>
      <c r="S83" s="826"/>
      <c r="T83" s="817" t="s">
        <v>584</v>
      </c>
      <c r="U83" s="850" t="s">
        <v>576</v>
      </c>
      <c r="V83" s="817" t="s">
        <v>585</v>
      </c>
      <c r="W83" s="839" t="s">
        <v>576</v>
      </c>
      <c r="X83" s="855"/>
      <c r="Y83" s="812" t="s">
        <v>576</v>
      </c>
      <c r="Z83" s="856"/>
      <c r="AA83" s="812" t="s">
        <v>576</v>
      </c>
      <c r="AB83" s="812" t="s">
        <v>576</v>
      </c>
      <c r="AC83" s="852" t="s">
        <v>576</v>
      </c>
      <c r="AD83" s="820"/>
    </row>
    <row r="84" customFormat="false" ht="12" hidden="false" customHeight="true" outlineLevel="0" collapsed="false">
      <c r="A84" s="844"/>
      <c r="B84" s="829" t="s">
        <v>582</v>
      </c>
      <c r="C84" s="823"/>
      <c r="D84" s="824"/>
      <c r="E84" s="824"/>
      <c r="F84" s="830" t="s">
        <v>576</v>
      </c>
      <c r="G84" s="842" t="s">
        <v>583</v>
      </c>
      <c r="H84" s="831" t="s">
        <v>576</v>
      </c>
      <c r="I84" s="831" t="s">
        <v>577</v>
      </c>
      <c r="J84" s="831" t="s">
        <v>576</v>
      </c>
      <c r="K84" s="831" t="s">
        <v>576</v>
      </c>
      <c r="L84" s="831" t="s">
        <v>576</v>
      </c>
      <c r="M84" s="831" t="s">
        <v>576</v>
      </c>
      <c r="N84" s="831" t="s">
        <v>576</v>
      </c>
      <c r="O84" s="832"/>
      <c r="P84" s="831" t="s">
        <v>576</v>
      </c>
      <c r="Q84" s="831" t="s">
        <v>576</v>
      </c>
      <c r="R84" s="831" t="s">
        <v>576</v>
      </c>
      <c r="S84" s="832"/>
      <c r="T84" s="831" t="s">
        <v>584</v>
      </c>
      <c r="U84" s="853" t="s">
        <v>576</v>
      </c>
      <c r="V84" s="831" t="s">
        <v>585</v>
      </c>
      <c r="W84" s="843" t="s">
        <v>576</v>
      </c>
      <c r="X84" s="858"/>
      <c r="Y84" s="831" t="s">
        <v>576</v>
      </c>
      <c r="Z84" s="859"/>
      <c r="AA84" s="831" t="s">
        <v>576</v>
      </c>
      <c r="AB84" s="831" t="s">
        <v>576</v>
      </c>
      <c r="AC84" s="854" t="s">
        <v>576</v>
      </c>
      <c r="AD84" s="820"/>
    </row>
    <row r="85" customFormat="false" ht="12" hidden="false" customHeight="true" outlineLevel="0" collapsed="false">
      <c r="A85" s="844" t="s">
        <v>144</v>
      </c>
      <c r="B85" s="822" t="s">
        <v>575</v>
      </c>
      <c r="C85" s="823"/>
      <c r="D85" s="824"/>
      <c r="E85" s="824"/>
      <c r="F85" s="836" t="s">
        <v>576</v>
      </c>
      <c r="G85" s="817" t="s">
        <v>577</v>
      </c>
      <c r="H85" s="817" t="s">
        <v>576</v>
      </c>
      <c r="I85" s="817" t="s">
        <v>577</v>
      </c>
      <c r="J85" s="817" t="s">
        <v>576</v>
      </c>
      <c r="K85" s="837"/>
      <c r="L85" s="837"/>
      <c r="M85" s="817" t="s">
        <v>576</v>
      </c>
      <c r="N85" s="837"/>
      <c r="O85" s="817" t="s">
        <v>576</v>
      </c>
      <c r="P85" s="817" t="s">
        <v>576</v>
      </c>
      <c r="Q85" s="817" t="s">
        <v>576</v>
      </c>
      <c r="R85" s="837"/>
      <c r="S85" s="837"/>
      <c r="T85" s="839" t="s">
        <v>576</v>
      </c>
      <c r="U85" s="850" t="s">
        <v>576</v>
      </c>
      <c r="V85" s="817" t="s">
        <v>585</v>
      </c>
      <c r="W85" s="839" t="s">
        <v>576</v>
      </c>
      <c r="X85" s="839" t="s">
        <v>576</v>
      </c>
      <c r="Y85" s="817" t="s">
        <v>576</v>
      </c>
      <c r="Z85" s="817" t="s">
        <v>576</v>
      </c>
      <c r="AA85" s="818"/>
      <c r="AB85" s="818"/>
      <c r="AC85" s="860"/>
      <c r="AD85" s="820"/>
    </row>
    <row r="86" customFormat="false" ht="12" hidden="false" customHeight="true" outlineLevel="0" collapsed="false">
      <c r="A86" s="844"/>
      <c r="B86" s="822" t="s">
        <v>579</v>
      </c>
      <c r="C86" s="823"/>
      <c r="D86" s="824"/>
      <c r="E86" s="824"/>
      <c r="F86" s="841" t="s">
        <v>576</v>
      </c>
      <c r="G86" s="812" t="s">
        <v>577</v>
      </c>
      <c r="H86" s="812" t="s">
        <v>576</v>
      </c>
      <c r="I86" s="812" t="s">
        <v>577</v>
      </c>
      <c r="J86" s="812" t="s">
        <v>576</v>
      </c>
      <c r="K86" s="826"/>
      <c r="L86" s="826"/>
      <c r="M86" s="812" t="s">
        <v>576</v>
      </c>
      <c r="N86" s="826"/>
      <c r="O86" s="812" t="s">
        <v>576</v>
      </c>
      <c r="P86" s="812" t="s">
        <v>576</v>
      </c>
      <c r="Q86" s="812" t="s">
        <v>576</v>
      </c>
      <c r="R86" s="826"/>
      <c r="S86" s="826"/>
      <c r="T86" s="839" t="s">
        <v>576</v>
      </c>
      <c r="U86" s="850" t="s">
        <v>576</v>
      </c>
      <c r="V86" s="817" t="s">
        <v>585</v>
      </c>
      <c r="W86" s="839" t="s">
        <v>576</v>
      </c>
      <c r="X86" s="839" t="s">
        <v>576</v>
      </c>
      <c r="Y86" s="812" t="s">
        <v>576</v>
      </c>
      <c r="Z86" s="812" t="s">
        <v>576</v>
      </c>
      <c r="AA86" s="818"/>
      <c r="AB86" s="818"/>
      <c r="AC86" s="828"/>
      <c r="AD86" s="820"/>
    </row>
    <row r="87" customFormat="false" ht="12" hidden="false" customHeight="true" outlineLevel="0" collapsed="false">
      <c r="A87" s="844"/>
      <c r="B87" s="822" t="s">
        <v>580</v>
      </c>
      <c r="C87" s="823"/>
      <c r="D87" s="824"/>
      <c r="E87" s="824"/>
      <c r="F87" s="841" t="s">
        <v>576</v>
      </c>
      <c r="G87" s="812" t="s">
        <v>577</v>
      </c>
      <c r="H87" s="812" t="s">
        <v>576</v>
      </c>
      <c r="I87" s="812" t="s">
        <v>577</v>
      </c>
      <c r="J87" s="812" t="s">
        <v>576</v>
      </c>
      <c r="K87" s="826"/>
      <c r="L87" s="826"/>
      <c r="M87" s="812" t="s">
        <v>576</v>
      </c>
      <c r="N87" s="826"/>
      <c r="O87" s="812" t="s">
        <v>576</v>
      </c>
      <c r="P87" s="812" t="s">
        <v>576</v>
      </c>
      <c r="Q87" s="812" t="s">
        <v>576</v>
      </c>
      <c r="R87" s="826"/>
      <c r="S87" s="826"/>
      <c r="T87" s="839" t="s">
        <v>576</v>
      </c>
      <c r="U87" s="850" t="s">
        <v>576</v>
      </c>
      <c r="V87" s="817" t="s">
        <v>585</v>
      </c>
      <c r="W87" s="839" t="s">
        <v>576</v>
      </c>
      <c r="X87" s="839" t="s">
        <v>576</v>
      </c>
      <c r="Y87" s="812" t="s">
        <v>576</v>
      </c>
      <c r="Z87" s="812" t="s">
        <v>576</v>
      </c>
      <c r="AA87" s="818"/>
      <c r="AB87" s="818"/>
      <c r="AC87" s="828"/>
      <c r="AD87" s="820"/>
    </row>
    <row r="88" customFormat="false" ht="12" hidden="false" customHeight="true" outlineLevel="0" collapsed="false">
      <c r="A88" s="844"/>
      <c r="B88" s="822" t="s">
        <v>581</v>
      </c>
      <c r="C88" s="823"/>
      <c r="D88" s="824"/>
      <c r="E88" s="824"/>
      <c r="F88" s="841" t="s">
        <v>576</v>
      </c>
      <c r="G88" s="812" t="s">
        <v>577</v>
      </c>
      <c r="H88" s="812" t="s">
        <v>576</v>
      </c>
      <c r="I88" s="812" t="s">
        <v>577</v>
      </c>
      <c r="J88" s="812" t="s">
        <v>576</v>
      </c>
      <c r="K88" s="826"/>
      <c r="L88" s="826"/>
      <c r="M88" s="812" t="s">
        <v>576</v>
      </c>
      <c r="N88" s="826"/>
      <c r="O88" s="812" t="s">
        <v>576</v>
      </c>
      <c r="P88" s="812" t="s">
        <v>576</v>
      </c>
      <c r="Q88" s="812" t="s">
        <v>576</v>
      </c>
      <c r="R88" s="826"/>
      <c r="S88" s="826"/>
      <c r="T88" s="839" t="s">
        <v>576</v>
      </c>
      <c r="U88" s="850" t="s">
        <v>576</v>
      </c>
      <c r="V88" s="817" t="s">
        <v>585</v>
      </c>
      <c r="W88" s="839" t="s">
        <v>576</v>
      </c>
      <c r="X88" s="839" t="s">
        <v>576</v>
      </c>
      <c r="Y88" s="812" t="s">
        <v>576</v>
      </c>
      <c r="Z88" s="812" t="s">
        <v>576</v>
      </c>
      <c r="AA88" s="818"/>
      <c r="AB88" s="818"/>
      <c r="AC88" s="828"/>
      <c r="AD88" s="820"/>
    </row>
    <row r="89" customFormat="false" ht="12" hidden="false" customHeight="true" outlineLevel="0" collapsed="false">
      <c r="A89" s="844"/>
      <c r="B89" s="829" t="s">
        <v>582</v>
      </c>
      <c r="C89" s="823"/>
      <c r="D89" s="824"/>
      <c r="E89" s="824"/>
      <c r="F89" s="830" t="s">
        <v>576</v>
      </c>
      <c r="G89" s="831" t="s">
        <v>577</v>
      </c>
      <c r="H89" s="831" t="s">
        <v>576</v>
      </c>
      <c r="I89" s="831" t="s">
        <v>577</v>
      </c>
      <c r="J89" s="831" t="s">
        <v>576</v>
      </c>
      <c r="K89" s="832"/>
      <c r="L89" s="832"/>
      <c r="M89" s="831" t="s">
        <v>576</v>
      </c>
      <c r="N89" s="832"/>
      <c r="O89" s="831" t="s">
        <v>576</v>
      </c>
      <c r="P89" s="831" t="s">
        <v>576</v>
      </c>
      <c r="Q89" s="831" t="s">
        <v>576</v>
      </c>
      <c r="R89" s="832"/>
      <c r="S89" s="832"/>
      <c r="T89" s="843" t="s">
        <v>576</v>
      </c>
      <c r="U89" s="853" t="s">
        <v>576</v>
      </c>
      <c r="V89" s="831" t="s">
        <v>585</v>
      </c>
      <c r="W89" s="843" t="s">
        <v>576</v>
      </c>
      <c r="X89" s="843" t="s">
        <v>576</v>
      </c>
      <c r="Y89" s="831" t="s">
        <v>576</v>
      </c>
      <c r="Z89" s="831" t="s">
        <v>576</v>
      </c>
      <c r="AA89" s="834"/>
      <c r="AB89" s="834"/>
      <c r="AC89" s="835"/>
      <c r="AD89" s="820"/>
    </row>
    <row r="90" customFormat="false" ht="12" hidden="false" customHeight="true" outlineLevel="0" collapsed="false">
      <c r="A90" s="844" t="s">
        <v>145</v>
      </c>
      <c r="B90" s="822" t="s">
        <v>575</v>
      </c>
      <c r="C90" s="823"/>
      <c r="D90" s="824"/>
      <c r="E90" s="824"/>
      <c r="F90" s="845"/>
      <c r="G90" s="817" t="s">
        <v>583</v>
      </c>
      <c r="H90" s="817" t="s">
        <v>576</v>
      </c>
      <c r="I90" s="817" t="s">
        <v>577</v>
      </c>
      <c r="J90" s="817" t="s">
        <v>576</v>
      </c>
      <c r="K90" s="837"/>
      <c r="L90" s="837"/>
      <c r="M90" s="837"/>
      <c r="N90" s="817" t="s">
        <v>576</v>
      </c>
      <c r="O90" s="837"/>
      <c r="P90" s="817" t="s">
        <v>576</v>
      </c>
      <c r="Q90" s="817" t="s">
        <v>576</v>
      </c>
      <c r="R90" s="837"/>
      <c r="S90" s="837"/>
      <c r="T90" s="861"/>
      <c r="U90" s="850" t="s">
        <v>576</v>
      </c>
      <c r="V90" s="862" t="s">
        <v>576</v>
      </c>
      <c r="W90" s="839" t="s">
        <v>576</v>
      </c>
      <c r="X90" s="863" t="s">
        <v>576</v>
      </c>
      <c r="Y90" s="817" t="s">
        <v>576</v>
      </c>
      <c r="Z90" s="818"/>
      <c r="AA90" s="817" t="s">
        <v>576</v>
      </c>
      <c r="AB90" s="816"/>
      <c r="AC90" s="840"/>
      <c r="AD90" s="820"/>
    </row>
    <row r="91" customFormat="false" ht="12" hidden="false" customHeight="true" outlineLevel="0" collapsed="false">
      <c r="A91" s="844"/>
      <c r="B91" s="822" t="s">
        <v>579</v>
      </c>
      <c r="C91" s="823"/>
      <c r="D91" s="824"/>
      <c r="E91" s="824"/>
      <c r="F91" s="846"/>
      <c r="G91" s="817" t="s">
        <v>583</v>
      </c>
      <c r="H91" s="812" t="s">
        <v>576</v>
      </c>
      <c r="I91" s="812" t="s">
        <v>577</v>
      </c>
      <c r="J91" s="812" t="s">
        <v>576</v>
      </c>
      <c r="K91" s="826"/>
      <c r="L91" s="826"/>
      <c r="M91" s="826"/>
      <c r="N91" s="812" t="s">
        <v>576</v>
      </c>
      <c r="O91" s="826"/>
      <c r="P91" s="812" t="s">
        <v>576</v>
      </c>
      <c r="Q91" s="812" t="s">
        <v>576</v>
      </c>
      <c r="R91" s="826"/>
      <c r="S91" s="826"/>
      <c r="T91" s="861"/>
      <c r="U91" s="850" t="s">
        <v>576</v>
      </c>
      <c r="V91" s="862" t="s">
        <v>576</v>
      </c>
      <c r="W91" s="839" t="s">
        <v>576</v>
      </c>
      <c r="X91" s="864" t="s">
        <v>576</v>
      </c>
      <c r="Y91" s="812" t="s">
        <v>576</v>
      </c>
      <c r="Z91" s="818"/>
      <c r="AA91" s="812" t="s">
        <v>576</v>
      </c>
      <c r="AB91" s="818"/>
      <c r="AC91" s="828"/>
      <c r="AD91" s="820"/>
    </row>
    <row r="92" customFormat="false" ht="12" hidden="false" customHeight="true" outlineLevel="0" collapsed="false">
      <c r="A92" s="844"/>
      <c r="B92" s="822" t="s">
        <v>580</v>
      </c>
      <c r="C92" s="823"/>
      <c r="D92" s="824"/>
      <c r="E92" s="824"/>
      <c r="F92" s="846"/>
      <c r="G92" s="817" t="s">
        <v>583</v>
      </c>
      <c r="H92" s="812" t="s">
        <v>576</v>
      </c>
      <c r="I92" s="812" t="s">
        <v>577</v>
      </c>
      <c r="J92" s="812" t="s">
        <v>576</v>
      </c>
      <c r="K92" s="826"/>
      <c r="L92" s="826"/>
      <c r="M92" s="826"/>
      <c r="N92" s="812" t="s">
        <v>576</v>
      </c>
      <c r="O92" s="826"/>
      <c r="P92" s="812" t="s">
        <v>576</v>
      </c>
      <c r="Q92" s="812" t="s">
        <v>576</v>
      </c>
      <c r="R92" s="826"/>
      <c r="S92" s="826"/>
      <c r="T92" s="861"/>
      <c r="U92" s="850" t="s">
        <v>576</v>
      </c>
      <c r="V92" s="862" t="s">
        <v>576</v>
      </c>
      <c r="W92" s="839" t="s">
        <v>576</v>
      </c>
      <c r="X92" s="864" t="s">
        <v>576</v>
      </c>
      <c r="Y92" s="812" t="s">
        <v>576</v>
      </c>
      <c r="Z92" s="818"/>
      <c r="AA92" s="812" t="s">
        <v>576</v>
      </c>
      <c r="AB92" s="818"/>
      <c r="AC92" s="828"/>
      <c r="AD92" s="865"/>
    </row>
    <row r="93" customFormat="false" ht="12" hidden="false" customHeight="true" outlineLevel="0" collapsed="false">
      <c r="A93" s="844"/>
      <c r="B93" s="822" t="s">
        <v>581</v>
      </c>
      <c r="C93" s="823"/>
      <c r="D93" s="824"/>
      <c r="E93" s="824"/>
      <c r="F93" s="846"/>
      <c r="G93" s="817" t="s">
        <v>583</v>
      </c>
      <c r="H93" s="812" t="s">
        <v>576</v>
      </c>
      <c r="I93" s="812" t="s">
        <v>577</v>
      </c>
      <c r="J93" s="812" t="s">
        <v>576</v>
      </c>
      <c r="K93" s="826"/>
      <c r="L93" s="826"/>
      <c r="M93" s="826"/>
      <c r="N93" s="812" t="s">
        <v>576</v>
      </c>
      <c r="O93" s="826"/>
      <c r="P93" s="812" t="s">
        <v>576</v>
      </c>
      <c r="Q93" s="812" t="s">
        <v>576</v>
      </c>
      <c r="R93" s="826"/>
      <c r="S93" s="826"/>
      <c r="T93" s="861"/>
      <c r="U93" s="850" t="s">
        <v>576</v>
      </c>
      <c r="V93" s="862" t="s">
        <v>576</v>
      </c>
      <c r="W93" s="839" t="s">
        <v>576</v>
      </c>
      <c r="X93" s="864" t="s">
        <v>576</v>
      </c>
      <c r="Y93" s="812" t="s">
        <v>576</v>
      </c>
      <c r="Z93" s="818"/>
      <c r="AA93" s="812" t="s">
        <v>576</v>
      </c>
      <c r="AB93" s="818"/>
      <c r="AC93" s="828"/>
      <c r="AD93" s="865"/>
    </row>
    <row r="94" customFormat="false" ht="12" hidden="false" customHeight="true" outlineLevel="0" collapsed="false">
      <c r="A94" s="844"/>
      <c r="B94" s="829" t="s">
        <v>582</v>
      </c>
      <c r="C94" s="823"/>
      <c r="D94" s="824"/>
      <c r="E94" s="824"/>
      <c r="F94" s="847"/>
      <c r="G94" s="842" t="s">
        <v>583</v>
      </c>
      <c r="H94" s="831" t="s">
        <v>576</v>
      </c>
      <c r="I94" s="831" t="s">
        <v>577</v>
      </c>
      <c r="J94" s="831" t="s">
        <v>576</v>
      </c>
      <c r="K94" s="832"/>
      <c r="L94" s="832"/>
      <c r="M94" s="832"/>
      <c r="N94" s="831" t="s">
        <v>576</v>
      </c>
      <c r="O94" s="832"/>
      <c r="P94" s="831" t="s">
        <v>576</v>
      </c>
      <c r="Q94" s="831" t="s">
        <v>576</v>
      </c>
      <c r="R94" s="832"/>
      <c r="S94" s="832"/>
      <c r="T94" s="866"/>
      <c r="U94" s="853" t="s">
        <v>576</v>
      </c>
      <c r="V94" s="867" t="s">
        <v>576</v>
      </c>
      <c r="W94" s="843" t="s">
        <v>576</v>
      </c>
      <c r="X94" s="868" t="s">
        <v>576</v>
      </c>
      <c r="Y94" s="831" t="s">
        <v>576</v>
      </c>
      <c r="Z94" s="832"/>
      <c r="AA94" s="831" t="s">
        <v>576</v>
      </c>
      <c r="AB94" s="834"/>
      <c r="AC94" s="835"/>
      <c r="AD94" s="865"/>
    </row>
    <row r="95" customFormat="false" ht="12" hidden="false" customHeight="true" outlineLevel="0" collapsed="false">
      <c r="A95" s="844" t="s">
        <v>146</v>
      </c>
      <c r="B95" s="822" t="s">
        <v>575</v>
      </c>
      <c r="C95" s="823"/>
      <c r="D95" s="824"/>
      <c r="E95" s="824"/>
      <c r="F95" s="845"/>
      <c r="G95" s="817" t="s">
        <v>577</v>
      </c>
      <c r="H95" s="817" t="s">
        <v>576</v>
      </c>
      <c r="I95" s="817" t="s">
        <v>577</v>
      </c>
      <c r="J95" s="837"/>
      <c r="K95" s="837"/>
      <c r="L95" s="837"/>
      <c r="M95" s="837"/>
      <c r="N95" s="817" t="s">
        <v>576</v>
      </c>
      <c r="O95" s="817" t="s">
        <v>576</v>
      </c>
      <c r="P95" s="817" t="s">
        <v>576</v>
      </c>
      <c r="Q95" s="817" t="s">
        <v>576</v>
      </c>
      <c r="R95" s="817" t="s">
        <v>576</v>
      </c>
      <c r="S95" s="837"/>
      <c r="T95" s="869"/>
      <c r="U95" s="870" t="s">
        <v>586</v>
      </c>
      <c r="V95" s="817"/>
      <c r="W95" s="839" t="s">
        <v>576</v>
      </c>
      <c r="X95" s="839" t="s">
        <v>576</v>
      </c>
      <c r="Y95" s="817" t="s">
        <v>576</v>
      </c>
      <c r="Z95" s="816"/>
      <c r="AA95" s="818"/>
      <c r="AB95" s="871" t="s">
        <v>576</v>
      </c>
      <c r="AC95" s="872" t="s">
        <v>576</v>
      </c>
      <c r="AD95" s="865"/>
    </row>
    <row r="96" customFormat="false" ht="12" hidden="false" customHeight="true" outlineLevel="0" collapsed="false">
      <c r="A96" s="844"/>
      <c r="B96" s="822" t="s">
        <v>579</v>
      </c>
      <c r="C96" s="823"/>
      <c r="D96" s="824"/>
      <c r="E96" s="824"/>
      <c r="F96" s="846"/>
      <c r="G96" s="812" t="s">
        <v>577</v>
      </c>
      <c r="H96" s="812" t="s">
        <v>576</v>
      </c>
      <c r="I96" s="812" t="s">
        <v>577</v>
      </c>
      <c r="J96" s="826"/>
      <c r="K96" s="826"/>
      <c r="L96" s="826"/>
      <c r="M96" s="826"/>
      <c r="N96" s="812" t="s">
        <v>576</v>
      </c>
      <c r="O96" s="812" t="s">
        <v>576</v>
      </c>
      <c r="P96" s="812" t="s">
        <v>576</v>
      </c>
      <c r="Q96" s="812" t="s">
        <v>576</v>
      </c>
      <c r="R96" s="812" t="s">
        <v>576</v>
      </c>
      <c r="S96" s="826"/>
      <c r="T96" s="869"/>
      <c r="U96" s="870" t="s">
        <v>586</v>
      </c>
      <c r="V96" s="817"/>
      <c r="W96" s="839" t="s">
        <v>576</v>
      </c>
      <c r="X96" s="839" t="s">
        <v>576</v>
      </c>
      <c r="Y96" s="812" t="s">
        <v>576</v>
      </c>
      <c r="Z96" s="818"/>
      <c r="AA96" s="818"/>
      <c r="AB96" s="873" t="s">
        <v>576</v>
      </c>
      <c r="AC96" s="874" t="s">
        <v>576</v>
      </c>
      <c r="AD96" s="865"/>
    </row>
    <row r="97" customFormat="false" ht="12" hidden="false" customHeight="true" outlineLevel="0" collapsed="false">
      <c r="A97" s="844"/>
      <c r="B97" s="822" t="s">
        <v>580</v>
      </c>
      <c r="C97" s="823"/>
      <c r="D97" s="824"/>
      <c r="E97" s="824"/>
      <c r="F97" s="846"/>
      <c r="G97" s="812" t="s">
        <v>577</v>
      </c>
      <c r="H97" s="812" t="s">
        <v>576</v>
      </c>
      <c r="I97" s="812" t="s">
        <v>577</v>
      </c>
      <c r="J97" s="826"/>
      <c r="K97" s="826"/>
      <c r="L97" s="826"/>
      <c r="M97" s="826"/>
      <c r="N97" s="812" t="s">
        <v>576</v>
      </c>
      <c r="O97" s="812" t="s">
        <v>576</v>
      </c>
      <c r="P97" s="812" t="s">
        <v>576</v>
      </c>
      <c r="Q97" s="812" t="s">
        <v>576</v>
      </c>
      <c r="R97" s="812" t="s">
        <v>576</v>
      </c>
      <c r="S97" s="826"/>
      <c r="T97" s="869"/>
      <c r="U97" s="870" t="s">
        <v>586</v>
      </c>
      <c r="V97" s="817"/>
      <c r="W97" s="839" t="s">
        <v>576</v>
      </c>
      <c r="X97" s="839" t="s">
        <v>576</v>
      </c>
      <c r="Y97" s="812" t="s">
        <v>576</v>
      </c>
      <c r="Z97" s="818"/>
      <c r="AA97" s="818"/>
      <c r="AB97" s="812" t="s">
        <v>576</v>
      </c>
      <c r="AC97" s="852" t="s">
        <v>576</v>
      </c>
      <c r="AD97" s="820"/>
    </row>
    <row r="98" customFormat="false" ht="12" hidden="false" customHeight="true" outlineLevel="0" collapsed="false">
      <c r="A98" s="844"/>
      <c r="B98" s="822" t="s">
        <v>581</v>
      </c>
      <c r="C98" s="823"/>
      <c r="D98" s="824"/>
      <c r="E98" s="824"/>
      <c r="F98" s="846"/>
      <c r="G98" s="812" t="s">
        <v>577</v>
      </c>
      <c r="H98" s="812" t="s">
        <v>576</v>
      </c>
      <c r="I98" s="812" t="s">
        <v>577</v>
      </c>
      <c r="J98" s="826"/>
      <c r="K98" s="826"/>
      <c r="L98" s="826"/>
      <c r="M98" s="826"/>
      <c r="N98" s="812" t="s">
        <v>576</v>
      </c>
      <c r="O98" s="812" t="s">
        <v>576</v>
      </c>
      <c r="P98" s="812" t="s">
        <v>576</v>
      </c>
      <c r="Q98" s="812" t="s">
        <v>576</v>
      </c>
      <c r="R98" s="812" t="s">
        <v>576</v>
      </c>
      <c r="S98" s="826"/>
      <c r="T98" s="869"/>
      <c r="U98" s="870" t="s">
        <v>586</v>
      </c>
      <c r="V98" s="817"/>
      <c r="W98" s="839" t="s">
        <v>576</v>
      </c>
      <c r="X98" s="839" t="s">
        <v>576</v>
      </c>
      <c r="Y98" s="812" t="s">
        <v>576</v>
      </c>
      <c r="Z98" s="818"/>
      <c r="AA98" s="818"/>
      <c r="AB98" s="812" t="s">
        <v>576</v>
      </c>
      <c r="AC98" s="852" t="s">
        <v>576</v>
      </c>
      <c r="AD98" s="820"/>
    </row>
    <row r="99" customFormat="false" ht="12" hidden="false" customHeight="true" outlineLevel="0" collapsed="false">
      <c r="A99" s="844"/>
      <c r="B99" s="829" t="s">
        <v>582</v>
      </c>
      <c r="C99" s="823"/>
      <c r="D99" s="824"/>
      <c r="E99" s="824"/>
      <c r="F99" s="847"/>
      <c r="G99" s="831" t="s">
        <v>577</v>
      </c>
      <c r="H99" s="831" t="s">
        <v>576</v>
      </c>
      <c r="I99" s="831" t="s">
        <v>577</v>
      </c>
      <c r="J99" s="832"/>
      <c r="K99" s="832"/>
      <c r="L99" s="832"/>
      <c r="M99" s="832"/>
      <c r="N99" s="831" t="s">
        <v>576</v>
      </c>
      <c r="O99" s="831" t="s">
        <v>576</v>
      </c>
      <c r="P99" s="831" t="s">
        <v>576</v>
      </c>
      <c r="Q99" s="831" t="s">
        <v>576</v>
      </c>
      <c r="R99" s="831" t="s">
        <v>576</v>
      </c>
      <c r="S99" s="832"/>
      <c r="T99" s="875"/>
      <c r="U99" s="876" t="s">
        <v>586</v>
      </c>
      <c r="V99" s="831"/>
      <c r="W99" s="843" t="s">
        <v>576</v>
      </c>
      <c r="X99" s="843" t="s">
        <v>576</v>
      </c>
      <c r="Y99" s="831" t="s">
        <v>576</v>
      </c>
      <c r="Z99" s="834"/>
      <c r="AA99" s="832"/>
      <c r="AB99" s="831" t="s">
        <v>576</v>
      </c>
      <c r="AC99" s="854" t="s">
        <v>576</v>
      </c>
      <c r="AD99" s="820"/>
    </row>
    <row r="100" customFormat="false" ht="12" hidden="false" customHeight="true" outlineLevel="0" collapsed="false">
      <c r="A100" s="844" t="s">
        <v>147</v>
      </c>
      <c r="B100" s="822" t="s">
        <v>575</v>
      </c>
      <c r="C100" s="823"/>
      <c r="D100" s="824"/>
      <c r="E100" s="824"/>
      <c r="F100" s="836" t="s">
        <v>576</v>
      </c>
      <c r="G100" s="817" t="s">
        <v>583</v>
      </c>
      <c r="H100" s="817" t="s">
        <v>576</v>
      </c>
      <c r="I100" s="817" t="s">
        <v>577</v>
      </c>
      <c r="J100" s="837"/>
      <c r="K100" s="837"/>
      <c r="L100" s="837"/>
      <c r="M100" s="817" t="s">
        <v>576</v>
      </c>
      <c r="N100" s="837"/>
      <c r="O100" s="837"/>
      <c r="P100" s="817" t="s">
        <v>576</v>
      </c>
      <c r="Q100" s="817" t="s">
        <v>576</v>
      </c>
      <c r="R100" s="837"/>
      <c r="S100" s="837"/>
      <c r="T100" s="869"/>
      <c r="U100" s="870" t="s">
        <v>586</v>
      </c>
      <c r="V100" s="877"/>
      <c r="W100" s="817" t="s">
        <v>587</v>
      </c>
      <c r="X100" s="855"/>
      <c r="Y100" s="817" t="s">
        <v>576</v>
      </c>
      <c r="Z100" s="816"/>
      <c r="AA100" s="816"/>
      <c r="AB100" s="817" t="s">
        <v>576</v>
      </c>
      <c r="AC100" s="851" t="s">
        <v>576</v>
      </c>
      <c r="AD100" s="820"/>
    </row>
    <row r="101" customFormat="false" ht="12" hidden="false" customHeight="true" outlineLevel="0" collapsed="false">
      <c r="A101" s="844"/>
      <c r="B101" s="822" t="s">
        <v>579</v>
      </c>
      <c r="C101" s="823"/>
      <c r="D101" s="824"/>
      <c r="E101" s="824"/>
      <c r="F101" s="841" t="s">
        <v>576</v>
      </c>
      <c r="G101" s="817" t="s">
        <v>583</v>
      </c>
      <c r="H101" s="812" t="s">
        <v>576</v>
      </c>
      <c r="I101" s="812" t="s">
        <v>577</v>
      </c>
      <c r="J101" s="826"/>
      <c r="K101" s="826"/>
      <c r="L101" s="826"/>
      <c r="M101" s="812" t="s">
        <v>576</v>
      </c>
      <c r="N101" s="826"/>
      <c r="O101" s="826"/>
      <c r="P101" s="812" t="s">
        <v>576</v>
      </c>
      <c r="Q101" s="812" t="s">
        <v>576</v>
      </c>
      <c r="R101" s="826"/>
      <c r="S101" s="826"/>
      <c r="T101" s="869"/>
      <c r="U101" s="870" t="s">
        <v>586</v>
      </c>
      <c r="V101" s="877"/>
      <c r="W101" s="817" t="s">
        <v>587</v>
      </c>
      <c r="X101" s="855"/>
      <c r="Y101" s="812" t="s">
        <v>576</v>
      </c>
      <c r="Z101" s="818"/>
      <c r="AA101" s="818"/>
      <c r="AB101" s="812" t="s">
        <v>576</v>
      </c>
      <c r="AC101" s="852" t="s">
        <v>576</v>
      </c>
      <c r="AD101" s="820"/>
    </row>
    <row r="102" customFormat="false" ht="12" hidden="false" customHeight="true" outlineLevel="0" collapsed="false">
      <c r="A102" s="844"/>
      <c r="B102" s="822" t="s">
        <v>580</v>
      </c>
      <c r="C102" s="823"/>
      <c r="D102" s="824"/>
      <c r="E102" s="824"/>
      <c r="F102" s="841" t="s">
        <v>576</v>
      </c>
      <c r="G102" s="817" t="s">
        <v>583</v>
      </c>
      <c r="H102" s="812" t="s">
        <v>576</v>
      </c>
      <c r="I102" s="812" t="s">
        <v>577</v>
      </c>
      <c r="J102" s="826"/>
      <c r="K102" s="826"/>
      <c r="L102" s="826"/>
      <c r="M102" s="812" t="s">
        <v>576</v>
      </c>
      <c r="N102" s="826"/>
      <c r="O102" s="826"/>
      <c r="P102" s="812" t="s">
        <v>576</v>
      </c>
      <c r="Q102" s="812" t="s">
        <v>576</v>
      </c>
      <c r="R102" s="826"/>
      <c r="S102" s="826"/>
      <c r="T102" s="869"/>
      <c r="U102" s="870" t="s">
        <v>586</v>
      </c>
      <c r="V102" s="877"/>
      <c r="W102" s="817" t="s">
        <v>587</v>
      </c>
      <c r="X102" s="855"/>
      <c r="Y102" s="812" t="s">
        <v>576</v>
      </c>
      <c r="Z102" s="818"/>
      <c r="AA102" s="818"/>
      <c r="AB102" s="812" t="s">
        <v>576</v>
      </c>
      <c r="AC102" s="852" t="s">
        <v>576</v>
      </c>
      <c r="AD102" s="820"/>
    </row>
    <row r="103" customFormat="false" ht="12" hidden="false" customHeight="true" outlineLevel="0" collapsed="false">
      <c r="A103" s="844"/>
      <c r="B103" s="822" t="s">
        <v>581</v>
      </c>
      <c r="C103" s="823"/>
      <c r="D103" s="824"/>
      <c r="E103" s="824"/>
      <c r="F103" s="841" t="s">
        <v>576</v>
      </c>
      <c r="G103" s="817" t="s">
        <v>583</v>
      </c>
      <c r="H103" s="812" t="s">
        <v>576</v>
      </c>
      <c r="I103" s="812" t="s">
        <v>577</v>
      </c>
      <c r="J103" s="826"/>
      <c r="K103" s="826"/>
      <c r="L103" s="826"/>
      <c r="M103" s="812" t="s">
        <v>576</v>
      </c>
      <c r="N103" s="826"/>
      <c r="O103" s="826"/>
      <c r="P103" s="812" t="s">
        <v>576</v>
      </c>
      <c r="Q103" s="812" t="s">
        <v>576</v>
      </c>
      <c r="R103" s="826"/>
      <c r="S103" s="826"/>
      <c r="T103" s="869"/>
      <c r="U103" s="870" t="s">
        <v>586</v>
      </c>
      <c r="V103" s="877"/>
      <c r="W103" s="817" t="s">
        <v>587</v>
      </c>
      <c r="X103" s="855"/>
      <c r="Y103" s="812" t="s">
        <v>576</v>
      </c>
      <c r="Z103" s="818"/>
      <c r="AA103" s="818"/>
      <c r="AB103" s="812" t="s">
        <v>576</v>
      </c>
      <c r="AC103" s="852" t="s">
        <v>576</v>
      </c>
      <c r="AD103" s="820"/>
    </row>
    <row r="104" customFormat="false" ht="12" hidden="false" customHeight="true" outlineLevel="0" collapsed="false">
      <c r="A104" s="844"/>
      <c r="B104" s="829" t="s">
        <v>582</v>
      </c>
      <c r="C104" s="823"/>
      <c r="D104" s="824"/>
      <c r="E104" s="824"/>
      <c r="F104" s="830" t="s">
        <v>576</v>
      </c>
      <c r="G104" s="842" t="s">
        <v>583</v>
      </c>
      <c r="H104" s="831" t="s">
        <v>576</v>
      </c>
      <c r="I104" s="831" t="s">
        <v>577</v>
      </c>
      <c r="J104" s="832"/>
      <c r="K104" s="832"/>
      <c r="L104" s="832"/>
      <c r="M104" s="831" t="s">
        <v>576</v>
      </c>
      <c r="N104" s="832"/>
      <c r="O104" s="832"/>
      <c r="P104" s="831" t="s">
        <v>576</v>
      </c>
      <c r="Q104" s="831" t="s">
        <v>576</v>
      </c>
      <c r="R104" s="832"/>
      <c r="S104" s="832"/>
      <c r="T104" s="875"/>
      <c r="U104" s="876" t="s">
        <v>586</v>
      </c>
      <c r="V104" s="878"/>
      <c r="W104" s="831" t="s">
        <v>587</v>
      </c>
      <c r="X104" s="858"/>
      <c r="Y104" s="831" t="s">
        <v>576</v>
      </c>
      <c r="Z104" s="834"/>
      <c r="AA104" s="832"/>
      <c r="AB104" s="831" t="s">
        <v>576</v>
      </c>
      <c r="AC104" s="854" t="s">
        <v>576</v>
      </c>
      <c r="AD104" s="820"/>
    </row>
    <row r="105" customFormat="false" ht="12" hidden="false" customHeight="true" outlineLevel="0" collapsed="false">
      <c r="A105" s="844" t="s">
        <v>148</v>
      </c>
      <c r="B105" s="822" t="s">
        <v>575</v>
      </c>
      <c r="C105" s="823"/>
      <c r="D105" s="824"/>
      <c r="E105" s="824"/>
      <c r="F105" s="836" t="s">
        <v>576</v>
      </c>
      <c r="G105" s="817" t="s">
        <v>577</v>
      </c>
      <c r="H105" s="817" t="s">
        <v>576</v>
      </c>
      <c r="I105" s="817" t="s">
        <v>576</v>
      </c>
      <c r="J105" s="837"/>
      <c r="K105" s="837"/>
      <c r="L105" s="837"/>
      <c r="M105" s="837"/>
      <c r="N105" s="817" t="s">
        <v>576</v>
      </c>
      <c r="O105" s="817" t="s">
        <v>576</v>
      </c>
      <c r="P105" s="817" t="s">
        <v>576</v>
      </c>
      <c r="Q105" s="817" t="s">
        <v>576</v>
      </c>
      <c r="R105" s="837"/>
      <c r="S105" s="837"/>
      <c r="T105" s="861"/>
      <c r="U105" s="850" t="s">
        <v>576</v>
      </c>
      <c r="V105" s="817"/>
      <c r="W105" s="817" t="s">
        <v>587</v>
      </c>
      <c r="X105" s="817" t="s">
        <v>578</v>
      </c>
      <c r="Y105" s="817" t="s">
        <v>576</v>
      </c>
      <c r="Z105" s="816"/>
      <c r="AA105" s="816"/>
      <c r="AB105" s="818"/>
      <c r="AC105" s="860"/>
      <c r="AD105" s="820"/>
    </row>
    <row r="106" customFormat="false" ht="12" hidden="false" customHeight="true" outlineLevel="0" collapsed="false">
      <c r="A106" s="844"/>
      <c r="B106" s="822" t="s">
        <v>579</v>
      </c>
      <c r="C106" s="823"/>
      <c r="D106" s="824"/>
      <c r="E106" s="824"/>
      <c r="F106" s="841" t="s">
        <v>576</v>
      </c>
      <c r="G106" s="812" t="s">
        <v>577</v>
      </c>
      <c r="H106" s="812" t="s">
        <v>576</v>
      </c>
      <c r="I106" s="812" t="s">
        <v>576</v>
      </c>
      <c r="J106" s="826"/>
      <c r="K106" s="826"/>
      <c r="L106" s="826"/>
      <c r="M106" s="826"/>
      <c r="N106" s="812" t="s">
        <v>576</v>
      </c>
      <c r="O106" s="812" t="s">
        <v>576</v>
      </c>
      <c r="P106" s="812" t="s">
        <v>576</v>
      </c>
      <c r="Q106" s="812" t="s">
        <v>576</v>
      </c>
      <c r="R106" s="826"/>
      <c r="S106" s="826"/>
      <c r="T106" s="861"/>
      <c r="U106" s="850" t="s">
        <v>576</v>
      </c>
      <c r="V106" s="817"/>
      <c r="W106" s="817" t="s">
        <v>587</v>
      </c>
      <c r="X106" s="812" t="s">
        <v>578</v>
      </c>
      <c r="Y106" s="812" t="s">
        <v>576</v>
      </c>
      <c r="Z106" s="818"/>
      <c r="AA106" s="818"/>
      <c r="AB106" s="818"/>
      <c r="AC106" s="828"/>
      <c r="AD106" s="820"/>
    </row>
    <row r="107" customFormat="false" ht="12" hidden="false" customHeight="true" outlineLevel="0" collapsed="false">
      <c r="A107" s="844"/>
      <c r="B107" s="822" t="s">
        <v>580</v>
      </c>
      <c r="C107" s="823"/>
      <c r="D107" s="824"/>
      <c r="E107" s="824"/>
      <c r="F107" s="841" t="s">
        <v>576</v>
      </c>
      <c r="G107" s="812" t="s">
        <v>577</v>
      </c>
      <c r="H107" s="812" t="s">
        <v>576</v>
      </c>
      <c r="I107" s="812" t="s">
        <v>576</v>
      </c>
      <c r="J107" s="826"/>
      <c r="K107" s="826"/>
      <c r="L107" s="826"/>
      <c r="M107" s="826"/>
      <c r="N107" s="812" t="s">
        <v>576</v>
      </c>
      <c r="O107" s="812" t="s">
        <v>576</v>
      </c>
      <c r="P107" s="812" t="s">
        <v>576</v>
      </c>
      <c r="Q107" s="812" t="s">
        <v>576</v>
      </c>
      <c r="R107" s="826"/>
      <c r="S107" s="826"/>
      <c r="T107" s="861"/>
      <c r="U107" s="850" t="s">
        <v>576</v>
      </c>
      <c r="V107" s="817"/>
      <c r="W107" s="817" t="s">
        <v>587</v>
      </c>
      <c r="X107" s="812" t="s">
        <v>578</v>
      </c>
      <c r="Y107" s="812" t="s">
        <v>576</v>
      </c>
      <c r="Z107" s="818"/>
      <c r="AA107" s="818"/>
      <c r="AB107" s="818"/>
      <c r="AC107" s="828"/>
      <c r="AD107" s="820"/>
    </row>
    <row r="108" customFormat="false" ht="12" hidden="false" customHeight="true" outlineLevel="0" collapsed="false">
      <c r="A108" s="844"/>
      <c r="B108" s="822" t="s">
        <v>581</v>
      </c>
      <c r="C108" s="823"/>
      <c r="D108" s="824"/>
      <c r="E108" s="824"/>
      <c r="F108" s="841" t="s">
        <v>576</v>
      </c>
      <c r="G108" s="812" t="s">
        <v>577</v>
      </c>
      <c r="H108" s="812" t="s">
        <v>576</v>
      </c>
      <c r="I108" s="812" t="s">
        <v>576</v>
      </c>
      <c r="J108" s="826"/>
      <c r="K108" s="826"/>
      <c r="L108" s="826"/>
      <c r="M108" s="826"/>
      <c r="N108" s="812" t="s">
        <v>576</v>
      </c>
      <c r="O108" s="812" t="s">
        <v>576</v>
      </c>
      <c r="P108" s="812" t="s">
        <v>576</v>
      </c>
      <c r="Q108" s="812" t="s">
        <v>576</v>
      </c>
      <c r="R108" s="826"/>
      <c r="S108" s="826"/>
      <c r="T108" s="861"/>
      <c r="U108" s="850" t="s">
        <v>576</v>
      </c>
      <c r="V108" s="817"/>
      <c r="W108" s="817" t="s">
        <v>587</v>
      </c>
      <c r="X108" s="812" t="s">
        <v>578</v>
      </c>
      <c r="Y108" s="812" t="s">
        <v>576</v>
      </c>
      <c r="Z108" s="818"/>
      <c r="AA108" s="818"/>
      <c r="AB108" s="818"/>
      <c r="AC108" s="828"/>
      <c r="AD108" s="820"/>
    </row>
    <row r="109" customFormat="false" ht="12" hidden="false" customHeight="true" outlineLevel="0" collapsed="false">
      <c r="A109" s="844"/>
      <c r="B109" s="829" t="s">
        <v>582</v>
      </c>
      <c r="C109" s="823"/>
      <c r="D109" s="824"/>
      <c r="E109" s="824"/>
      <c r="F109" s="830" t="s">
        <v>576</v>
      </c>
      <c r="G109" s="831" t="s">
        <v>577</v>
      </c>
      <c r="H109" s="831" t="s">
        <v>576</v>
      </c>
      <c r="I109" s="831" t="s">
        <v>576</v>
      </c>
      <c r="J109" s="832"/>
      <c r="K109" s="832"/>
      <c r="L109" s="832"/>
      <c r="M109" s="832"/>
      <c r="N109" s="831" t="s">
        <v>576</v>
      </c>
      <c r="O109" s="831" t="s">
        <v>576</v>
      </c>
      <c r="P109" s="831" t="s">
        <v>576</v>
      </c>
      <c r="Q109" s="831" t="s">
        <v>576</v>
      </c>
      <c r="R109" s="832"/>
      <c r="S109" s="832"/>
      <c r="T109" s="866"/>
      <c r="U109" s="853" t="s">
        <v>576</v>
      </c>
      <c r="V109" s="831"/>
      <c r="W109" s="831" t="s">
        <v>587</v>
      </c>
      <c r="X109" s="831" t="s">
        <v>578</v>
      </c>
      <c r="Y109" s="831" t="s">
        <v>576</v>
      </c>
      <c r="Z109" s="834"/>
      <c r="AA109" s="834"/>
      <c r="AB109" s="834"/>
      <c r="AC109" s="835"/>
      <c r="AD109" s="820"/>
    </row>
    <row r="110" customFormat="false" ht="12" hidden="false" customHeight="true" outlineLevel="0" collapsed="false">
      <c r="A110" s="844" t="s">
        <v>149</v>
      </c>
      <c r="B110" s="822" t="s">
        <v>575</v>
      </c>
      <c r="C110" s="823"/>
      <c r="D110" s="824"/>
      <c r="E110" s="824"/>
      <c r="F110" s="845"/>
      <c r="G110" s="817" t="s">
        <v>583</v>
      </c>
      <c r="H110" s="817" t="s">
        <v>576</v>
      </c>
      <c r="I110" s="817" t="s">
        <v>576</v>
      </c>
      <c r="J110" s="837"/>
      <c r="K110" s="837"/>
      <c r="L110" s="837"/>
      <c r="M110" s="837"/>
      <c r="N110" s="837"/>
      <c r="O110" s="837"/>
      <c r="P110" s="817" t="s">
        <v>576</v>
      </c>
      <c r="Q110" s="837"/>
      <c r="R110" s="817" t="s">
        <v>576</v>
      </c>
      <c r="S110" s="837"/>
      <c r="T110" s="837"/>
      <c r="U110" s="816"/>
      <c r="V110" s="816"/>
      <c r="W110" s="816"/>
      <c r="X110" s="818"/>
      <c r="Y110" s="817" t="s">
        <v>576</v>
      </c>
      <c r="Z110" s="817" t="s">
        <v>576</v>
      </c>
      <c r="AA110" s="816"/>
      <c r="AB110" s="816"/>
      <c r="AC110" s="840"/>
      <c r="AD110" s="820"/>
    </row>
    <row r="111" customFormat="false" ht="12" hidden="false" customHeight="true" outlineLevel="0" collapsed="false">
      <c r="A111" s="844"/>
      <c r="B111" s="822" t="s">
        <v>579</v>
      </c>
      <c r="C111" s="823"/>
      <c r="D111" s="824"/>
      <c r="E111" s="824"/>
      <c r="F111" s="846"/>
      <c r="G111" s="817" t="s">
        <v>583</v>
      </c>
      <c r="H111" s="812" t="s">
        <v>576</v>
      </c>
      <c r="I111" s="812" t="s">
        <v>576</v>
      </c>
      <c r="J111" s="826"/>
      <c r="K111" s="826"/>
      <c r="L111" s="826"/>
      <c r="M111" s="826"/>
      <c r="N111" s="826"/>
      <c r="O111" s="826"/>
      <c r="P111" s="812" t="s">
        <v>576</v>
      </c>
      <c r="Q111" s="826"/>
      <c r="R111" s="812" t="s">
        <v>576</v>
      </c>
      <c r="S111" s="826"/>
      <c r="T111" s="826"/>
      <c r="U111" s="818"/>
      <c r="V111" s="818"/>
      <c r="W111" s="818"/>
      <c r="X111" s="818"/>
      <c r="Y111" s="812" t="s">
        <v>576</v>
      </c>
      <c r="Z111" s="812" t="s">
        <v>576</v>
      </c>
      <c r="AA111" s="818"/>
      <c r="AB111" s="818"/>
      <c r="AC111" s="828"/>
      <c r="AD111" s="820"/>
    </row>
    <row r="112" customFormat="false" ht="12" hidden="false" customHeight="true" outlineLevel="0" collapsed="false">
      <c r="A112" s="844"/>
      <c r="B112" s="822" t="s">
        <v>580</v>
      </c>
      <c r="C112" s="823"/>
      <c r="D112" s="824"/>
      <c r="E112" s="824"/>
      <c r="F112" s="846"/>
      <c r="G112" s="817" t="s">
        <v>583</v>
      </c>
      <c r="H112" s="812" t="s">
        <v>576</v>
      </c>
      <c r="I112" s="812" t="s">
        <v>576</v>
      </c>
      <c r="J112" s="826"/>
      <c r="K112" s="826"/>
      <c r="L112" s="826"/>
      <c r="M112" s="826"/>
      <c r="N112" s="826"/>
      <c r="O112" s="826"/>
      <c r="P112" s="812" t="s">
        <v>576</v>
      </c>
      <c r="Q112" s="826"/>
      <c r="R112" s="812" t="s">
        <v>576</v>
      </c>
      <c r="S112" s="826"/>
      <c r="T112" s="826"/>
      <c r="U112" s="818"/>
      <c r="V112" s="818"/>
      <c r="W112" s="818"/>
      <c r="X112" s="818"/>
      <c r="Y112" s="812" t="s">
        <v>576</v>
      </c>
      <c r="Z112" s="812" t="s">
        <v>576</v>
      </c>
      <c r="AA112" s="818"/>
      <c r="AB112" s="818"/>
      <c r="AC112" s="828"/>
      <c r="AD112" s="820"/>
    </row>
    <row r="113" customFormat="false" ht="12" hidden="false" customHeight="true" outlineLevel="0" collapsed="false">
      <c r="A113" s="844"/>
      <c r="B113" s="822" t="s">
        <v>581</v>
      </c>
      <c r="C113" s="823"/>
      <c r="D113" s="824"/>
      <c r="E113" s="824"/>
      <c r="F113" s="846"/>
      <c r="G113" s="817" t="s">
        <v>583</v>
      </c>
      <c r="H113" s="812" t="s">
        <v>576</v>
      </c>
      <c r="I113" s="812" t="s">
        <v>576</v>
      </c>
      <c r="J113" s="826"/>
      <c r="K113" s="826"/>
      <c r="L113" s="826"/>
      <c r="M113" s="826"/>
      <c r="N113" s="826"/>
      <c r="O113" s="826"/>
      <c r="P113" s="812" t="s">
        <v>576</v>
      </c>
      <c r="Q113" s="826"/>
      <c r="R113" s="812" t="s">
        <v>576</v>
      </c>
      <c r="S113" s="826"/>
      <c r="T113" s="826"/>
      <c r="U113" s="818"/>
      <c r="V113" s="818"/>
      <c r="W113" s="818"/>
      <c r="X113" s="818"/>
      <c r="Y113" s="812" t="s">
        <v>576</v>
      </c>
      <c r="Z113" s="812" t="s">
        <v>576</v>
      </c>
      <c r="AA113" s="818"/>
      <c r="AB113" s="818"/>
      <c r="AC113" s="828"/>
      <c r="AD113" s="820"/>
    </row>
    <row r="114" customFormat="false" ht="12" hidden="false" customHeight="true" outlineLevel="0" collapsed="false">
      <c r="A114" s="844"/>
      <c r="B114" s="879" t="s">
        <v>582</v>
      </c>
      <c r="C114" s="823"/>
      <c r="D114" s="824"/>
      <c r="E114" s="824"/>
      <c r="F114" s="847"/>
      <c r="G114" s="842" t="s">
        <v>583</v>
      </c>
      <c r="H114" s="831" t="s">
        <v>576</v>
      </c>
      <c r="I114" s="831" t="s">
        <v>576</v>
      </c>
      <c r="J114" s="832"/>
      <c r="K114" s="832"/>
      <c r="L114" s="832"/>
      <c r="M114" s="832"/>
      <c r="N114" s="832"/>
      <c r="O114" s="832"/>
      <c r="P114" s="831" t="s">
        <v>576</v>
      </c>
      <c r="Q114" s="832"/>
      <c r="R114" s="831" t="s">
        <v>576</v>
      </c>
      <c r="S114" s="832"/>
      <c r="T114" s="832"/>
      <c r="U114" s="834"/>
      <c r="V114" s="834"/>
      <c r="W114" s="834"/>
      <c r="X114" s="832"/>
      <c r="Y114" s="831" t="s">
        <v>576</v>
      </c>
      <c r="Z114" s="831" t="s">
        <v>576</v>
      </c>
      <c r="AA114" s="834"/>
      <c r="AB114" s="834"/>
      <c r="AC114" s="835"/>
      <c r="AD114" s="820"/>
    </row>
    <row r="115" customFormat="false" ht="15" hidden="false" customHeight="false" outlineLevel="0" collapsed="false">
      <c r="A115" s="406"/>
      <c r="B115" s="406"/>
      <c r="C115" s="406"/>
      <c r="D115" s="798"/>
      <c r="E115" s="798"/>
      <c r="F115" s="799"/>
      <c r="G115" s="799"/>
      <c r="H115" s="799"/>
      <c r="I115" s="799"/>
      <c r="J115" s="799"/>
      <c r="K115" s="799"/>
      <c r="L115" s="799"/>
      <c r="M115" s="799"/>
      <c r="N115" s="799"/>
      <c r="O115" s="799"/>
      <c r="P115" s="799"/>
      <c r="Q115" s="799"/>
      <c r="R115" s="799"/>
      <c r="S115" s="799"/>
      <c r="T115" s="799"/>
      <c r="U115" s="799"/>
      <c r="V115" s="799"/>
      <c r="W115" s="799"/>
      <c r="X115" s="799"/>
      <c r="Y115" s="799"/>
      <c r="Z115" s="799"/>
      <c r="AA115" s="799"/>
      <c r="AB115" s="799"/>
      <c r="AC115" s="799"/>
    </row>
  </sheetData>
  <mergeCells count="81">
    <mergeCell ref="D2:E2"/>
    <mergeCell ref="A3:B3"/>
    <mergeCell ref="D3:E3"/>
    <mergeCell ref="D4:E4"/>
    <mergeCell ref="D5:E5"/>
    <mergeCell ref="A6:B6"/>
    <mergeCell ref="D6:E6"/>
    <mergeCell ref="A7:B7"/>
    <mergeCell ref="D7:E7"/>
    <mergeCell ref="D8:E8"/>
    <mergeCell ref="T8:U8"/>
    <mergeCell ref="D9:E9"/>
    <mergeCell ref="T9:U9"/>
    <mergeCell ref="D10:E10"/>
    <mergeCell ref="T10:U10"/>
    <mergeCell ref="D11:E11"/>
    <mergeCell ref="T11:U11"/>
    <mergeCell ref="D12:E12"/>
    <mergeCell ref="T12:U12"/>
    <mergeCell ref="A13:B13"/>
    <mergeCell ref="D13:E13"/>
    <mergeCell ref="D14:E14"/>
    <mergeCell ref="V14:W14"/>
    <mergeCell ref="D15:E15"/>
    <mergeCell ref="V15:W15"/>
    <mergeCell ref="D16:E16"/>
    <mergeCell ref="V16:W16"/>
    <mergeCell ref="D17:E17"/>
    <mergeCell ref="D18:E18"/>
    <mergeCell ref="D19:E19"/>
    <mergeCell ref="D20:E20"/>
    <mergeCell ref="D21:E21"/>
    <mergeCell ref="A22:B22"/>
    <mergeCell ref="D22:E22"/>
    <mergeCell ref="D23:E23"/>
    <mergeCell ref="D24:E24"/>
    <mergeCell ref="D25:E25"/>
    <mergeCell ref="D26:E26"/>
    <mergeCell ref="A27:B27"/>
    <mergeCell ref="D27:E27"/>
    <mergeCell ref="D28:E28"/>
    <mergeCell ref="A29:B29"/>
    <mergeCell ref="D29:E29"/>
    <mergeCell ref="D30:E30"/>
    <mergeCell ref="D31:E31"/>
    <mergeCell ref="D32:E32"/>
    <mergeCell ref="D33:E33"/>
    <mergeCell ref="A34:B34"/>
    <mergeCell ref="D34:E34"/>
    <mergeCell ref="D35:E35"/>
    <mergeCell ref="D36:E36"/>
    <mergeCell ref="D37:E37"/>
    <mergeCell ref="D38:E38"/>
    <mergeCell ref="A39:B39"/>
    <mergeCell ref="D39:E39"/>
    <mergeCell ref="D40:E40"/>
    <mergeCell ref="D41:E41"/>
    <mergeCell ref="D42:E42"/>
    <mergeCell ref="D43:E43"/>
    <mergeCell ref="D44:E44"/>
    <mergeCell ref="D45:E45"/>
    <mergeCell ref="D46:E46"/>
    <mergeCell ref="A47:B47"/>
    <mergeCell ref="D47:E47"/>
    <mergeCell ref="D48:E48"/>
    <mergeCell ref="D49:E49"/>
    <mergeCell ref="D50:E50"/>
    <mergeCell ref="D51:E51"/>
    <mergeCell ref="F54:AC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</mergeCells>
  <printOptions headings="false" gridLines="false" gridLinesSet="true" horizontalCentered="false" verticalCentered="false"/>
  <pageMargins left="0" right="0" top="0.25" bottom="0.25" header="0.511805555555555" footer="0.51180555555555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44546A"/>
    <pageSetUpPr fitToPage="false"/>
  </sheetPr>
  <dimension ref="A1:DF25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pane xSplit="0" ySplit="2" topLeftCell="A3" activePane="bottomLeft" state="frozen"/>
      <selection pane="topLeft" activeCell="B1" activeCellId="0" sqref="B1"/>
      <selection pane="bottomLeft" activeCell="A2" activeCellId="0" sqref="A2"/>
    </sheetView>
  </sheetViews>
  <sheetFormatPr defaultRowHeight="15"/>
  <cols>
    <col collapsed="false" hidden="false" max="1" min="1" style="0" width="22.004048582996"/>
    <col collapsed="false" hidden="false" max="13" min="2" style="0" width="8.5748987854251"/>
    <col collapsed="false" hidden="false" max="110" min="14" style="80" width="9.1417004048583"/>
    <col collapsed="false" hidden="false" max="1025" min="111" style="0" width="8.5748987854251"/>
  </cols>
  <sheetData>
    <row r="1" s="83" customFormat="true" ht="25.5" hidden="false" customHeight="true" outlineLevel="0" collapsed="false">
      <c r="A1" s="880" t="s">
        <v>588</v>
      </c>
      <c r="B1" s="880"/>
      <c r="C1" s="880"/>
      <c r="D1" s="880"/>
      <c r="E1" s="880"/>
      <c r="F1" s="880"/>
      <c r="G1" s="880"/>
      <c r="H1" s="880"/>
      <c r="I1" s="880"/>
      <c r="J1" s="880"/>
      <c r="K1" s="880"/>
      <c r="L1" s="880"/>
      <c r="M1" s="880"/>
    </row>
    <row r="2" s="882" customFormat="true" ht="27" hidden="false" customHeight="true" outlineLevel="0" collapsed="false">
      <c r="A2" s="881" t="s">
        <v>589</v>
      </c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</row>
    <row r="3" s="886" customFormat="true" ht="13.5" hidden="false" customHeight="true" outlineLevel="0" collapsed="false">
      <c r="A3" s="883"/>
      <c r="B3" s="883"/>
      <c r="C3" s="883"/>
      <c r="D3" s="883"/>
      <c r="E3" s="883"/>
      <c r="F3" s="883"/>
      <c r="G3" s="883"/>
      <c r="H3" s="883"/>
      <c r="I3" s="883"/>
      <c r="J3" s="883"/>
      <c r="K3" s="883"/>
      <c r="L3" s="883"/>
      <c r="M3" s="884"/>
      <c r="N3" s="885"/>
      <c r="O3" s="885"/>
      <c r="P3" s="885"/>
      <c r="Q3" s="885"/>
      <c r="R3" s="885"/>
      <c r="S3" s="885"/>
      <c r="T3" s="885"/>
      <c r="U3" s="885"/>
      <c r="V3" s="885"/>
      <c r="W3" s="885"/>
      <c r="X3" s="885"/>
      <c r="Y3" s="885"/>
      <c r="Z3" s="885"/>
      <c r="AA3" s="885"/>
      <c r="AB3" s="885"/>
      <c r="AC3" s="885"/>
      <c r="AD3" s="885"/>
      <c r="AE3" s="885"/>
      <c r="AF3" s="885"/>
      <c r="AG3" s="885"/>
      <c r="AH3" s="885"/>
      <c r="AI3" s="885"/>
      <c r="AJ3" s="885"/>
      <c r="AK3" s="885"/>
      <c r="AL3" s="885"/>
      <c r="AM3" s="885"/>
      <c r="AN3" s="885"/>
      <c r="AO3" s="885"/>
      <c r="AP3" s="885"/>
      <c r="AQ3" s="885"/>
      <c r="AR3" s="885"/>
      <c r="AS3" s="885"/>
      <c r="AT3" s="885"/>
      <c r="AU3" s="885"/>
      <c r="AV3" s="885"/>
      <c r="AW3" s="885"/>
      <c r="AX3" s="885"/>
      <c r="AY3" s="885"/>
      <c r="AZ3" s="885"/>
      <c r="BA3" s="885"/>
      <c r="BB3" s="885"/>
      <c r="BC3" s="885"/>
      <c r="BD3" s="885"/>
      <c r="BE3" s="885"/>
      <c r="BF3" s="885"/>
      <c r="BG3" s="885"/>
      <c r="BH3" s="885"/>
      <c r="BI3" s="885"/>
      <c r="BJ3" s="885"/>
      <c r="BK3" s="885"/>
      <c r="BL3" s="885"/>
      <c r="BM3" s="885"/>
      <c r="BN3" s="885"/>
      <c r="BO3" s="885"/>
      <c r="BP3" s="885"/>
      <c r="BQ3" s="885"/>
      <c r="BR3" s="885"/>
      <c r="BS3" s="885"/>
      <c r="BT3" s="885"/>
      <c r="BU3" s="885"/>
      <c r="BV3" s="885"/>
      <c r="BW3" s="885"/>
      <c r="BX3" s="885"/>
      <c r="BY3" s="885"/>
      <c r="BZ3" s="885"/>
      <c r="CA3" s="885"/>
      <c r="CB3" s="885"/>
      <c r="CC3" s="885"/>
      <c r="CD3" s="885"/>
      <c r="CE3" s="885"/>
      <c r="CF3" s="885"/>
      <c r="CG3" s="885"/>
      <c r="CH3" s="885"/>
      <c r="CI3" s="885"/>
      <c r="CJ3" s="885"/>
      <c r="CK3" s="885"/>
      <c r="CL3" s="885"/>
      <c r="CM3" s="885"/>
      <c r="CN3" s="885"/>
      <c r="CO3" s="885"/>
      <c r="CP3" s="885"/>
      <c r="CQ3" s="885"/>
      <c r="CR3" s="885"/>
      <c r="CS3" s="885"/>
      <c r="CT3" s="885"/>
      <c r="CU3" s="885"/>
      <c r="CV3" s="885"/>
      <c r="CW3" s="885"/>
      <c r="CX3" s="885"/>
      <c r="CY3" s="885"/>
      <c r="CZ3" s="885"/>
      <c r="DA3" s="885"/>
      <c r="DB3" s="885"/>
      <c r="DC3" s="885"/>
      <c r="DD3" s="885"/>
      <c r="DE3" s="885"/>
      <c r="DF3" s="885"/>
    </row>
    <row r="4" customFormat="false" ht="25.5" hidden="false" customHeight="true" outlineLevel="0" collapsed="false">
      <c r="A4" s="887"/>
      <c r="B4" s="888" t="n">
        <v>41287</v>
      </c>
      <c r="C4" s="888" t="n">
        <v>41318</v>
      </c>
      <c r="D4" s="888" t="n">
        <v>41346</v>
      </c>
      <c r="E4" s="888" t="n">
        <v>41377</v>
      </c>
      <c r="F4" s="888" t="n">
        <v>41407</v>
      </c>
      <c r="G4" s="888" t="n">
        <v>41438</v>
      </c>
      <c r="H4" s="888" t="n">
        <v>41468</v>
      </c>
      <c r="I4" s="888" t="n">
        <v>41499</v>
      </c>
      <c r="J4" s="888" t="n">
        <v>41530</v>
      </c>
      <c r="K4" s="888" t="n">
        <v>41560</v>
      </c>
      <c r="L4" s="888" t="n">
        <v>41591</v>
      </c>
      <c r="M4" s="889" t="n">
        <v>41621</v>
      </c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/>
      <c r="DD4" s="109"/>
      <c r="DE4" s="109"/>
      <c r="DF4" s="109"/>
    </row>
    <row r="5" customFormat="false" ht="15" hidden="false" customHeight="false" outlineLevel="0" collapsed="false">
      <c r="A5" s="109" t="s">
        <v>590</v>
      </c>
      <c r="B5" s="890" t="n">
        <v>7008</v>
      </c>
      <c r="C5" s="890" t="n">
        <v>7532</v>
      </c>
      <c r="D5" s="890" t="n">
        <v>7918</v>
      </c>
      <c r="E5" s="890" t="n">
        <v>3023</v>
      </c>
      <c r="F5" s="890" t="n">
        <v>4139</v>
      </c>
      <c r="G5" s="890" t="n">
        <v>7586</v>
      </c>
      <c r="H5" s="890" t="n">
        <v>4145</v>
      </c>
      <c r="I5" s="890" t="n">
        <v>0</v>
      </c>
      <c r="J5" s="890" t="n">
        <v>0</v>
      </c>
      <c r="K5" s="890" t="n">
        <v>0</v>
      </c>
      <c r="L5" s="890" t="n">
        <v>0</v>
      </c>
      <c r="M5" s="891" t="n">
        <v>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</row>
    <row r="6" customFormat="false" ht="15" hidden="false" customHeight="false" outlineLevel="0" collapsed="false">
      <c r="A6" s="892" t="s">
        <v>591</v>
      </c>
      <c r="B6" s="893" t="n">
        <v>6500</v>
      </c>
      <c r="C6" s="893" t="n">
        <v>6500</v>
      </c>
      <c r="D6" s="893" t="n">
        <v>6000</v>
      </c>
      <c r="E6" s="893" t="n">
        <v>4500</v>
      </c>
      <c r="F6" s="893" t="n">
        <v>4500</v>
      </c>
      <c r="G6" s="893" t="n">
        <v>7000</v>
      </c>
      <c r="H6" s="893" t="n">
        <v>12000</v>
      </c>
      <c r="I6" s="893" t="n">
        <v>18000</v>
      </c>
      <c r="J6" s="893" t="n">
        <v>20000</v>
      </c>
      <c r="K6" s="893" t="n">
        <v>20000</v>
      </c>
      <c r="L6" s="893" t="n">
        <v>18000</v>
      </c>
      <c r="M6" s="893" t="n">
        <v>13000</v>
      </c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  <c r="CJ6" s="127"/>
      <c r="CK6" s="127"/>
      <c r="CL6" s="127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</row>
    <row r="7" s="83" customFormat="true" ht="15" hidden="false" customHeight="false" outlineLevel="0" collapsed="false">
      <c r="A7" s="109"/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</row>
    <row r="8" customFormat="false" ht="15" hidden="false" customHeight="false" outlineLevel="0" collapsed="false"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</row>
    <row r="9" customFormat="false" ht="15" hidden="false" customHeight="false" outlineLevel="0" collapsed="false"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</row>
    <row r="10" customFormat="false" ht="15" hidden="false" customHeight="false" outlineLevel="0" collapsed="false"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</row>
    <row r="11" customFormat="false" ht="15" hidden="false" customHeight="false" outlineLevel="0" collapsed="false">
      <c r="N11" s="0"/>
      <c r="O11" s="894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</row>
    <row r="12" customFormat="false" ht="15" hidden="false" customHeight="false" outlineLevel="0" collapsed="false"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</row>
    <row r="13" customFormat="false" ht="15" hidden="false" customHeight="false" outlineLevel="0" collapsed="false"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</row>
    <row r="14" customFormat="false" ht="15" hidden="false" customHeight="false" outlineLevel="0" collapsed="false"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</row>
    <row r="15" customFormat="false" ht="15" hidden="false" customHeight="false" outlineLevel="0" collapsed="false"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</row>
    <row r="16" customFormat="false" ht="15" hidden="false" customHeight="false" outlineLevel="0" collapsed="false"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</row>
    <row r="17" customFormat="false" ht="15" hidden="false" customHeight="false" outlineLevel="0" collapsed="false"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</row>
    <row r="18" customFormat="false" ht="15" hidden="false" customHeight="false" outlineLevel="0" collapsed="false"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</row>
    <row r="19" customFormat="false" ht="15" hidden="false" customHeight="false" outlineLevel="0" collapsed="false"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</row>
    <row r="20" customFormat="false" ht="15" hidden="false" customHeight="false" outlineLevel="0" collapsed="false"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</row>
    <row r="21" customFormat="false" ht="15" hidden="false" customHeight="false" outlineLevel="0" collapsed="false"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</row>
    <row r="22" customFormat="false" ht="15.75" hidden="false" customHeight="false" outlineLevel="0" collapsed="false">
      <c r="A22" s="895"/>
      <c r="B22" s="896" t="n">
        <v>41275</v>
      </c>
      <c r="C22" s="896" t="n">
        <v>41306</v>
      </c>
      <c r="D22" s="896" t="n">
        <v>41334</v>
      </c>
      <c r="E22" s="896" t="n">
        <v>41365</v>
      </c>
      <c r="F22" s="896" t="n">
        <v>41395</v>
      </c>
      <c r="G22" s="896" t="n">
        <v>41426</v>
      </c>
      <c r="H22" s="896" t="n">
        <v>41456</v>
      </c>
      <c r="I22" s="896" t="n">
        <v>41487</v>
      </c>
      <c r="J22" s="896" t="n">
        <v>41518</v>
      </c>
      <c r="K22" s="896" t="n">
        <v>41548</v>
      </c>
      <c r="L22" s="896" t="n">
        <v>41579</v>
      </c>
      <c r="M22" s="897" t="n">
        <v>41609</v>
      </c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</row>
    <row r="23" s="83" customFormat="true" ht="15" hidden="false" customHeight="false" outlineLevel="0" collapsed="false">
      <c r="A23" s="109" t="s">
        <v>592</v>
      </c>
      <c r="B23" s="109" t="n">
        <v>7008</v>
      </c>
      <c r="C23" s="109" t="n">
        <v>7532</v>
      </c>
      <c r="D23" s="109" t="n">
        <v>7918</v>
      </c>
      <c r="E23" s="109" t="n">
        <v>3023</v>
      </c>
      <c r="F23" s="109" t="n">
        <v>4139</v>
      </c>
      <c r="G23" s="109" t="n">
        <v>7586</v>
      </c>
      <c r="H23" s="109" t="n">
        <v>4145</v>
      </c>
      <c r="I23" s="109" t="n">
        <v>0</v>
      </c>
      <c r="J23" s="109" t="n">
        <v>0</v>
      </c>
      <c r="K23" s="109" t="n">
        <v>0</v>
      </c>
      <c r="L23" s="109" t="n">
        <v>0</v>
      </c>
      <c r="M23" s="109" t="n">
        <v>0</v>
      </c>
    </row>
    <row r="24" customFormat="false" ht="15" hidden="false" customHeight="false" outlineLevel="0" collapsed="false">
      <c r="A24" s="892" t="s">
        <v>593</v>
      </c>
      <c r="B24" s="892" t="n">
        <v>0</v>
      </c>
      <c r="C24" s="892" t="n">
        <v>12825</v>
      </c>
      <c r="D24" s="892" t="n">
        <v>15750</v>
      </c>
      <c r="E24" s="892" t="n">
        <v>4000</v>
      </c>
      <c r="F24" s="892" t="n">
        <v>1700</v>
      </c>
      <c r="G24" s="892" t="n">
        <v>4800</v>
      </c>
      <c r="H24" s="892" t="n">
        <v>0</v>
      </c>
      <c r="I24" s="892" t="n">
        <v>0</v>
      </c>
      <c r="J24" s="892" t="n">
        <v>0</v>
      </c>
      <c r="K24" s="892" t="n">
        <v>0</v>
      </c>
      <c r="L24" s="892" t="n">
        <v>0</v>
      </c>
      <c r="M24" s="892" t="n">
        <v>0</v>
      </c>
    </row>
    <row r="25" customFormat="false" ht="15" hidden="false" customHeight="false" outlineLevel="0" collapsed="false">
      <c r="A25" s="109" t="s">
        <v>594</v>
      </c>
      <c r="B25" s="109" t="n">
        <f aca="false">SUM(B23:B24)</f>
        <v>7008</v>
      </c>
      <c r="C25" s="109" t="n">
        <f aca="false">SUM(C23:C24)</f>
        <v>20357</v>
      </c>
      <c r="D25" s="109" t="n">
        <f aca="false">SUM(D23:D24)</f>
        <v>23668</v>
      </c>
      <c r="E25" s="109" t="n">
        <f aca="false">SUM(E23:E24)</f>
        <v>7023</v>
      </c>
      <c r="F25" s="109" t="n">
        <f aca="false">SUM(F23:F24)</f>
        <v>5839</v>
      </c>
      <c r="G25" s="109" t="n">
        <f aca="false">SUM(G23:G24)</f>
        <v>12386</v>
      </c>
      <c r="H25" s="109" t="n">
        <f aca="false">SUM(H23:H24)</f>
        <v>4145</v>
      </c>
      <c r="I25" s="109" t="n">
        <f aca="false">SUM(I23:I24)</f>
        <v>0</v>
      </c>
      <c r="J25" s="109" t="n">
        <f aca="false">SUM(J23:J24)</f>
        <v>0</v>
      </c>
      <c r="K25" s="109" t="n">
        <f aca="false">SUM(K23:K24)</f>
        <v>0</v>
      </c>
      <c r="L25" s="109" t="n">
        <f aca="false">SUM(L23:L24)</f>
        <v>0</v>
      </c>
      <c r="M25" s="109" t="n">
        <f aca="false">SUM(M23:M24)</f>
        <v>0</v>
      </c>
    </row>
  </sheetData>
  <mergeCells count="2">
    <mergeCell ref="A1:M1"/>
    <mergeCell ref="A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6"/>
  <sheetViews>
    <sheetView windowProtection="false" showFormulas="false" showGridLines="true" showRowColHeaders="true" showZeros="true" rightToLeft="false" tabSelected="false" showOutlineSymbols="true" defaultGridColor="true" view="normal" topLeftCell="C4" colorId="64" zoomScale="85" zoomScaleNormal="85" zoomScalePageLayoutView="100" workbookViewId="0">
      <selection pane="topLeft" activeCell="G38" activeCellId="0" sqref="G38"/>
    </sheetView>
  </sheetViews>
  <sheetFormatPr defaultRowHeight="12.75"/>
  <cols>
    <col collapsed="false" hidden="false" max="1" min="1" style="366" width="3.8582995951417"/>
    <col collapsed="false" hidden="false" max="2" min="2" style="366" width="27.2874493927125"/>
    <col collapsed="false" hidden="false" max="3" min="3" style="366" width="7.85425101214575"/>
    <col collapsed="false" hidden="false" max="4" min="4" style="366" width="24.2793522267206"/>
    <col collapsed="false" hidden="false" max="6" min="5" style="366" width="4"/>
    <col collapsed="false" hidden="false" max="8" min="7" style="366" width="4.85425101214575"/>
    <col collapsed="false" hidden="false" max="9" min="9" style="366" width="4"/>
    <col collapsed="false" hidden="false" max="13" min="10" style="366" width="3.1417004048583"/>
    <col collapsed="false" hidden="false" max="14" min="14" style="366" width="2.57085020242915"/>
    <col collapsed="false" hidden="false" max="15" min="15" style="366" width="9.99595141700405"/>
    <col collapsed="false" hidden="false" max="16" min="16" style="366" width="8.85425101214575"/>
    <col collapsed="false" hidden="false" max="17" min="17" style="366" width="10.7125506072875"/>
    <col collapsed="false" hidden="false" max="18" min="18" style="366" width="7.4251012145749"/>
    <col collapsed="false" hidden="false" max="19" min="19" style="366" width="6.85425101214575"/>
    <col collapsed="false" hidden="false" max="20" min="20" style="366" width="10.4251012145749"/>
    <col collapsed="false" hidden="false" max="21" min="21" style="366" width="9.85425101214575"/>
    <col collapsed="false" hidden="false" max="22" min="22" style="366" width="12.2834008097166"/>
    <col collapsed="false" hidden="false" max="24" min="23" style="366" width="8.2834008097166"/>
    <col collapsed="false" hidden="false" max="25" min="25" style="366" width="9.85425101214575"/>
    <col collapsed="false" hidden="false" max="1025" min="26" style="366" width="9.1417004048583"/>
  </cols>
  <sheetData>
    <row r="1" customFormat="false" ht="12.75" hidden="false" customHeight="false" outlineLevel="0" collapsed="false">
      <c r="A1" s="898" t="s">
        <v>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2.75" hidden="false" customHeight="false" outlineLevel="0" collapsed="false">
      <c r="A2" s="898" t="s">
        <v>596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customFormat="false" ht="12.75" hidden="false" customHeight="false" outlineLevel="0" collapsed="false">
      <c r="A3" s="898" t="s">
        <v>597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customFormat="false" ht="12.75" hidden="false" customHeight="false" outlineLevel="0" collapsed="false">
      <c r="A4" s="898" t="s">
        <v>598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customFormat="false" ht="12.75" hidden="false" customHeight="false" outlineLevel="0" collapsed="false">
      <c r="A5" s="898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customFormat="false" ht="12.75" hidden="false" customHeight="false" outlineLevel="0" collapsed="false">
      <c r="A6" s="899" t="s">
        <v>599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customFormat="false" ht="15" hidden="false" customHeight="true" outlineLevel="0" collapsed="false">
      <c r="A7" s="801"/>
      <c r="B7" s="801"/>
      <c r="C7" s="801"/>
      <c r="D7" s="801"/>
      <c r="E7" s="801"/>
      <c r="F7" s="801"/>
      <c r="G7" s="801"/>
      <c r="H7" s="801"/>
      <c r="I7" s="801"/>
      <c r="J7" s="801"/>
      <c r="K7" s="801"/>
      <c r="L7" s="801"/>
      <c r="M7" s="801"/>
      <c r="N7" s="801"/>
      <c r="O7" s="801"/>
      <c r="P7" s="801"/>
      <c r="Q7" s="801"/>
      <c r="R7" s="801"/>
      <c r="S7" s="801"/>
      <c r="T7" s="801"/>
      <c r="U7" s="801"/>
      <c r="V7" s="801"/>
      <c r="W7" s="801"/>
      <c r="X7" s="801"/>
      <c r="Y7" s="801"/>
      <c r="Z7" s="0"/>
    </row>
    <row r="8" customFormat="false" ht="24.75" hidden="false" customHeight="true" outlineLevel="0" collapsed="false">
      <c r="A8" s="70" t="s">
        <v>224</v>
      </c>
      <c r="B8" s="70" t="s">
        <v>91</v>
      </c>
      <c r="C8" s="70" t="s">
        <v>530</v>
      </c>
      <c r="D8" s="70" t="s">
        <v>531</v>
      </c>
      <c r="E8" s="70" t="s">
        <v>600</v>
      </c>
      <c r="F8" s="70"/>
      <c r="G8" s="70"/>
      <c r="H8" s="70"/>
      <c r="I8" s="70"/>
      <c r="J8" s="70" t="s">
        <v>601</v>
      </c>
      <c r="K8" s="70"/>
      <c r="L8" s="70"/>
      <c r="M8" s="70"/>
      <c r="N8" s="70"/>
      <c r="O8" s="372" t="s">
        <v>602</v>
      </c>
      <c r="P8" s="372"/>
      <c r="Q8" s="372" t="s">
        <v>603</v>
      </c>
      <c r="R8" s="372"/>
      <c r="S8" s="372"/>
      <c r="T8" s="372" t="s">
        <v>604</v>
      </c>
      <c r="U8" s="372"/>
      <c r="V8" s="372"/>
      <c r="W8" s="372"/>
      <c r="X8" s="372"/>
      <c r="Y8" s="372" t="s">
        <v>605</v>
      </c>
      <c r="Z8" s="202"/>
    </row>
    <row r="9" customFormat="false" ht="25.5" hidden="false" customHeight="false" outlineLevel="0" collapsed="false">
      <c r="A9" s="70"/>
      <c r="B9" s="70"/>
      <c r="C9" s="70"/>
      <c r="D9" s="70"/>
      <c r="E9" s="70" t="n">
        <v>1</v>
      </c>
      <c r="F9" s="70" t="n">
        <v>2</v>
      </c>
      <c r="G9" s="70" t="n">
        <v>3</v>
      </c>
      <c r="H9" s="70" t="n">
        <v>4</v>
      </c>
      <c r="I9" s="70" t="n">
        <v>5</v>
      </c>
      <c r="J9" s="900" t="n">
        <v>-1</v>
      </c>
      <c r="K9" s="900" t="n">
        <v>-2</v>
      </c>
      <c r="L9" s="900" t="n">
        <v>-3</v>
      </c>
      <c r="M9" s="900" t="n">
        <v>-4</v>
      </c>
      <c r="N9" s="900" t="n">
        <v>5</v>
      </c>
      <c r="O9" s="372" t="s">
        <v>606</v>
      </c>
      <c r="P9" s="375" t="s">
        <v>607</v>
      </c>
      <c r="Q9" s="375" t="s">
        <v>608</v>
      </c>
      <c r="R9" s="372" t="s">
        <v>609</v>
      </c>
      <c r="S9" s="372" t="s">
        <v>610</v>
      </c>
      <c r="T9" s="372" t="s">
        <v>41</v>
      </c>
      <c r="U9" s="372" t="s">
        <v>611</v>
      </c>
      <c r="V9" s="375" t="s">
        <v>608</v>
      </c>
      <c r="W9" s="372" t="s">
        <v>609</v>
      </c>
      <c r="X9" s="372" t="s">
        <v>612</v>
      </c>
      <c r="Y9" s="372"/>
      <c r="Z9" s="202"/>
    </row>
    <row r="10" customFormat="false" ht="13.5" hidden="false" customHeight="true" outlineLevel="0" collapsed="false">
      <c r="A10" s="901"/>
      <c r="B10" s="902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202"/>
    </row>
    <row r="11" customFormat="false" ht="12.75" hidden="false" customHeight="false" outlineLevel="0" collapsed="false">
      <c r="A11" s="903" t="s">
        <v>228</v>
      </c>
      <c r="B11" s="904"/>
      <c r="C11" s="374"/>
      <c r="D11" s="374"/>
      <c r="E11" s="374"/>
      <c r="F11" s="374"/>
      <c r="G11" s="374"/>
      <c r="H11" s="374"/>
      <c r="I11" s="374"/>
      <c r="J11" s="374"/>
      <c r="K11" s="374"/>
      <c r="L11" s="374"/>
      <c r="M11" s="374"/>
      <c r="N11" s="374"/>
      <c r="O11" s="374"/>
      <c r="P11" s="374"/>
      <c r="Q11" s="374"/>
      <c r="R11" s="374"/>
      <c r="S11" s="374"/>
      <c r="T11" s="905"/>
      <c r="U11" s="905"/>
      <c r="V11" s="905"/>
      <c r="W11" s="905"/>
      <c r="X11" s="905"/>
      <c r="Y11" s="905"/>
      <c r="Z11" s="202"/>
    </row>
    <row r="12" customFormat="false" ht="12.75" hidden="false" customHeight="false" outlineLevel="0" collapsed="false">
      <c r="A12" s="903" t="s">
        <v>613</v>
      </c>
      <c r="B12" s="904"/>
      <c r="C12" s="374"/>
      <c r="D12" s="374"/>
      <c r="E12" s="374"/>
      <c r="F12" s="374"/>
      <c r="G12" s="374"/>
      <c r="H12" s="374"/>
      <c r="I12" s="374"/>
      <c r="J12" s="374"/>
      <c r="K12" s="374"/>
      <c r="L12" s="374"/>
      <c r="M12" s="374"/>
      <c r="N12" s="374"/>
      <c r="O12" s="374"/>
      <c r="P12" s="374"/>
      <c r="Q12" s="374"/>
      <c r="R12" s="374"/>
      <c r="S12" s="374"/>
      <c r="T12" s="905"/>
      <c r="U12" s="905"/>
      <c r="V12" s="905"/>
      <c r="W12" s="905"/>
      <c r="X12" s="905"/>
      <c r="Y12" s="73"/>
      <c r="Z12" s="202"/>
    </row>
    <row r="13" customFormat="false" ht="12.75" hidden="false" customHeight="false" outlineLevel="0" collapsed="false">
      <c r="A13" s="377" t="n">
        <v>1</v>
      </c>
      <c r="B13" s="378" t="s">
        <v>230</v>
      </c>
      <c r="C13" s="392" t="s">
        <v>533</v>
      </c>
      <c r="D13" s="392"/>
      <c r="E13" s="906"/>
      <c r="F13" s="906"/>
      <c r="G13" s="906"/>
      <c r="H13" s="906"/>
      <c r="I13" s="906"/>
      <c r="J13" s="906"/>
      <c r="K13" s="906"/>
      <c r="L13" s="906"/>
      <c r="M13" s="906"/>
      <c r="N13" s="906"/>
      <c r="O13" s="906"/>
      <c r="P13" s="906"/>
      <c r="Q13" s="906"/>
      <c r="R13" s="906"/>
      <c r="S13" s="906"/>
      <c r="T13" s="907"/>
      <c r="U13" s="907"/>
      <c r="V13" s="907"/>
      <c r="W13" s="907"/>
      <c r="X13" s="907"/>
      <c r="Y13" s="905" t="n">
        <f aca="false">SUM(T13:X13)</f>
        <v>0</v>
      </c>
      <c r="Z13" s="202"/>
    </row>
    <row r="14" customFormat="false" ht="12.75" hidden="false" customHeight="false" outlineLevel="0" collapsed="false">
      <c r="A14" s="377" t="n">
        <v>2</v>
      </c>
      <c r="B14" s="380" t="s">
        <v>230</v>
      </c>
      <c r="C14" s="392" t="s">
        <v>533</v>
      </c>
      <c r="D14" s="392"/>
      <c r="E14" s="906"/>
      <c r="F14" s="906"/>
      <c r="G14" s="906"/>
      <c r="H14" s="906"/>
      <c r="I14" s="906"/>
      <c r="J14" s="906"/>
      <c r="K14" s="906"/>
      <c r="L14" s="906"/>
      <c r="M14" s="906"/>
      <c r="N14" s="906"/>
      <c r="O14" s="906"/>
      <c r="P14" s="906"/>
      <c r="Q14" s="906"/>
      <c r="R14" s="906"/>
      <c r="S14" s="906"/>
      <c r="T14" s="907"/>
      <c r="U14" s="908"/>
      <c r="V14" s="908"/>
      <c r="W14" s="908"/>
      <c r="X14" s="908"/>
      <c r="Y14" s="905" t="n">
        <f aca="false">SUM(T14:X14)</f>
        <v>0</v>
      </c>
      <c r="Z14" s="202"/>
    </row>
    <row r="15" customFormat="false" ht="12.75" hidden="false" customHeight="false" outlineLevel="0" collapsed="false">
      <c r="A15" s="903" t="s">
        <v>234</v>
      </c>
      <c r="B15" s="904"/>
      <c r="C15" s="374"/>
      <c r="D15" s="374"/>
      <c r="E15" s="374"/>
      <c r="F15" s="374"/>
      <c r="G15" s="374"/>
      <c r="H15" s="374"/>
      <c r="I15" s="374"/>
      <c r="J15" s="374"/>
      <c r="K15" s="374"/>
      <c r="L15" s="374"/>
      <c r="M15" s="374"/>
      <c r="N15" s="374"/>
      <c r="O15" s="374"/>
      <c r="P15" s="374"/>
      <c r="Q15" s="374"/>
      <c r="R15" s="374"/>
      <c r="S15" s="374"/>
      <c r="T15" s="905"/>
      <c r="U15" s="905"/>
      <c r="V15" s="905"/>
      <c r="W15" s="905"/>
      <c r="X15" s="905"/>
      <c r="Y15" s="905"/>
      <c r="Z15" s="202"/>
    </row>
    <row r="16" customFormat="false" ht="12.75" hidden="false" customHeight="false" outlineLevel="0" collapsed="false">
      <c r="A16" s="903" t="s">
        <v>235</v>
      </c>
      <c r="B16" s="904"/>
      <c r="C16" s="374"/>
      <c r="D16" s="374"/>
      <c r="E16" s="374"/>
      <c r="F16" s="374"/>
      <c r="G16" s="374"/>
      <c r="H16" s="374"/>
      <c r="I16" s="374"/>
      <c r="J16" s="374"/>
      <c r="K16" s="374"/>
      <c r="L16" s="374"/>
      <c r="M16" s="374"/>
      <c r="N16" s="374"/>
      <c r="O16" s="374"/>
      <c r="P16" s="374"/>
      <c r="Q16" s="374"/>
      <c r="R16" s="374"/>
      <c r="S16" s="374"/>
      <c r="T16" s="905"/>
      <c r="U16" s="905"/>
      <c r="V16" s="905"/>
      <c r="W16" s="905"/>
      <c r="X16" s="905"/>
      <c r="Y16" s="905"/>
      <c r="Z16" s="202"/>
    </row>
    <row r="17" customFormat="false" ht="12.75" hidden="false" customHeight="false" outlineLevel="0" collapsed="false">
      <c r="A17" s="381" t="n">
        <v>1</v>
      </c>
      <c r="B17" s="382" t="s">
        <v>102</v>
      </c>
      <c r="C17" s="701" t="s">
        <v>236</v>
      </c>
      <c r="D17" s="701"/>
      <c r="E17" s="701" t="n">
        <v>0.5</v>
      </c>
      <c r="F17" s="701"/>
      <c r="G17" s="679" t="n">
        <v>0.6</v>
      </c>
      <c r="H17" s="679" t="n">
        <v>1.2</v>
      </c>
      <c r="I17" s="701"/>
      <c r="J17" s="701" t="n">
        <v>0</v>
      </c>
      <c r="K17" s="701" t="n">
        <v>3</v>
      </c>
      <c r="L17" s="701" t="n">
        <v>3</v>
      </c>
      <c r="M17" s="909" t="n">
        <v>3</v>
      </c>
      <c r="N17" s="909"/>
      <c r="O17" s="701" t="n">
        <v>5441</v>
      </c>
      <c r="P17" s="906" t="n">
        <v>1803</v>
      </c>
      <c r="Q17" s="906" t="n">
        <v>14146</v>
      </c>
      <c r="R17" s="906" t="n">
        <v>4208</v>
      </c>
      <c r="S17" s="906" t="n">
        <v>20500</v>
      </c>
      <c r="T17" s="907" t="n">
        <f aca="false">E17*J17*O17</f>
        <v>0</v>
      </c>
      <c r="U17" s="907" t="n">
        <f aca="false">E17*K17*P17</f>
        <v>2704.5</v>
      </c>
      <c r="V17" s="910" t="n">
        <f aca="false">G17*L17*Q17</f>
        <v>25462.8</v>
      </c>
      <c r="W17" s="910" t="n">
        <f aca="false">H17*M17*R17</f>
        <v>15148.8</v>
      </c>
      <c r="X17" s="910" t="n">
        <f aca="false">I17*N17*S17</f>
        <v>0</v>
      </c>
      <c r="Y17" s="910" t="n">
        <f aca="false">SUM(T17:X17)</f>
        <v>43316.1</v>
      </c>
      <c r="Z17" s="202"/>
    </row>
    <row r="18" customFormat="false" ht="12.75" hidden="false" customHeight="false" outlineLevel="0" collapsed="false">
      <c r="A18" s="381" t="n">
        <v>2</v>
      </c>
      <c r="B18" s="382" t="s">
        <v>103</v>
      </c>
      <c r="C18" s="701" t="s">
        <v>236</v>
      </c>
      <c r="D18" s="701"/>
      <c r="E18" s="701"/>
      <c r="F18" s="701"/>
      <c r="G18" s="679" t="n">
        <v>0.3</v>
      </c>
      <c r="H18" s="679" t="n">
        <v>0.5</v>
      </c>
      <c r="I18" s="701"/>
      <c r="J18" s="701"/>
      <c r="K18" s="701"/>
      <c r="L18" s="911" t="n">
        <v>2</v>
      </c>
      <c r="M18" s="909" t="n">
        <v>2</v>
      </c>
      <c r="N18" s="909"/>
      <c r="O18" s="701" t="n">
        <v>5441</v>
      </c>
      <c r="P18" s="906" t="n">
        <v>1803</v>
      </c>
      <c r="Q18" s="906" t="n">
        <v>14146</v>
      </c>
      <c r="R18" s="906" t="n">
        <v>4208</v>
      </c>
      <c r="S18" s="906" t="n">
        <v>20500</v>
      </c>
      <c r="T18" s="907"/>
      <c r="U18" s="907" t="n">
        <f aca="false">E18*K18*P18</f>
        <v>0</v>
      </c>
      <c r="V18" s="910" t="n">
        <f aca="false">G18*L18*Q18</f>
        <v>8487.6</v>
      </c>
      <c r="W18" s="910" t="n">
        <f aca="false">H18*M18*R18</f>
        <v>4208</v>
      </c>
      <c r="X18" s="910" t="n">
        <f aca="false">I18*N18*S18</f>
        <v>0</v>
      </c>
      <c r="Y18" s="910" t="n">
        <f aca="false">SUM(T18:X18)</f>
        <v>12695.6</v>
      </c>
      <c r="Z18" s="202"/>
    </row>
    <row r="19" customFormat="false" ht="12.75" hidden="false" customHeight="false" outlineLevel="0" collapsed="false">
      <c r="A19" s="381" t="n">
        <v>3</v>
      </c>
      <c r="B19" s="382" t="s">
        <v>104</v>
      </c>
      <c r="C19" s="701" t="s">
        <v>236</v>
      </c>
      <c r="D19" s="701"/>
      <c r="E19" s="701" t="n">
        <v>1.5</v>
      </c>
      <c r="F19" s="701"/>
      <c r="G19" s="679"/>
      <c r="H19" s="679"/>
      <c r="I19" s="701"/>
      <c r="J19" s="701" t="n">
        <v>2</v>
      </c>
      <c r="K19" s="701" t="n">
        <v>0</v>
      </c>
      <c r="L19" s="701"/>
      <c r="M19" s="909"/>
      <c r="N19" s="909"/>
      <c r="O19" s="701" t="n">
        <v>5441</v>
      </c>
      <c r="P19" s="906" t="n">
        <v>1803</v>
      </c>
      <c r="Q19" s="906" t="n">
        <v>14146</v>
      </c>
      <c r="R19" s="906" t="n">
        <v>4208</v>
      </c>
      <c r="S19" s="906" t="n">
        <v>20500</v>
      </c>
      <c r="T19" s="907" t="n">
        <f aca="false">E19*J19*O19</f>
        <v>16323</v>
      </c>
      <c r="U19" s="907" t="n">
        <f aca="false">E19*K19*P19</f>
        <v>0</v>
      </c>
      <c r="V19" s="910" t="n">
        <f aca="false">G19*L19*Q19</f>
        <v>0</v>
      </c>
      <c r="W19" s="910" t="n">
        <f aca="false">H19*M19*R19</f>
        <v>0</v>
      </c>
      <c r="X19" s="910" t="n">
        <f aca="false">I19*N19*S19</f>
        <v>0</v>
      </c>
      <c r="Y19" s="910" t="n">
        <f aca="false">SUM(T19:X19)</f>
        <v>16323</v>
      </c>
      <c r="Z19" s="202"/>
    </row>
    <row r="20" customFormat="false" ht="12.75" hidden="false" customHeight="false" outlineLevel="0" collapsed="false">
      <c r="A20" s="381" t="n">
        <v>4</v>
      </c>
      <c r="B20" s="382" t="s">
        <v>614</v>
      </c>
      <c r="C20" s="701" t="s">
        <v>236</v>
      </c>
      <c r="D20" s="701"/>
      <c r="E20" s="701" t="n">
        <v>1</v>
      </c>
      <c r="F20" s="701"/>
      <c r="G20" s="679"/>
      <c r="H20" s="679"/>
      <c r="I20" s="701"/>
      <c r="J20" s="701" t="n">
        <v>1</v>
      </c>
      <c r="K20" s="701" t="n">
        <v>0</v>
      </c>
      <c r="L20" s="701"/>
      <c r="M20" s="909"/>
      <c r="N20" s="909"/>
      <c r="O20" s="701" t="n">
        <v>5441</v>
      </c>
      <c r="P20" s="906" t="n">
        <v>1803</v>
      </c>
      <c r="Q20" s="906" t="n">
        <v>14146</v>
      </c>
      <c r="R20" s="906" t="n">
        <v>4208</v>
      </c>
      <c r="S20" s="906" t="n">
        <v>20500</v>
      </c>
      <c r="T20" s="907" t="n">
        <f aca="false">E20*J20*O20</f>
        <v>5441</v>
      </c>
      <c r="U20" s="907" t="n">
        <f aca="false">E20*K20*P20</f>
        <v>0</v>
      </c>
      <c r="V20" s="910" t="n">
        <f aca="false">G20*L20*Q20</f>
        <v>0</v>
      </c>
      <c r="W20" s="910" t="n">
        <f aca="false">H20*M20*R20</f>
        <v>0</v>
      </c>
      <c r="X20" s="910" t="n">
        <f aca="false">I20*N20*S20</f>
        <v>0</v>
      </c>
      <c r="Y20" s="910" t="n">
        <f aca="false">SUM(T20:X20)</f>
        <v>5441</v>
      </c>
      <c r="Z20" s="202"/>
    </row>
    <row r="21" customFormat="false" ht="12.75" hidden="false" customHeight="false" outlineLevel="0" collapsed="false">
      <c r="A21" s="381" t="n">
        <v>5</v>
      </c>
      <c r="B21" s="382" t="s">
        <v>286</v>
      </c>
      <c r="C21" s="701" t="s">
        <v>236</v>
      </c>
      <c r="D21" s="701"/>
      <c r="E21" s="701" t="n">
        <v>5</v>
      </c>
      <c r="F21" s="701"/>
      <c r="G21" s="679"/>
      <c r="H21" s="679"/>
      <c r="I21" s="701"/>
      <c r="J21" s="701" t="n">
        <v>1</v>
      </c>
      <c r="K21" s="701" t="n">
        <v>0</v>
      </c>
      <c r="L21" s="701"/>
      <c r="M21" s="909"/>
      <c r="N21" s="909"/>
      <c r="O21" s="701" t="n">
        <v>5441</v>
      </c>
      <c r="P21" s="906" t="n">
        <v>1803</v>
      </c>
      <c r="Q21" s="906" t="n">
        <v>14146</v>
      </c>
      <c r="R21" s="906" t="n">
        <v>4208</v>
      </c>
      <c r="S21" s="906" t="n">
        <v>20500</v>
      </c>
      <c r="T21" s="907" t="n">
        <f aca="false">E21*J21*O21</f>
        <v>27205</v>
      </c>
      <c r="U21" s="907" t="n">
        <f aca="false">E21*K21*P21</f>
        <v>0</v>
      </c>
      <c r="V21" s="910" t="n">
        <f aca="false">G21*L21*Q21</f>
        <v>0</v>
      </c>
      <c r="W21" s="910" t="n">
        <f aca="false">H21*M21*R21</f>
        <v>0</v>
      </c>
      <c r="X21" s="910" t="n">
        <f aca="false">I21*N21*S21</f>
        <v>0</v>
      </c>
      <c r="Y21" s="910" t="n">
        <f aca="false">SUM(T21:X21)</f>
        <v>27205</v>
      </c>
      <c r="Z21" s="202"/>
    </row>
    <row r="22" customFormat="false" ht="12.75" hidden="false" customHeight="false" outlineLevel="0" collapsed="false">
      <c r="A22" s="381" t="n">
        <v>6</v>
      </c>
      <c r="B22" s="382" t="s">
        <v>106</v>
      </c>
      <c r="C22" s="701" t="s">
        <v>236</v>
      </c>
      <c r="D22" s="701"/>
      <c r="E22" s="701" t="n">
        <v>2</v>
      </c>
      <c r="F22" s="701"/>
      <c r="G22" s="679" t="n">
        <v>0.6</v>
      </c>
      <c r="H22" s="679" t="n">
        <v>1.5</v>
      </c>
      <c r="I22" s="701"/>
      <c r="J22" s="701" t="n">
        <v>2</v>
      </c>
      <c r="K22" s="701" t="n">
        <v>2</v>
      </c>
      <c r="L22" s="701" t="n">
        <v>3</v>
      </c>
      <c r="M22" s="909" t="n">
        <v>3</v>
      </c>
      <c r="N22" s="909"/>
      <c r="O22" s="701" t="n">
        <v>5441</v>
      </c>
      <c r="P22" s="906" t="n">
        <v>1803</v>
      </c>
      <c r="Q22" s="906" t="n">
        <v>14146</v>
      </c>
      <c r="R22" s="906" t="n">
        <v>4208</v>
      </c>
      <c r="S22" s="906" t="n">
        <v>20500</v>
      </c>
      <c r="T22" s="907" t="n">
        <f aca="false">E22*J22*O22</f>
        <v>21764</v>
      </c>
      <c r="U22" s="907" t="n">
        <f aca="false">E22*K22*P22</f>
        <v>7212</v>
      </c>
      <c r="V22" s="910" t="n">
        <f aca="false">G22*L22*Q22</f>
        <v>25462.8</v>
      </c>
      <c r="W22" s="910" t="n">
        <f aca="false">H22*M22*R22</f>
        <v>18936</v>
      </c>
      <c r="X22" s="910" t="n">
        <f aca="false">I22*N22*S22</f>
        <v>0</v>
      </c>
      <c r="Y22" s="910" t="n">
        <f aca="false">SUM(T22:X22)</f>
        <v>73374.8</v>
      </c>
      <c r="Z22" s="202"/>
    </row>
    <row r="23" customFormat="false" ht="12.75" hidden="false" customHeight="false" outlineLevel="0" collapsed="false">
      <c r="A23" s="912" t="s">
        <v>248</v>
      </c>
      <c r="B23" s="382"/>
      <c r="C23" s="701"/>
      <c r="D23" s="701"/>
      <c r="E23" s="701"/>
      <c r="F23" s="701"/>
      <c r="G23" s="679"/>
      <c r="H23" s="679"/>
      <c r="I23" s="701"/>
      <c r="J23" s="701"/>
      <c r="K23" s="701"/>
      <c r="L23" s="701"/>
      <c r="M23" s="909"/>
      <c r="N23" s="909"/>
      <c r="O23" s="701"/>
      <c r="P23" s="906"/>
      <c r="Q23" s="906"/>
      <c r="R23" s="906"/>
      <c r="S23" s="906"/>
      <c r="T23" s="907"/>
      <c r="U23" s="907"/>
      <c r="V23" s="910" t="n">
        <f aca="false">G23*L23*Q23</f>
        <v>0</v>
      </c>
      <c r="W23" s="910" t="n">
        <f aca="false">H23*M23*R23</f>
        <v>0</v>
      </c>
      <c r="X23" s="910" t="n">
        <f aca="false">I23*N23*S23</f>
        <v>0</v>
      </c>
      <c r="Y23" s="910"/>
      <c r="Z23" s="202"/>
    </row>
    <row r="24" customFormat="false" ht="12.75" hidden="false" customHeight="false" outlineLevel="0" collapsed="false">
      <c r="A24" s="381" t="n">
        <v>7</v>
      </c>
      <c r="B24" s="382" t="s">
        <v>107</v>
      </c>
      <c r="C24" s="701" t="s">
        <v>236</v>
      </c>
      <c r="D24" s="701"/>
      <c r="E24" s="701" t="n">
        <v>60</v>
      </c>
      <c r="F24" s="701"/>
      <c r="G24" s="679"/>
      <c r="H24" s="679"/>
      <c r="I24" s="701"/>
      <c r="J24" s="701" t="n">
        <v>2</v>
      </c>
      <c r="K24" s="701" t="n">
        <v>0</v>
      </c>
      <c r="L24" s="701"/>
      <c r="M24" s="909"/>
      <c r="N24" s="909"/>
      <c r="O24" s="701" t="n">
        <v>5441</v>
      </c>
      <c r="P24" s="906" t="n">
        <v>1803</v>
      </c>
      <c r="Q24" s="906" t="n">
        <v>14146</v>
      </c>
      <c r="R24" s="906" t="n">
        <v>4208</v>
      </c>
      <c r="S24" s="906" t="n">
        <v>20500</v>
      </c>
      <c r="T24" s="907" t="n">
        <f aca="false">E24*J24*O24</f>
        <v>652920</v>
      </c>
      <c r="U24" s="907" t="n">
        <f aca="false">E24*K24*P24</f>
        <v>0</v>
      </c>
      <c r="V24" s="910" t="n">
        <f aca="false">G24*L24*Q24</f>
        <v>0</v>
      </c>
      <c r="W24" s="910" t="n">
        <f aca="false">H24*M24*R24</f>
        <v>0</v>
      </c>
      <c r="X24" s="910" t="n">
        <f aca="false">I24*N24*S24</f>
        <v>0</v>
      </c>
      <c r="Y24" s="910" t="n">
        <f aca="false">SUM(T24:X24)</f>
        <v>652920</v>
      </c>
      <c r="Z24" s="202"/>
    </row>
    <row r="25" customFormat="false" ht="12.75" hidden="false" customHeight="false" outlineLevel="0" collapsed="false">
      <c r="A25" s="381" t="n">
        <v>8</v>
      </c>
      <c r="B25" s="382" t="s">
        <v>287</v>
      </c>
      <c r="C25" s="701" t="s">
        <v>236</v>
      </c>
      <c r="D25" s="701"/>
      <c r="E25" s="701" t="n">
        <v>30</v>
      </c>
      <c r="F25" s="701"/>
      <c r="G25" s="679" t="n">
        <v>40</v>
      </c>
      <c r="H25" s="679" t="n">
        <v>70</v>
      </c>
      <c r="I25" s="701"/>
      <c r="J25" s="701" t="n">
        <v>0</v>
      </c>
      <c r="K25" s="701" t="n">
        <v>2</v>
      </c>
      <c r="L25" s="701" t="n">
        <v>2</v>
      </c>
      <c r="M25" s="909" t="n">
        <v>2</v>
      </c>
      <c r="N25" s="909"/>
      <c r="O25" s="701" t="n">
        <v>5441</v>
      </c>
      <c r="P25" s="906" t="n">
        <v>1803</v>
      </c>
      <c r="Q25" s="906" t="n">
        <v>14146</v>
      </c>
      <c r="R25" s="906" t="n">
        <v>4208</v>
      </c>
      <c r="S25" s="906" t="n">
        <v>20500</v>
      </c>
      <c r="T25" s="907" t="n">
        <f aca="false">E25*J25*O25</f>
        <v>0</v>
      </c>
      <c r="U25" s="907" t="n">
        <f aca="false">E25*K25*P25</f>
        <v>108180</v>
      </c>
      <c r="V25" s="910" t="n">
        <f aca="false">G25*L25*Q25</f>
        <v>1131680</v>
      </c>
      <c r="W25" s="910" t="n">
        <f aca="false">H25*M25*R25</f>
        <v>589120</v>
      </c>
      <c r="X25" s="910" t="n">
        <f aca="false">I25*N25*S25</f>
        <v>0</v>
      </c>
      <c r="Y25" s="910" t="n">
        <f aca="false">SUM(T25:X25)</f>
        <v>1828980</v>
      </c>
      <c r="Z25" s="202"/>
    </row>
    <row r="26" customFormat="false" ht="12.75" hidden="false" customHeight="false" outlineLevel="0" collapsed="false">
      <c r="A26" s="381" t="n">
        <v>9</v>
      </c>
      <c r="B26" s="382" t="s">
        <v>109</v>
      </c>
      <c r="C26" s="701" t="s">
        <v>236</v>
      </c>
      <c r="D26" s="701"/>
      <c r="E26" s="701" t="n">
        <v>5</v>
      </c>
      <c r="F26" s="701"/>
      <c r="G26" s="679"/>
      <c r="H26" s="679"/>
      <c r="I26" s="701"/>
      <c r="J26" s="701" t="n">
        <v>2</v>
      </c>
      <c r="K26" s="701" t="n">
        <v>0</v>
      </c>
      <c r="L26" s="701"/>
      <c r="M26" s="909"/>
      <c r="N26" s="909"/>
      <c r="O26" s="701" t="n">
        <v>5441</v>
      </c>
      <c r="P26" s="906" t="n">
        <v>1803</v>
      </c>
      <c r="Q26" s="906" t="n">
        <v>14146</v>
      </c>
      <c r="R26" s="906" t="n">
        <v>4208</v>
      </c>
      <c r="S26" s="906" t="n">
        <v>20500</v>
      </c>
      <c r="T26" s="907" t="n">
        <f aca="false">E26*J26*O26</f>
        <v>54410</v>
      </c>
      <c r="U26" s="907" t="n">
        <f aca="false">E26*K26*P26</f>
        <v>0</v>
      </c>
      <c r="V26" s="910" t="n">
        <f aca="false">G26*L26*Q26</f>
        <v>0</v>
      </c>
      <c r="W26" s="910" t="n">
        <f aca="false">H26*M26*R26</f>
        <v>0</v>
      </c>
      <c r="X26" s="910" t="n">
        <f aca="false">I26*N26*S26</f>
        <v>0</v>
      </c>
      <c r="Y26" s="910" t="n">
        <f aca="false">SUM(T26:X26)</f>
        <v>54410</v>
      </c>
      <c r="Z26" s="202"/>
    </row>
    <row r="27" customFormat="false" ht="12.75" hidden="false" customHeight="false" outlineLevel="0" collapsed="false">
      <c r="A27" s="913" t="s">
        <v>615</v>
      </c>
      <c r="B27" s="914"/>
      <c r="C27" s="915"/>
      <c r="D27" s="915"/>
      <c r="E27" s="915"/>
      <c r="F27" s="915"/>
      <c r="G27" s="915"/>
      <c r="H27" s="915"/>
      <c r="I27" s="915"/>
      <c r="J27" s="915"/>
      <c r="K27" s="915"/>
      <c r="L27" s="915"/>
      <c r="M27" s="915"/>
      <c r="N27" s="915"/>
      <c r="O27" s="915"/>
      <c r="P27" s="915"/>
      <c r="Q27" s="915"/>
      <c r="R27" s="915"/>
      <c r="S27" s="915"/>
      <c r="T27" s="674"/>
      <c r="U27" s="674"/>
      <c r="V27" s="674"/>
      <c r="W27" s="674"/>
      <c r="X27" s="674"/>
      <c r="Y27" s="916"/>
      <c r="Z27" s="202"/>
    </row>
    <row r="28" customFormat="false" ht="12.75" hidden="false" customHeight="false" outlineLevel="0" collapsed="false">
      <c r="A28" s="903" t="s">
        <v>256</v>
      </c>
      <c r="B28" s="904"/>
      <c r="C28" s="374"/>
      <c r="D28" s="374"/>
      <c r="E28" s="374"/>
      <c r="F28" s="374"/>
      <c r="G28" s="374"/>
      <c r="H28" s="374"/>
      <c r="I28" s="374"/>
      <c r="J28" s="374"/>
      <c r="K28" s="374"/>
      <c r="L28" s="374"/>
      <c r="M28" s="374"/>
      <c r="N28" s="374"/>
      <c r="O28" s="374"/>
      <c r="P28" s="374"/>
      <c r="Q28" s="374"/>
      <c r="R28" s="374"/>
      <c r="S28" s="374"/>
      <c r="T28" s="905"/>
      <c r="U28" s="905"/>
      <c r="V28" s="905"/>
      <c r="W28" s="905"/>
      <c r="X28" s="905"/>
      <c r="Y28" s="917"/>
      <c r="Z28" s="202"/>
    </row>
    <row r="29" customFormat="false" ht="12.75" hidden="false" customHeight="false" outlineLevel="0" collapsed="false">
      <c r="A29" s="381" t="n">
        <v>1</v>
      </c>
      <c r="B29" s="382" t="s">
        <v>110</v>
      </c>
      <c r="C29" s="701" t="s">
        <v>616</v>
      </c>
      <c r="D29" s="701"/>
      <c r="E29" s="918" t="n">
        <v>0.25</v>
      </c>
      <c r="F29" s="73" t="n">
        <v>0.25</v>
      </c>
      <c r="G29" s="918" t="n">
        <v>0.25</v>
      </c>
      <c r="H29" s="918" t="n">
        <v>0.25</v>
      </c>
      <c r="I29" s="73"/>
      <c r="J29" s="701" t="n">
        <v>4</v>
      </c>
      <c r="K29" s="701" t="n">
        <v>2</v>
      </c>
      <c r="L29" s="701" t="n">
        <v>2</v>
      </c>
      <c r="M29" s="701" t="n">
        <v>2</v>
      </c>
      <c r="N29" s="701"/>
      <c r="O29" s="701" t="n">
        <v>5441</v>
      </c>
      <c r="P29" s="906" t="n">
        <v>1803</v>
      </c>
      <c r="Q29" s="906" t="n">
        <v>14146</v>
      </c>
      <c r="R29" s="906" t="n">
        <v>4208</v>
      </c>
      <c r="S29" s="906" t="n">
        <v>20500</v>
      </c>
      <c r="T29" s="907" t="n">
        <f aca="false">E29*J29*O29</f>
        <v>5441</v>
      </c>
      <c r="U29" s="907" t="n">
        <f aca="false">F29*K29*P29</f>
        <v>901.5</v>
      </c>
      <c r="V29" s="919" t="n">
        <f aca="false">G29*L29*Q29</f>
        <v>7073</v>
      </c>
      <c r="W29" s="919" t="n">
        <f aca="false">H29*M29*R29</f>
        <v>2104</v>
      </c>
      <c r="X29" s="919" t="n">
        <f aca="false">I29*N29*S29</f>
        <v>0</v>
      </c>
      <c r="Y29" s="910" t="n">
        <f aca="false">SUM(T29:X29)</f>
        <v>15519.5</v>
      </c>
      <c r="Z29" s="202"/>
    </row>
    <row r="30" customFormat="false" ht="12.75" hidden="false" customHeight="false" outlineLevel="0" collapsed="false">
      <c r="A30" s="381" t="n">
        <v>2</v>
      </c>
      <c r="B30" s="382" t="s">
        <v>111</v>
      </c>
      <c r="C30" s="701" t="s">
        <v>616</v>
      </c>
      <c r="D30" s="701"/>
      <c r="E30" s="918" t="n">
        <v>0.25</v>
      </c>
      <c r="F30" s="73" t="n">
        <v>0.25</v>
      </c>
      <c r="G30" s="918" t="n">
        <v>0.25</v>
      </c>
      <c r="H30" s="918" t="n">
        <v>0.25</v>
      </c>
      <c r="I30" s="73"/>
      <c r="J30" s="701" t="n">
        <v>4</v>
      </c>
      <c r="K30" s="701" t="n">
        <v>2</v>
      </c>
      <c r="L30" s="701" t="n">
        <v>2</v>
      </c>
      <c r="M30" s="701" t="n">
        <v>2</v>
      </c>
      <c r="N30" s="701"/>
      <c r="O30" s="701" t="n">
        <v>5441</v>
      </c>
      <c r="P30" s="906" t="n">
        <v>1803</v>
      </c>
      <c r="Q30" s="906" t="n">
        <v>14146</v>
      </c>
      <c r="R30" s="906" t="n">
        <v>4208</v>
      </c>
      <c r="S30" s="906" t="n">
        <v>20500</v>
      </c>
      <c r="T30" s="907"/>
      <c r="U30" s="907" t="n">
        <f aca="false">F30*K30*P30</f>
        <v>901.5</v>
      </c>
      <c r="V30" s="919" t="n">
        <f aca="false">G30*L30*Q30</f>
        <v>7073</v>
      </c>
      <c r="W30" s="919" t="n">
        <f aca="false">H30*M30*R30</f>
        <v>2104</v>
      </c>
      <c r="X30" s="919" t="n">
        <f aca="false">I30*N30*S30</f>
        <v>0</v>
      </c>
      <c r="Y30" s="910" t="n">
        <f aca="false">SUM(T30:X30)</f>
        <v>10078.5</v>
      </c>
      <c r="Z30" s="202"/>
    </row>
    <row r="31" customFormat="false" ht="12.75" hidden="false" customHeight="false" outlineLevel="0" collapsed="false">
      <c r="A31" s="381" t="n">
        <v>3</v>
      </c>
      <c r="B31" s="382" t="s">
        <v>112</v>
      </c>
      <c r="C31" s="701" t="s">
        <v>616</v>
      </c>
      <c r="D31" s="701"/>
      <c r="E31" s="918" t="n">
        <v>0.25</v>
      </c>
      <c r="F31" s="73" t="n">
        <v>0.25</v>
      </c>
      <c r="G31" s="918" t="n">
        <v>0.25</v>
      </c>
      <c r="H31" s="918" t="n">
        <v>0.25</v>
      </c>
      <c r="I31" s="73"/>
      <c r="J31" s="701" t="n">
        <v>4</v>
      </c>
      <c r="K31" s="701" t="n">
        <v>2</v>
      </c>
      <c r="L31" s="701" t="n">
        <v>2</v>
      </c>
      <c r="M31" s="701" t="n">
        <v>2</v>
      </c>
      <c r="N31" s="701"/>
      <c r="O31" s="701" t="n">
        <v>5441</v>
      </c>
      <c r="P31" s="906" t="n">
        <v>1803</v>
      </c>
      <c r="Q31" s="906" t="n">
        <v>14146</v>
      </c>
      <c r="R31" s="906" t="n">
        <v>4208</v>
      </c>
      <c r="S31" s="906" t="n">
        <v>20500</v>
      </c>
      <c r="T31" s="907"/>
      <c r="U31" s="907" t="n">
        <f aca="false">F31*K31*P31</f>
        <v>901.5</v>
      </c>
      <c r="V31" s="919" t="n">
        <f aca="false">G31*L31*Q31</f>
        <v>7073</v>
      </c>
      <c r="W31" s="919" t="n">
        <f aca="false">H31*M31*R31</f>
        <v>2104</v>
      </c>
      <c r="X31" s="919" t="n">
        <f aca="false">I31*N31*S31</f>
        <v>0</v>
      </c>
      <c r="Y31" s="910" t="n">
        <f aca="false">SUM(T31:X31)</f>
        <v>10078.5</v>
      </c>
      <c r="Z31" s="202"/>
    </row>
    <row r="32" customFormat="false" ht="12.75" hidden="false" customHeight="false" outlineLevel="0" collapsed="false">
      <c r="A32" s="381" t="n">
        <v>4</v>
      </c>
      <c r="B32" s="382" t="s">
        <v>113</v>
      </c>
      <c r="C32" s="701" t="s">
        <v>236</v>
      </c>
      <c r="D32" s="701"/>
      <c r="E32" s="73" t="n">
        <v>0</v>
      </c>
      <c r="F32" s="73" t="n">
        <v>0.01</v>
      </c>
      <c r="G32" s="918" t="n">
        <v>0.01</v>
      </c>
      <c r="H32" s="918" t="n">
        <v>0.01</v>
      </c>
      <c r="I32" s="73"/>
      <c r="J32" s="701" t="n">
        <v>0</v>
      </c>
      <c r="K32" s="701" t="n">
        <v>1</v>
      </c>
      <c r="L32" s="701" t="n">
        <v>1</v>
      </c>
      <c r="M32" s="701" t="n">
        <v>1</v>
      </c>
      <c r="N32" s="701"/>
      <c r="O32" s="701" t="n">
        <v>5441</v>
      </c>
      <c r="P32" s="906" t="n">
        <v>1803</v>
      </c>
      <c r="Q32" s="906" t="n">
        <v>14146</v>
      </c>
      <c r="R32" s="906" t="n">
        <v>4208</v>
      </c>
      <c r="S32" s="906" t="n">
        <v>20500</v>
      </c>
      <c r="T32" s="907" t="n">
        <f aca="false">E32*J32*O32</f>
        <v>0</v>
      </c>
      <c r="U32" s="907" t="n">
        <f aca="false">F32*K32*P32</f>
        <v>18.03</v>
      </c>
      <c r="V32" s="919" t="n">
        <f aca="false">G32*L32*Q32</f>
        <v>141.46</v>
      </c>
      <c r="W32" s="919" t="n">
        <f aca="false">H32*M32*R32</f>
        <v>42.08</v>
      </c>
      <c r="X32" s="919" t="n">
        <f aca="false">I32*N32*S32</f>
        <v>0</v>
      </c>
      <c r="Y32" s="910" t="n">
        <f aca="false">SUM(T32:X32)</f>
        <v>201.57</v>
      </c>
      <c r="Z32" s="202"/>
    </row>
    <row r="33" customFormat="false" ht="12.75" hidden="false" customHeight="false" outlineLevel="0" collapsed="false">
      <c r="A33" s="912" t="s">
        <v>264</v>
      </c>
      <c r="B33" s="382"/>
      <c r="C33" s="701"/>
      <c r="D33" s="701"/>
      <c r="E33" s="73"/>
      <c r="F33" s="73"/>
      <c r="G33" s="73"/>
      <c r="H33" s="73"/>
      <c r="I33" s="73"/>
      <c r="J33" s="701"/>
      <c r="K33" s="701"/>
      <c r="L33" s="701"/>
      <c r="M33" s="701"/>
      <c r="N33" s="701"/>
      <c r="O33" s="701"/>
      <c r="P33" s="906"/>
      <c r="Q33" s="906"/>
      <c r="R33" s="906"/>
      <c r="S33" s="906"/>
      <c r="T33" s="907"/>
      <c r="U33" s="907" t="n">
        <f aca="false">F33*K33*P33</f>
        <v>0</v>
      </c>
      <c r="V33" s="919" t="n">
        <f aca="false">G33*L33*Q33</f>
        <v>0</v>
      </c>
      <c r="W33" s="919" t="n">
        <f aca="false">H33*M33*R33</f>
        <v>0</v>
      </c>
      <c r="X33" s="919"/>
      <c r="Y33" s="910"/>
      <c r="Z33" s="202"/>
    </row>
    <row r="34" customFormat="false" ht="12.75" hidden="false" customHeight="false" outlineLevel="0" collapsed="false">
      <c r="A34" s="381" t="n">
        <v>1</v>
      </c>
      <c r="B34" s="382" t="s">
        <v>114</v>
      </c>
      <c r="C34" s="701" t="s">
        <v>236</v>
      </c>
      <c r="D34" s="701"/>
      <c r="E34" s="73"/>
      <c r="F34" s="73"/>
      <c r="G34" s="73"/>
      <c r="H34" s="73"/>
      <c r="I34" s="73"/>
      <c r="J34" s="701" t="n">
        <v>4</v>
      </c>
      <c r="K34" s="701" t="n">
        <v>0</v>
      </c>
      <c r="L34" s="701"/>
      <c r="M34" s="701"/>
      <c r="N34" s="701"/>
      <c r="O34" s="701" t="n">
        <v>5441</v>
      </c>
      <c r="P34" s="906" t="n">
        <v>1803</v>
      </c>
      <c r="Q34" s="906" t="n">
        <v>14146</v>
      </c>
      <c r="R34" s="906" t="n">
        <v>4208</v>
      </c>
      <c r="S34" s="906" t="n">
        <v>20500</v>
      </c>
      <c r="T34" s="907" t="n">
        <f aca="false">E34*J34*O34</f>
        <v>0</v>
      </c>
      <c r="U34" s="907" t="n">
        <f aca="false">F34*K34*P34</f>
        <v>0</v>
      </c>
      <c r="V34" s="919" t="n">
        <f aca="false">G34*L34*Q34</f>
        <v>0</v>
      </c>
      <c r="W34" s="919" t="n">
        <f aca="false">H34*M34*R34</f>
        <v>0</v>
      </c>
      <c r="X34" s="919" t="n">
        <f aca="false">I34*N34*S34</f>
        <v>0</v>
      </c>
      <c r="Y34" s="910" t="n">
        <f aca="false">SUM(T34:X34)</f>
        <v>0</v>
      </c>
      <c r="Z34" s="202"/>
    </row>
    <row r="35" customFormat="false" ht="12.75" hidden="false" customHeight="false" outlineLevel="0" collapsed="false">
      <c r="A35" s="381" t="n">
        <v>2</v>
      </c>
      <c r="B35" s="382" t="s">
        <v>115</v>
      </c>
      <c r="C35" s="701" t="s">
        <v>236</v>
      </c>
      <c r="D35" s="701"/>
      <c r="E35" s="73"/>
      <c r="F35" s="73"/>
      <c r="G35" s="73"/>
      <c r="H35" s="73"/>
      <c r="I35" s="73"/>
      <c r="J35" s="701" t="n">
        <v>4</v>
      </c>
      <c r="K35" s="701" t="n">
        <v>0</v>
      </c>
      <c r="L35" s="701"/>
      <c r="M35" s="701"/>
      <c r="N35" s="701"/>
      <c r="O35" s="701" t="n">
        <v>5441</v>
      </c>
      <c r="P35" s="906" t="n">
        <v>1803</v>
      </c>
      <c r="Q35" s="906" t="n">
        <v>14146</v>
      </c>
      <c r="R35" s="906" t="n">
        <v>4208</v>
      </c>
      <c r="S35" s="906" t="n">
        <v>20500</v>
      </c>
      <c r="T35" s="907" t="n">
        <f aca="false">E35*J35*O35</f>
        <v>0</v>
      </c>
      <c r="U35" s="907" t="n">
        <f aca="false">F35*K35*P35</f>
        <v>0</v>
      </c>
      <c r="V35" s="919" t="n">
        <f aca="false">G35*L35*Q35</f>
        <v>0</v>
      </c>
      <c r="W35" s="919" t="n">
        <f aca="false">H35*M35*R35</f>
        <v>0</v>
      </c>
      <c r="X35" s="919" t="n">
        <f aca="false">I35*N35*S35</f>
        <v>0</v>
      </c>
      <c r="Y35" s="910" t="n">
        <f aca="false">SUM(T35:X35)</f>
        <v>0</v>
      </c>
      <c r="Z35" s="202"/>
    </row>
    <row r="36" customFormat="false" ht="12.75" hidden="false" customHeight="false" outlineLevel="0" collapsed="false">
      <c r="A36" s="381" t="n">
        <v>3</v>
      </c>
      <c r="B36" s="382" t="s">
        <v>116</v>
      </c>
      <c r="C36" s="701" t="s">
        <v>236</v>
      </c>
      <c r="D36" s="701"/>
      <c r="E36" s="73"/>
      <c r="F36" s="73"/>
      <c r="G36" s="73"/>
      <c r="H36" s="73"/>
      <c r="I36" s="73"/>
      <c r="J36" s="701" t="n">
        <v>4</v>
      </c>
      <c r="K36" s="701" t="n">
        <v>0</v>
      </c>
      <c r="L36" s="701"/>
      <c r="M36" s="701"/>
      <c r="N36" s="701"/>
      <c r="O36" s="701" t="n">
        <v>5441</v>
      </c>
      <c r="P36" s="906" t="n">
        <v>1803</v>
      </c>
      <c r="Q36" s="906" t="n">
        <v>14146</v>
      </c>
      <c r="R36" s="906" t="n">
        <v>4208</v>
      </c>
      <c r="S36" s="906" t="n">
        <v>20500</v>
      </c>
      <c r="T36" s="907" t="n">
        <f aca="false">E36*J36*O36</f>
        <v>0</v>
      </c>
      <c r="U36" s="907" t="n">
        <f aca="false">F36*K36*P36</f>
        <v>0</v>
      </c>
      <c r="V36" s="919" t="n">
        <f aca="false">G36*L36*Q36</f>
        <v>0</v>
      </c>
      <c r="W36" s="919" t="n">
        <f aca="false">H36*M36*R36</f>
        <v>0</v>
      </c>
      <c r="X36" s="919" t="n">
        <f aca="false">I36*N36*S36</f>
        <v>0</v>
      </c>
      <c r="Y36" s="910" t="n">
        <f aca="false">SUM(T36:X36)</f>
        <v>0</v>
      </c>
      <c r="Z36" s="202"/>
    </row>
    <row r="37" customFormat="false" ht="12.75" hidden="false" customHeight="false" outlineLevel="0" collapsed="false">
      <c r="A37" s="912" t="s">
        <v>268</v>
      </c>
      <c r="B37" s="382"/>
      <c r="C37" s="701"/>
      <c r="D37" s="701"/>
      <c r="E37" s="701"/>
      <c r="F37" s="701"/>
      <c r="G37" s="701"/>
      <c r="H37" s="701"/>
      <c r="I37" s="701"/>
      <c r="J37" s="701"/>
      <c r="K37" s="701"/>
      <c r="L37" s="701"/>
      <c r="M37" s="701"/>
      <c r="N37" s="701"/>
      <c r="O37" s="701"/>
      <c r="P37" s="906"/>
      <c r="Q37" s="906"/>
      <c r="R37" s="906"/>
      <c r="S37" s="906"/>
      <c r="T37" s="907"/>
      <c r="U37" s="907" t="n">
        <f aca="false">F37*K37*P37</f>
        <v>0</v>
      </c>
      <c r="V37" s="919" t="n">
        <f aca="false">G37*L37*Q37</f>
        <v>0</v>
      </c>
      <c r="W37" s="919" t="n">
        <f aca="false">H37*M37*R37</f>
        <v>0</v>
      </c>
      <c r="X37" s="919"/>
      <c r="Y37" s="910"/>
      <c r="Z37" s="202"/>
    </row>
    <row r="38" customFormat="false" ht="12.75" hidden="false" customHeight="false" outlineLevel="0" collapsed="false">
      <c r="A38" s="381" t="n">
        <v>1</v>
      </c>
      <c r="B38" s="382" t="s">
        <v>269</v>
      </c>
      <c r="C38" s="701" t="s">
        <v>257</v>
      </c>
      <c r="D38" s="701"/>
      <c r="E38" s="73"/>
      <c r="F38" s="73"/>
      <c r="G38" s="920" t="n">
        <v>0.003</v>
      </c>
      <c r="H38" s="920" t="n">
        <v>0.003</v>
      </c>
      <c r="I38" s="73"/>
      <c r="J38" s="701"/>
      <c r="K38" s="701"/>
      <c r="L38" s="701" t="n">
        <v>2</v>
      </c>
      <c r="M38" s="701" t="n">
        <v>2</v>
      </c>
      <c r="N38" s="701"/>
      <c r="O38" s="701" t="n">
        <v>5441</v>
      </c>
      <c r="P38" s="906" t="n">
        <v>1803</v>
      </c>
      <c r="Q38" s="906" t="n">
        <v>14146</v>
      </c>
      <c r="R38" s="906" t="n">
        <v>4208</v>
      </c>
      <c r="S38" s="906" t="n">
        <v>20500</v>
      </c>
      <c r="T38" s="907" t="n">
        <f aca="false">E38*J38*O38</f>
        <v>0</v>
      </c>
      <c r="U38" s="907" t="n">
        <f aca="false">F38*K38*P38</f>
        <v>0</v>
      </c>
      <c r="V38" s="919" t="n">
        <f aca="false">G38*L38*Q38</f>
        <v>84.876</v>
      </c>
      <c r="W38" s="919" t="n">
        <f aca="false">H38*M38*R38</f>
        <v>25.248</v>
      </c>
      <c r="X38" s="919" t="n">
        <f aca="false">I38*N38*S38</f>
        <v>0</v>
      </c>
      <c r="Y38" s="910" t="n">
        <f aca="false">SUM(T38:X38)</f>
        <v>110.124</v>
      </c>
      <c r="Z38" s="202"/>
    </row>
    <row r="39" customFormat="false" ht="12.75" hidden="false" customHeight="false" outlineLevel="0" collapsed="false">
      <c r="A39" s="913" t="s">
        <v>617</v>
      </c>
      <c r="B39" s="914"/>
      <c r="C39" s="915"/>
      <c r="D39" s="915"/>
      <c r="E39" s="915"/>
      <c r="F39" s="915"/>
      <c r="G39" s="915"/>
      <c r="H39" s="915"/>
      <c r="I39" s="915"/>
      <c r="J39" s="915"/>
      <c r="K39" s="915"/>
      <c r="L39" s="915"/>
      <c r="M39" s="915"/>
      <c r="N39" s="915"/>
      <c r="O39" s="915"/>
      <c r="P39" s="915"/>
      <c r="Q39" s="915"/>
      <c r="R39" s="915"/>
      <c r="S39" s="915"/>
      <c r="T39" s="915"/>
      <c r="U39" s="915"/>
      <c r="V39" s="915"/>
      <c r="W39" s="915"/>
      <c r="X39" s="915"/>
      <c r="Y39" s="921"/>
      <c r="Z39" s="202"/>
    </row>
    <row r="40" customFormat="false" ht="12.75" hidden="false" customHeight="false" outlineLevel="0" collapsed="false">
      <c r="A40" s="922" t="s">
        <v>618</v>
      </c>
      <c r="B40" s="923"/>
      <c r="C40" s="924"/>
      <c r="D40" s="924"/>
      <c r="E40" s="924"/>
      <c r="F40" s="924"/>
      <c r="G40" s="924"/>
      <c r="H40" s="924"/>
      <c r="I40" s="924"/>
      <c r="J40" s="924"/>
      <c r="K40" s="924"/>
      <c r="L40" s="924"/>
      <c r="M40" s="924"/>
      <c r="N40" s="924"/>
      <c r="O40" s="924"/>
      <c r="P40" s="924"/>
      <c r="Q40" s="924"/>
      <c r="R40" s="924"/>
      <c r="S40" s="924"/>
      <c r="T40" s="924"/>
      <c r="U40" s="924"/>
      <c r="V40" s="924"/>
      <c r="W40" s="924"/>
      <c r="X40" s="924"/>
      <c r="Y40" s="925"/>
      <c r="Z40" s="202"/>
    </row>
    <row r="41" customFormat="false" ht="12.75" hidden="false" customHeight="false" outlineLevel="0" collapsed="false">
      <c r="A41" s="922" t="s">
        <v>272</v>
      </c>
      <c r="B41" s="923"/>
      <c r="C41" s="924"/>
      <c r="D41" s="924"/>
      <c r="E41" s="924"/>
      <c r="F41" s="924"/>
      <c r="G41" s="924"/>
      <c r="H41" s="924"/>
      <c r="I41" s="924"/>
      <c r="J41" s="924"/>
      <c r="K41" s="924"/>
      <c r="L41" s="924"/>
      <c r="M41" s="924"/>
      <c r="N41" s="924"/>
      <c r="O41" s="924"/>
      <c r="P41" s="924"/>
      <c r="Q41" s="924"/>
      <c r="R41" s="924"/>
      <c r="S41" s="924"/>
      <c r="T41" s="924"/>
      <c r="U41" s="924"/>
      <c r="V41" s="924"/>
      <c r="W41" s="924"/>
      <c r="X41" s="924"/>
      <c r="Y41" s="924"/>
      <c r="Z41" s="202"/>
    </row>
    <row r="42" customFormat="false" ht="12.75" hidden="false" customHeight="false" outlineLevel="0" collapsed="false">
      <c r="A42" s="381" t="n">
        <v>1</v>
      </c>
      <c r="B42" s="382" t="s">
        <v>119</v>
      </c>
      <c r="C42" s="701" t="s">
        <v>257</v>
      </c>
      <c r="D42" s="701"/>
      <c r="E42" s="701"/>
      <c r="F42" s="701"/>
      <c r="G42" s="701"/>
      <c r="H42" s="701"/>
      <c r="I42" s="701"/>
      <c r="J42" s="701"/>
      <c r="K42" s="701"/>
      <c r="L42" s="701"/>
      <c r="M42" s="701"/>
      <c r="N42" s="701"/>
      <c r="O42" s="701"/>
      <c r="P42" s="701"/>
      <c r="Q42" s="701"/>
      <c r="R42" s="701"/>
      <c r="S42" s="701"/>
      <c r="T42" s="701"/>
      <c r="U42" s="701"/>
      <c r="V42" s="911"/>
      <c r="W42" s="911"/>
      <c r="X42" s="911"/>
      <c r="Y42" s="919" t="n">
        <v>11000</v>
      </c>
      <c r="Z42" s="202"/>
    </row>
    <row r="43" customFormat="false" ht="12.75" hidden="false" customHeight="false" outlineLevel="0" collapsed="false">
      <c r="A43" s="381" t="n">
        <v>2</v>
      </c>
      <c r="B43" s="382" t="s">
        <v>120</v>
      </c>
      <c r="C43" s="701" t="s">
        <v>544</v>
      </c>
      <c r="D43" s="701"/>
      <c r="E43" s="701"/>
      <c r="F43" s="701"/>
      <c r="G43" s="701"/>
      <c r="H43" s="701"/>
      <c r="I43" s="701"/>
      <c r="J43" s="701"/>
      <c r="K43" s="701"/>
      <c r="L43" s="701"/>
      <c r="M43" s="701"/>
      <c r="N43" s="701"/>
      <c r="O43" s="701"/>
      <c r="P43" s="701"/>
      <c r="Q43" s="701"/>
      <c r="R43" s="701"/>
      <c r="S43" s="701"/>
      <c r="T43" s="701"/>
      <c r="U43" s="701"/>
      <c r="V43" s="911"/>
      <c r="W43" s="911"/>
      <c r="X43" s="911"/>
      <c r="Y43" s="919" t="n">
        <v>700</v>
      </c>
      <c r="Z43" s="202"/>
    </row>
    <row r="44" customFormat="false" ht="12.75" hidden="false" customHeight="false" outlineLevel="0" collapsed="false">
      <c r="A44" s="381" t="n">
        <v>3</v>
      </c>
      <c r="B44" s="382" t="s">
        <v>121</v>
      </c>
      <c r="C44" s="701" t="s">
        <v>257</v>
      </c>
      <c r="D44" s="701"/>
      <c r="E44" s="701"/>
      <c r="F44" s="701"/>
      <c r="G44" s="701"/>
      <c r="H44" s="701"/>
      <c r="I44" s="701"/>
      <c r="J44" s="701"/>
      <c r="K44" s="701"/>
      <c r="L44" s="701"/>
      <c r="M44" s="701"/>
      <c r="N44" s="701"/>
      <c r="O44" s="701"/>
      <c r="P44" s="701"/>
      <c r="Q44" s="701"/>
      <c r="R44" s="701"/>
      <c r="S44" s="701"/>
      <c r="T44" s="701"/>
      <c r="U44" s="701"/>
      <c r="V44" s="911"/>
      <c r="W44" s="911"/>
      <c r="X44" s="911"/>
      <c r="Y44" s="919" t="n">
        <v>500</v>
      </c>
      <c r="Z44" s="202"/>
    </row>
    <row r="45" customFormat="false" ht="12.75" hidden="false" customHeight="false" outlineLevel="0" collapsed="false">
      <c r="A45" s="381" t="n">
        <v>4</v>
      </c>
      <c r="B45" s="382" t="s">
        <v>122</v>
      </c>
      <c r="C45" s="701" t="s">
        <v>619</v>
      </c>
      <c r="D45" s="701"/>
      <c r="E45" s="701"/>
      <c r="F45" s="701"/>
      <c r="G45" s="701"/>
      <c r="H45" s="701"/>
      <c r="I45" s="701"/>
      <c r="J45" s="701"/>
      <c r="K45" s="701"/>
      <c r="L45" s="701"/>
      <c r="M45" s="701"/>
      <c r="N45" s="701"/>
      <c r="O45" s="701"/>
      <c r="P45" s="701"/>
      <c r="Q45" s="701"/>
      <c r="R45" s="701"/>
      <c r="S45" s="701"/>
      <c r="T45" s="701"/>
      <c r="U45" s="701"/>
      <c r="V45" s="911"/>
      <c r="W45" s="911"/>
      <c r="X45" s="911"/>
      <c r="Y45" s="919" t="n">
        <v>10</v>
      </c>
      <c r="Z45" s="202"/>
    </row>
    <row r="46" customFormat="false" ht="12.75" hidden="false" customHeight="false" outlineLevel="0" collapsed="false">
      <c r="A46" s="381" t="n">
        <v>5</v>
      </c>
      <c r="B46" s="395" t="s">
        <v>620</v>
      </c>
      <c r="C46" s="701" t="s">
        <v>621</v>
      </c>
      <c r="D46" s="701"/>
      <c r="E46" s="701"/>
      <c r="F46" s="701"/>
      <c r="G46" s="701"/>
      <c r="H46" s="701"/>
      <c r="I46" s="701"/>
      <c r="J46" s="701"/>
      <c r="K46" s="701"/>
      <c r="L46" s="701"/>
      <c r="M46" s="701"/>
      <c r="N46" s="701"/>
      <c r="O46" s="701"/>
      <c r="P46" s="701"/>
      <c r="Q46" s="701"/>
      <c r="R46" s="701"/>
      <c r="S46" s="701"/>
      <c r="T46" s="701"/>
      <c r="U46" s="701"/>
      <c r="V46" s="911"/>
      <c r="W46" s="911"/>
      <c r="X46" s="911"/>
      <c r="Y46" s="919"/>
      <c r="Z46" s="202"/>
    </row>
    <row r="47" customFormat="false" ht="12.75" hidden="false" customHeight="false" outlineLevel="0" collapsed="false">
      <c r="A47" s="381" t="n">
        <v>6</v>
      </c>
      <c r="B47" s="395" t="s">
        <v>622</v>
      </c>
      <c r="C47" s="701" t="s">
        <v>623</v>
      </c>
      <c r="D47" s="701"/>
      <c r="E47" s="701"/>
      <c r="F47" s="701"/>
      <c r="G47" s="701"/>
      <c r="H47" s="701"/>
      <c r="I47" s="701"/>
      <c r="J47" s="701"/>
      <c r="K47" s="701"/>
      <c r="L47" s="701"/>
      <c r="M47" s="701"/>
      <c r="N47" s="701"/>
      <c r="O47" s="701"/>
      <c r="P47" s="701"/>
      <c r="Q47" s="701"/>
      <c r="R47" s="701"/>
      <c r="S47" s="701"/>
      <c r="T47" s="701"/>
      <c r="U47" s="701"/>
      <c r="V47" s="911"/>
      <c r="W47" s="911"/>
      <c r="X47" s="911"/>
      <c r="Y47" s="919" t="n">
        <v>30000</v>
      </c>
      <c r="Z47" s="202"/>
    </row>
    <row r="48" customFormat="false" ht="15" hidden="false" customHeight="false" outlineLevel="0" collapsed="false">
      <c r="A48" s="381" t="n">
        <v>7</v>
      </c>
      <c r="B48" s="395" t="s">
        <v>624</v>
      </c>
      <c r="C48" s="701" t="s">
        <v>625</v>
      </c>
      <c r="D48" s="701"/>
      <c r="E48" s="701"/>
      <c r="F48" s="701"/>
      <c r="G48" s="701"/>
      <c r="H48" s="701"/>
      <c r="I48" s="701"/>
      <c r="J48" s="701"/>
      <c r="K48" s="701"/>
      <c r="L48" s="701"/>
      <c r="M48" s="701"/>
      <c r="N48" s="701"/>
      <c r="O48" s="701"/>
      <c r="P48" s="701"/>
      <c r="Q48" s="701"/>
      <c r="R48" s="701"/>
      <c r="S48" s="701"/>
      <c r="T48" s="701"/>
      <c r="U48" s="701"/>
      <c r="V48" s="911"/>
      <c r="W48" s="911"/>
      <c r="X48" s="911"/>
      <c r="Y48" s="919" t="n">
        <f aca="false">8736.4*12</f>
        <v>104836.8</v>
      </c>
      <c r="Z48" s="202"/>
    </row>
    <row r="49" customFormat="false" ht="12.75" hidden="false" customHeight="false" outlineLevel="0" collapsed="false">
      <c r="A49" s="381" t="n">
        <v>8</v>
      </c>
      <c r="B49" s="395" t="s">
        <v>280</v>
      </c>
      <c r="C49" s="701" t="s">
        <v>477</v>
      </c>
      <c r="D49" s="701"/>
      <c r="E49" s="701"/>
      <c r="F49" s="701"/>
      <c r="G49" s="701"/>
      <c r="H49" s="701"/>
      <c r="I49" s="701"/>
      <c r="J49" s="701"/>
      <c r="K49" s="701"/>
      <c r="L49" s="701"/>
      <c r="M49" s="701"/>
      <c r="N49" s="701"/>
      <c r="O49" s="701"/>
      <c r="P49" s="701"/>
      <c r="Q49" s="701"/>
      <c r="R49" s="701"/>
      <c r="S49" s="701"/>
      <c r="T49" s="701"/>
      <c r="U49" s="701"/>
      <c r="V49" s="911"/>
      <c r="W49" s="911"/>
      <c r="X49" s="911"/>
      <c r="Y49" s="919"/>
      <c r="Z49" s="202"/>
    </row>
    <row r="50" customFormat="false" ht="12.75" hidden="false" customHeight="false" outlineLevel="0" collapsed="false">
      <c r="A50" s="926" t="s">
        <v>618</v>
      </c>
      <c r="B50" s="927"/>
      <c r="C50" s="924"/>
      <c r="D50" s="924"/>
      <c r="E50" s="924"/>
      <c r="F50" s="924"/>
      <c r="G50" s="924"/>
      <c r="H50" s="924"/>
      <c r="I50" s="924"/>
      <c r="J50" s="924"/>
      <c r="K50" s="924"/>
      <c r="L50" s="924"/>
      <c r="M50" s="924"/>
      <c r="N50" s="924"/>
      <c r="O50" s="924"/>
      <c r="P50" s="924"/>
      <c r="Q50" s="924"/>
      <c r="R50" s="924"/>
      <c r="S50" s="924"/>
      <c r="T50" s="924"/>
      <c r="U50" s="924"/>
      <c r="V50" s="924"/>
      <c r="W50" s="924"/>
      <c r="X50" s="924"/>
      <c r="Y50" s="924"/>
      <c r="Z50" s="202"/>
    </row>
    <row r="51" customFormat="false" ht="12.75" hidden="false" customHeight="false" outlineLevel="0" collapsed="false">
      <c r="A51" s="928" t="s">
        <v>626</v>
      </c>
      <c r="B51" s="929"/>
      <c r="C51" s="930"/>
      <c r="D51" s="930"/>
      <c r="E51" s="930"/>
      <c r="F51" s="930"/>
      <c r="G51" s="930"/>
      <c r="H51" s="930"/>
      <c r="I51" s="930"/>
      <c r="J51" s="930"/>
      <c r="K51" s="930"/>
      <c r="L51" s="930"/>
      <c r="M51" s="930"/>
      <c r="N51" s="930"/>
      <c r="O51" s="930"/>
      <c r="P51" s="930"/>
      <c r="Q51" s="930"/>
      <c r="R51" s="930"/>
      <c r="S51" s="930"/>
      <c r="T51" s="930"/>
      <c r="U51" s="930"/>
      <c r="V51" s="930"/>
      <c r="W51" s="930"/>
      <c r="X51" s="930"/>
      <c r="Y51" s="930"/>
      <c r="Z51" s="202"/>
    </row>
    <row r="52" customFormat="false" ht="12.75" hidden="false" customHeight="false" outlineLevel="0" collapsed="false">
      <c r="A52" s="406"/>
      <c r="B52" s="406"/>
      <c r="C52" s="406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406"/>
      <c r="R52" s="406"/>
      <c r="S52" s="406"/>
      <c r="T52" s="406"/>
      <c r="U52" s="406"/>
      <c r="V52" s="406"/>
      <c r="W52" s="406"/>
      <c r="X52" s="406"/>
      <c r="Y52" s="406"/>
    </row>
    <row r="53" customFormat="false" ht="12.75" hidden="false" customHeight="false" outlineLevel="0" collapsed="false">
      <c r="A53" s="0"/>
      <c r="B53" s="0"/>
    </row>
    <row r="54" customFormat="false" ht="16.5" hidden="false" customHeight="false" outlineLevel="0" collapsed="false">
      <c r="A54" s="931" t="s">
        <v>627</v>
      </c>
      <c r="B54" s="356"/>
    </row>
    <row r="55" customFormat="false" ht="16.5" hidden="false" customHeight="false" outlineLevel="0" collapsed="false">
      <c r="A55" s="203" t="s">
        <v>628</v>
      </c>
      <c r="B55" s="356"/>
    </row>
    <row r="56" customFormat="false" ht="16.5" hidden="false" customHeight="false" outlineLevel="0" collapsed="false">
      <c r="A56" s="356" t="s">
        <v>629</v>
      </c>
      <c r="B56" s="356"/>
    </row>
  </sheetData>
  <mergeCells count="10">
    <mergeCell ref="A8:A9"/>
    <mergeCell ref="B8:B9"/>
    <mergeCell ref="C8:C9"/>
    <mergeCell ref="D8:D9"/>
    <mergeCell ref="E8:I8"/>
    <mergeCell ref="J8:N8"/>
    <mergeCell ref="O8:P8"/>
    <mergeCell ref="Q8:S8"/>
    <mergeCell ref="T8:X8"/>
    <mergeCell ref="Y8:Y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5" topLeftCell="A6" activePane="bottomLeft" state="frozen"/>
      <selection pane="topLeft" activeCell="A1" activeCellId="0" sqref="A1"/>
      <selection pane="bottomLeft" activeCell="I11" activeCellId="0" sqref="I11"/>
    </sheetView>
  </sheetViews>
  <sheetFormatPr defaultRowHeight="12.75"/>
  <cols>
    <col collapsed="false" hidden="false" max="1" min="1" style="366" width="4"/>
    <col collapsed="false" hidden="false" max="2" min="2" style="366" width="21.5748987854251"/>
    <col collapsed="false" hidden="false" max="4" min="3" style="366" width="8.4251012145749"/>
    <col collapsed="false" hidden="false" max="5" min="5" style="366" width="8.2834008097166"/>
    <col collapsed="false" hidden="false" max="6" min="6" style="366" width="11.5708502024291"/>
    <col collapsed="false" hidden="false" max="7" min="7" style="366" width="10.7125506072875"/>
    <col collapsed="false" hidden="false" max="8" min="8" style="366" width="12.2834008097166"/>
    <col collapsed="false" hidden="false" max="14" min="9" style="366" width="8.71255060728745"/>
    <col collapsed="false" hidden="false" max="1025" min="15" style="366" width="9.1417004048583"/>
  </cols>
  <sheetData>
    <row r="1" customFormat="false" ht="18.75" hidden="false" customHeight="true" outlineLevel="0" collapsed="false">
      <c r="A1" s="932" t="s">
        <v>630</v>
      </c>
      <c r="B1" s="932"/>
      <c r="C1" s="932"/>
      <c r="D1" s="932"/>
      <c r="E1" s="932"/>
      <c r="F1" s="932"/>
      <c r="G1" s="932"/>
      <c r="H1" s="932"/>
      <c r="I1" s="932"/>
      <c r="J1" s="932"/>
      <c r="K1" s="932"/>
      <c r="L1" s="932"/>
      <c r="M1" s="932"/>
      <c r="N1" s="932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933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934" t="s">
        <v>224</v>
      </c>
      <c r="B3" s="934" t="s">
        <v>91</v>
      </c>
      <c r="C3" s="934" t="s">
        <v>530</v>
      </c>
      <c r="D3" s="935" t="s">
        <v>605</v>
      </c>
      <c r="E3" s="934" t="s">
        <v>631</v>
      </c>
      <c r="F3" s="70" t="s">
        <v>632</v>
      </c>
      <c r="G3" s="70"/>
      <c r="H3" s="70"/>
      <c r="I3" s="936" t="s">
        <v>633</v>
      </c>
      <c r="J3" s="936"/>
      <c r="K3" s="936"/>
      <c r="L3" s="936"/>
      <c r="M3" s="936"/>
      <c r="N3" s="936"/>
      <c r="O3" s="202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6" hidden="false" customHeight="true" outlineLevel="0" collapsed="false">
      <c r="A4" s="934"/>
      <c r="B4" s="934"/>
      <c r="C4" s="934"/>
      <c r="D4" s="935"/>
      <c r="E4" s="934"/>
      <c r="F4" s="70"/>
      <c r="G4" s="70"/>
      <c r="H4" s="70"/>
      <c r="I4" s="934" t="s">
        <v>634</v>
      </c>
      <c r="J4" s="934"/>
      <c r="K4" s="934" t="s">
        <v>635</v>
      </c>
      <c r="L4" s="934"/>
      <c r="M4" s="934" t="s">
        <v>636</v>
      </c>
      <c r="N4" s="934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934"/>
      <c r="B5" s="934"/>
      <c r="C5" s="934"/>
      <c r="D5" s="935"/>
      <c r="E5" s="934"/>
      <c r="F5" s="934" t="s">
        <v>637</v>
      </c>
      <c r="G5" s="934" t="s">
        <v>638</v>
      </c>
      <c r="H5" s="934" t="s">
        <v>639</v>
      </c>
      <c r="I5" s="934"/>
      <c r="J5" s="934"/>
      <c r="K5" s="934"/>
      <c r="L5" s="934"/>
      <c r="M5" s="934"/>
      <c r="N5" s="934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937" t="s">
        <v>228</v>
      </c>
      <c r="B6" s="937"/>
      <c r="C6" s="937"/>
      <c r="D6" s="938"/>
      <c r="E6" s="406"/>
      <c r="F6" s="939"/>
      <c r="G6" s="939"/>
      <c r="H6" s="939"/>
      <c r="I6" s="940"/>
      <c r="J6" s="940"/>
      <c r="K6" s="940"/>
      <c r="L6" s="940"/>
      <c r="M6" s="940"/>
      <c r="N6" s="94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941" t="s">
        <v>640</v>
      </c>
      <c r="B7" s="941"/>
      <c r="C7" s="941"/>
      <c r="D7" s="801"/>
      <c r="E7" s="801"/>
      <c r="F7" s="801"/>
      <c r="G7" s="801"/>
      <c r="H7" s="801"/>
      <c r="I7" s="801"/>
      <c r="J7" s="801"/>
      <c r="K7" s="801"/>
      <c r="L7" s="942"/>
      <c r="M7" s="942"/>
      <c r="N7" s="942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943" t="n">
        <v>1</v>
      </c>
      <c r="B8" s="944" t="s">
        <v>230</v>
      </c>
      <c r="C8" s="36" t="s">
        <v>32</v>
      </c>
      <c r="D8" s="917" t="n">
        <v>0</v>
      </c>
      <c r="E8" s="945"/>
      <c r="F8" s="946" t="n">
        <v>0</v>
      </c>
      <c r="G8" s="73"/>
      <c r="H8" s="947"/>
      <c r="I8" s="39"/>
      <c r="J8" s="39"/>
      <c r="K8" s="39"/>
      <c r="L8" s="39"/>
      <c r="M8" s="39"/>
      <c r="N8" s="39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937" t="s">
        <v>234</v>
      </c>
      <c r="B9" s="948"/>
      <c r="C9" s="949"/>
      <c r="D9" s="950"/>
      <c r="E9" s="950"/>
      <c r="F9" s="950"/>
      <c r="G9" s="950"/>
      <c r="H9" s="950"/>
      <c r="I9" s="950"/>
      <c r="J9" s="950"/>
      <c r="K9" s="950"/>
      <c r="L9" s="950"/>
      <c r="M9" s="950"/>
      <c r="N9" s="95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941" t="s">
        <v>235</v>
      </c>
      <c r="B10" s="951"/>
      <c r="C10" s="952"/>
      <c r="D10" s="950"/>
      <c r="E10" s="950"/>
      <c r="F10" s="950"/>
      <c r="G10" s="950"/>
      <c r="H10" s="950"/>
      <c r="I10" s="950"/>
      <c r="J10" s="950"/>
      <c r="K10" s="950"/>
      <c r="L10" s="950"/>
      <c r="M10" s="950"/>
      <c r="N10" s="95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953" t="n">
        <v>1</v>
      </c>
      <c r="B11" s="954" t="s">
        <v>102</v>
      </c>
      <c r="C11" s="39" t="s">
        <v>236</v>
      </c>
      <c r="D11" s="955" t="n">
        <v>45780</v>
      </c>
      <c r="E11" s="956"/>
      <c r="F11" s="957" t="n">
        <f aca="false">D11-E11</f>
        <v>45780</v>
      </c>
      <c r="G11" s="956" t="n">
        <f aca="false">F11*0.03</f>
        <v>1373.4</v>
      </c>
      <c r="H11" s="958" t="n">
        <f aca="false">F11+G11</f>
        <v>47153.4</v>
      </c>
      <c r="I11" s="959"/>
      <c r="J11" s="959"/>
      <c r="K11" s="959"/>
      <c r="L11" s="959"/>
      <c r="M11" s="959"/>
      <c r="N11" s="959"/>
      <c r="O11" s="960" t="n">
        <v>0.30333549530652</v>
      </c>
      <c r="P11" s="960" t="n">
        <v>0.30333549530652</v>
      </c>
      <c r="Q11" s="961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true" outlineLevel="0" collapsed="false">
      <c r="A12" s="953" t="n">
        <v>2</v>
      </c>
      <c r="B12" s="954" t="s">
        <v>103</v>
      </c>
      <c r="C12" s="39" t="s">
        <v>236</v>
      </c>
      <c r="D12" s="955"/>
      <c r="E12" s="956"/>
      <c r="F12" s="957" t="n">
        <f aca="false">D12-E12</f>
        <v>0</v>
      </c>
      <c r="G12" s="956" t="n">
        <f aca="false">F12*0.03</f>
        <v>0</v>
      </c>
      <c r="H12" s="958" t="n">
        <f aca="false">F12+G12</f>
        <v>0</v>
      </c>
      <c r="I12" s="959"/>
      <c r="J12" s="959"/>
      <c r="K12" s="959"/>
      <c r="L12" s="959"/>
      <c r="M12" s="959"/>
      <c r="N12" s="959"/>
      <c r="O12" s="960" t="n">
        <v>0.491415785257854</v>
      </c>
      <c r="P12" s="960" t="n">
        <v>0.508615337741879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953" t="n">
        <v>3</v>
      </c>
      <c r="B13" s="954" t="s">
        <v>104</v>
      </c>
      <c r="C13" s="39" t="s">
        <v>236</v>
      </c>
      <c r="D13" s="955" t="n">
        <v>16695</v>
      </c>
      <c r="E13" s="956"/>
      <c r="F13" s="957" t="n">
        <f aca="false">D13-E13</f>
        <v>16695</v>
      </c>
      <c r="G13" s="956" t="n">
        <f aca="false">F13*0.03</f>
        <v>500.85</v>
      </c>
      <c r="H13" s="958" t="n">
        <f aca="false">F13+G13</f>
        <v>17195.85</v>
      </c>
      <c r="I13" s="959"/>
      <c r="J13" s="959"/>
      <c r="K13" s="959"/>
      <c r="L13" s="959"/>
      <c r="M13" s="959"/>
      <c r="N13" s="959"/>
      <c r="O13" s="960" t="n">
        <v>1.00002259032303</v>
      </c>
      <c r="P13" s="960" t="n">
        <v>0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true" outlineLevel="0" collapsed="false">
      <c r="A14" s="953" t="n">
        <v>5</v>
      </c>
      <c r="B14" s="954" t="s">
        <v>105</v>
      </c>
      <c r="C14" s="39" t="s">
        <v>236</v>
      </c>
      <c r="D14" s="955"/>
      <c r="E14" s="956"/>
      <c r="F14" s="957" t="n">
        <f aca="false">D14-E14</f>
        <v>0</v>
      </c>
      <c r="G14" s="956" t="n">
        <f aca="false">F14*0.03</f>
        <v>0</v>
      </c>
      <c r="H14" s="958" t="n">
        <f aca="false">F14+G14</f>
        <v>0</v>
      </c>
      <c r="I14" s="959"/>
      <c r="J14" s="959"/>
      <c r="K14" s="959"/>
      <c r="L14" s="959"/>
      <c r="M14" s="959"/>
      <c r="N14" s="959"/>
      <c r="O14" s="960" t="n">
        <v>0.43723205872901</v>
      </c>
      <c r="P14" s="960" t="n">
        <v>0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true" outlineLevel="0" collapsed="false">
      <c r="A15" s="953" t="n">
        <v>6</v>
      </c>
      <c r="B15" s="954" t="s">
        <v>106</v>
      </c>
      <c r="C15" s="39" t="s">
        <v>236</v>
      </c>
      <c r="D15" s="956" t="n">
        <v>94514</v>
      </c>
      <c r="E15" s="956"/>
      <c r="F15" s="957" t="n">
        <f aca="false">D15-E15</f>
        <v>94514</v>
      </c>
      <c r="G15" s="956" t="n">
        <f aca="false">F15*0.03</f>
        <v>2835.42</v>
      </c>
      <c r="H15" s="958" t="n">
        <f aca="false">F15+G15</f>
        <v>97349.42</v>
      </c>
      <c r="I15" s="959"/>
      <c r="J15" s="959"/>
      <c r="K15" s="959"/>
      <c r="L15" s="959"/>
      <c r="M15" s="959"/>
      <c r="N15" s="959"/>
      <c r="O15" s="960" t="n">
        <v>0</v>
      </c>
      <c r="P15" s="960" t="n">
        <v>0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true" outlineLevel="0" collapsed="false">
      <c r="A16" s="941" t="s">
        <v>256</v>
      </c>
      <c r="B16" s="951"/>
      <c r="C16" s="952"/>
      <c r="D16" s="962"/>
      <c r="E16" s="962"/>
      <c r="F16" s="962"/>
      <c r="G16" s="962"/>
      <c r="H16" s="962"/>
      <c r="I16" s="962"/>
      <c r="J16" s="962"/>
      <c r="K16" s="962"/>
      <c r="L16" s="962"/>
      <c r="M16" s="962"/>
      <c r="N16" s="962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true" outlineLevel="0" collapsed="false">
      <c r="A17" s="953" t="n">
        <v>1</v>
      </c>
      <c r="B17" s="954" t="s">
        <v>110</v>
      </c>
      <c r="C17" s="39" t="s">
        <v>273</v>
      </c>
      <c r="D17" s="919" t="n">
        <v>26.99</v>
      </c>
      <c r="E17" s="674"/>
      <c r="F17" s="963" t="n">
        <f aca="false">D17-E17</f>
        <v>26.99</v>
      </c>
      <c r="G17" s="674" t="n">
        <f aca="false">F17*0.03</f>
        <v>0.8097</v>
      </c>
      <c r="H17" s="964" t="n">
        <f aca="false">F17+G17</f>
        <v>27.7997</v>
      </c>
      <c r="I17" s="678"/>
      <c r="J17" s="678"/>
      <c r="K17" s="678"/>
      <c r="L17" s="678"/>
      <c r="M17" s="678"/>
      <c r="N17" s="678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953" t="n">
        <v>2</v>
      </c>
      <c r="B18" s="954" t="s">
        <v>111</v>
      </c>
      <c r="C18" s="39" t="s">
        <v>273</v>
      </c>
      <c r="D18" s="919" t="n">
        <v>26.99</v>
      </c>
      <c r="E18" s="674"/>
      <c r="F18" s="963" t="n">
        <f aca="false">D18-E18</f>
        <v>26.99</v>
      </c>
      <c r="G18" s="674" t="n">
        <f aca="false">F18*0.03</f>
        <v>0.8097</v>
      </c>
      <c r="H18" s="964" t="n">
        <f aca="false">F18+G18</f>
        <v>27.7997</v>
      </c>
      <c r="I18" s="678"/>
      <c r="J18" s="678"/>
      <c r="K18" s="678"/>
      <c r="L18" s="678"/>
      <c r="M18" s="678"/>
      <c r="N18" s="678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953" t="n">
        <v>3</v>
      </c>
      <c r="B19" s="954" t="s">
        <v>112</v>
      </c>
      <c r="C19" s="39" t="s">
        <v>273</v>
      </c>
      <c r="D19" s="919" t="n">
        <v>26.99</v>
      </c>
      <c r="E19" s="674"/>
      <c r="F19" s="963" t="n">
        <f aca="false">D19-E19</f>
        <v>26.99</v>
      </c>
      <c r="G19" s="674" t="n">
        <f aca="false">F19*0.03</f>
        <v>0.8097</v>
      </c>
      <c r="H19" s="964" t="n">
        <f aca="false">F19+G19</f>
        <v>27.7997</v>
      </c>
      <c r="I19" s="678"/>
      <c r="J19" s="678"/>
      <c r="K19" s="678"/>
      <c r="L19" s="678"/>
      <c r="M19" s="678"/>
      <c r="N19" s="678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true" outlineLevel="0" collapsed="false">
      <c r="A20" s="953" t="n">
        <v>4</v>
      </c>
      <c r="B20" s="954" t="s">
        <v>113</v>
      </c>
      <c r="C20" s="39" t="s">
        <v>236</v>
      </c>
      <c r="D20" s="919" t="n">
        <v>72</v>
      </c>
      <c r="E20" s="674"/>
      <c r="F20" s="963" t="n">
        <f aca="false">D20-E20</f>
        <v>72</v>
      </c>
      <c r="G20" s="674" t="n">
        <f aca="false">F20*0.03</f>
        <v>2.16</v>
      </c>
      <c r="H20" s="964" t="n">
        <f aca="false">F20+G20</f>
        <v>74.16</v>
      </c>
      <c r="I20" s="678"/>
      <c r="J20" s="678"/>
      <c r="K20" s="678"/>
      <c r="L20" s="678"/>
      <c r="M20" s="678"/>
      <c r="N20" s="678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true" outlineLevel="0" collapsed="false">
      <c r="A21" s="965" t="s">
        <v>264</v>
      </c>
      <c r="B21" s="966"/>
      <c r="C21" s="768"/>
      <c r="D21" s="967"/>
      <c r="E21" s="968"/>
      <c r="F21" s="969" t="n">
        <f aca="false">D21-E21</f>
        <v>0</v>
      </c>
      <c r="G21" s="970" t="n">
        <f aca="false">F21*0.03</f>
        <v>0</v>
      </c>
      <c r="H21" s="971" t="n">
        <f aca="false">F21+G21</f>
        <v>0</v>
      </c>
      <c r="I21" s="972"/>
      <c r="J21" s="972"/>
      <c r="K21" s="972"/>
      <c r="L21" s="972"/>
      <c r="M21" s="972"/>
      <c r="N21" s="972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true" outlineLevel="0" collapsed="false">
      <c r="A22" s="953" t="n">
        <v>1</v>
      </c>
      <c r="B22" s="954" t="s">
        <v>114</v>
      </c>
      <c r="C22" s="39" t="s">
        <v>236</v>
      </c>
      <c r="D22" s="919" t="n">
        <v>38.35</v>
      </c>
      <c r="E22" s="674"/>
      <c r="F22" s="963" t="n">
        <f aca="false">D22-E22</f>
        <v>38.35</v>
      </c>
      <c r="G22" s="674" t="n">
        <f aca="false">F22*0.03</f>
        <v>1.1505</v>
      </c>
      <c r="H22" s="964" t="n">
        <f aca="false">F22+G22</f>
        <v>39.5005</v>
      </c>
      <c r="I22" s="678"/>
      <c r="J22" s="678"/>
      <c r="K22" s="678"/>
      <c r="L22" s="678"/>
      <c r="M22" s="678"/>
      <c r="N22" s="678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953" t="n">
        <v>2</v>
      </c>
      <c r="B23" s="954" t="s">
        <v>115</v>
      </c>
      <c r="C23" s="39" t="s">
        <v>236</v>
      </c>
      <c r="D23" s="919" t="n">
        <v>38.35</v>
      </c>
      <c r="E23" s="674"/>
      <c r="F23" s="963" t="n">
        <f aca="false">D23-E23</f>
        <v>38.35</v>
      </c>
      <c r="G23" s="674" t="n">
        <f aca="false">F23*0.03</f>
        <v>1.1505</v>
      </c>
      <c r="H23" s="964" t="n">
        <f aca="false">F23+G23</f>
        <v>39.5005</v>
      </c>
      <c r="I23" s="678"/>
      <c r="J23" s="678"/>
      <c r="K23" s="678"/>
      <c r="L23" s="678"/>
      <c r="M23" s="678"/>
      <c r="N23" s="678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953" t="n">
        <v>3</v>
      </c>
      <c r="B24" s="954" t="s">
        <v>116</v>
      </c>
      <c r="C24" s="39" t="s">
        <v>236</v>
      </c>
      <c r="D24" s="919" t="n">
        <v>38.35</v>
      </c>
      <c r="E24" s="674"/>
      <c r="F24" s="963" t="n">
        <f aca="false">D24-E24</f>
        <v>38.35</v>
      </c>
      <c r="G24" s="674" t="n">
        <f aca="false">F24*0.03</f>
        <v>1.1505</v>
      </c>
      <c r="H24" s="964" t="n">
        <f aca="false">F24+G24</f>
        <v>39.5005</v>
      </c>
      <c r="I24" s="678"/>
      <c r="J24" s="678"/>
      <c r="K24" s="678"/>
      <c r="L24" s="678"/>
      <c r="M24" s="678"/>
      <c r="N24" s="678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965" t="s">
        <v>268</v>
      </c>
      <c r="B25" s="966"/>
      <c r="C25" s="768"/>
      <c r="D25" s="967"/>
      <c r="E25" s="968"/>
      <c r="F25" s="963" t="n">
        <f aca="false">D25-E25</f>
        <v>0</v>
      </c>
      <c r="G25" s="674" t="n">
        <f aca="false">F25*0.03</f>
        <v>0</v>
      </c>
      <c r="H25" s="964" t="n">
        <f aca="false">F25+G25</f>
        <v>0</v>
      </c>
      <c r="I25" s="678"/>
      <c r="J25" s="678"/>
      <c r="K25" s="678"/>
      <c r="L25" s="678"/>
      <c r="M25" s="678"/>
      <c r="N25" s="678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973" t="n">
        <v>2</v>
      </c>
      <c r="B26" s="974" t="s">
        <v>520</v>
      </c>
      <c r="C26" s="975" t="s">
        <v>273</v>
      </c>
      <c r="D26" s="976" t="n">
        <v>480.59</v>
      </c>
      <c r="E26" s="968"/>
      <c r="F26" s="977" t="n">
        <f aca="false">D26-E26</f>
        <v>480.59</v>
      </c>
      <c r="G26" s="978" t="n">
        <f aca="false">F26*0.03</f>
        <v>14.4177</v>
      </c>
      <c r="H26" s="979" t="n">
        <f aca="false">F26+G26</f>
        <v>495.0077</v>
      </c>
      <c r="I26" s="980"/>
      <c r="J26" s="980"/>
      <c r="K26" s="980"/>
      <c r="L26" s="980"/>
      <c r="M26" s="980"/>
      <c r="N26" s="98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75" hidden="false" customHeight="true" outlineLevel="0" collapsed="false">
      <c r="A27" s="981"/>
      <c r="B27" s="139"/>
      <c r="C27" s="981"/>
      <c r="D27" s="976"/>
      <c r="E27" s="982"/>
      <c r="F27" s="982"/>
      <c r="G27" s="982"/>
      <c r="H27" s="982"/>
      <c r="I27" s="983"/>
      <c r="J27" s="983"/>
      <c r="K27" s="983"/>
      <c r="L27" s="983"/>
      <c r="M27" s="983"/>
      <c r="N27" s="983"/>
      <c r="O27" s="202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true" outlineLevel="0" collapsed="false">
      <c r="A28" s="398"/>
      <c r="B28" s="145"/>
      <c r="C28" s="398"/>
      <c r="D28" s="984"/>
      <c r="E28" s="985"/>
      <c r="F28" s="985"/>
      <c r="G28" s="985"/>
      <c r="H28" s="985"/>
      <c r="I28" s="986"/>
      <c r="J28" s="986"/>
      <c r="K28" s="986"/>
      <c r="L28" s="986"/>
      <c r="M28" s="986"/>
      <c r="N28" s="986"/>
      <c r="O28" s="202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true" outlineLevel="0" collapsed="false">
      <c r="A29" s="987" t="s">
        <v>641</v>
      </c>
      <c r="B29" s="987"/>
      <c r="C29" s="987"/>
      <c r="D29" s="987"/>
      <c r="E29" s="987"/>
      <c r="F29" s="987"/>
      <c r="G29" s="987"/>
      <c r="H29" s="987"/>
      <c r="I29" s="987"/>
      <c r="J29" s="987"/>
      <c r="K29" s="987"/>
      <c r="L29" s="987"/>
      <c r="M29" s="987"/>
      <c r="N29" s="987"/>
      <c r="O29" s="202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406"/>
      <c r="B30" s="406"/>
      <c r="C30" s="406"/>
      <c r="D30" s="406"/>
      <c r="E30" s="406"/>
      <c r="F30" s="406"/>
      <c r="G30" s="988"/>
      <c r="H30" s="989" t="s">
        <v>642</v>
      </c>
      <c r="I30" s="990" t="s">
        <v>643</v>
      </c>
      <c r="J30" s="990"/>
      <c r="K30" s="990"/>
      <c r="L30" s="990"/>
      <c r="M30" s="990"/>
      <c r="N30" s="99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25" hidden="false" customHeight="false" outlineLevel="0" collapsed="false">
      <c r="A31" s="991" t="s">
        <v>644</v>
      </c>
      <c r="B31" s="991"/>
      <c r="C31" s="991"/>
      <c r="D31" s="991"/>
      <c r="E31" s="991"/>
      <c r="F31" s="991"/>
      <c r="G31" s="988"/>
      <c r="H31" s="989"/>
      <c r="I31" s="992" t="s">
        <v>572</v>
      </c>
      <c r="J31" s="992" t="s">
        <v>573</v>
      </c>
      <c r="K31" s="992" t="s">
        <v>572</v>
      </c>
      <c r="L31" s="992" t="s">
        <v>573</v>
      </c>
      <c r="M31" s="992" t="s">
        <v>572</v>
      </c>
      <c r="N31" s="992" t="s">
        <v>573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999" customFormat="true" ht="12.75" hidden="false" customHeight="true" outlineLevel="0" collapsed="false">
      <c r="A32" s="352"/>
      <c r="B32" s="993" t="s">
        <v>645</v>
      </c>
      <c r="C32" s="994"/>
      <c r="D32" s="994"/>
      <c r="E32" s="994"/>
      <c r="F32" s="994"/>
      <c r="G32" s="378"/>
      <c r="H32" s="995" t="n">
        <v>41640</v>
      </c>
      <c r="I32" s="996"/>
      <c r="J32" s="997"/>
      <c r="K32" s="998"/>
      <c r="L32" s="998"/>
      <c r="M32" s="998"/>
      <c r="N32" s="998"/>
    </row>
    <row r="33" customFormat="false" ht="12.75" hidden="false" customHeight="true" outlineLevel="0" collapsed="false">
      <c r="A33" s="357"/>
      <c r="B33" s="1000" t="s">
        <v>646</v>
      </c>
      <c r="C33" s="1001"/>
      <c r="D33" s="1001"/>
      <c r="E33" s="1001"/>
      <c r="F33" s="1001"/>
      <c r="G33" s="378"/>
      <c r="H33" s="1002" t="n">
        <v>41671</v>
      </c>
      <c r="I33" s="1003"/>
      <c r="J33" s="1003"/>
      <c r="K33" s="1003"/>
      <c r="L33" s="1003"/>
      <c r="M33" s="1003"/>
      <c r="N33" s="1003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357"/>
      <c r="B34" s="1000" t="s">
        <v>647</v>
      </c>
      <c r="C34" s="1001"/>
      <c r="D34" s="1001"/>
      <c r="E34" s="1001"/>
      <c r="F34" s="1001"/>
      <c r="G34" s="378"/>
      <c r="H34" s="1002" t="n">
        <v>41699</v>
      </c>
      <c r="I34" s="1003"/>
      <c r="J34" s="1003"/>
      <c r="K34" s="1003"/>
      <c r="L34" s="1003"/>
      <c r="M34" s="1003"/>
      <c r="N34" s="1003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357"/>
      <c r="B35" s="1000" t="s">
        <v>648</v>
      </c>
      <c r="C35" s="1001"/>
      <c r="D35" s="1001"/>
      <c r="E35" s="1001"/>
      <c r="F35" s="1001"/>
      <c r="G35" s="378"/>
      <c r="H35" s="1002" t="n">
        <v>41730</v>
      </c>
      <c r="I35" s="1003"/>
      <c r="J35" s="1003"/>
      <c r="K35" s="1003"/>
      <c r="L35" s="1003"/>
      <c r="M35" s="1003"/>
      <c r="N35" s="1003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357"/>
      <c r="B36" s="1000" t="s">
        <v>649</v>
      </c>
      <c r="C36" s="1001"/>
      <c r="D36" s="1001"/>
      <c r="E36" s="1001"/>
      <c r="F36" s="1001"/>
      <c r="G36" s="378"/>
      <c r="H36" s="1002" t="n">
        <v>41760</v>
      </c>
      <c r="I36" s="1003"/>
      <c r="J36" s="1003"/>
      <c r="K36" s="1003"/>
      <c r="L36" s="1003"/>
      <c r="M36" s="1003"/>
      <c r="N36" s="1003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357"/>
      <c r="B37" s="1000" t="s">
        <v>650</v>
      </c>
      <c r="C37" s="1001"/>
      <c r="D37" s="1001"/>
      <c r="E37" s="1001"/>
      <c r="F37" s="1001"/>
      <c r="G37" s="378"/>
      <c r="H37" s="1002" t="n">
        <v>41791</v>
      </c>
      <c r="I37" s="1003"/>
      <c r="J37" s="1003"/>
      <c r="K37" s="1003"/>
      <c r="L37" s="1003"/>
      <c r="M37" s="1003"/>
      <c r="N37" s="1003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356"/>
      <c r="B38" s="356"/>
      <c r="C38" s="356"/>
      <c r="D38" s="356"/>
      <c r="E38" s="356"/>
      <c r="F38" s="356"/>
      <c r="G38" s="382"/>
      <c r="H38" s="1002" t="n">
        <v>41821</v>
      </c>
      <c r="I38" s="1003"/>
      <c r="J38" s="1003"/>
      <c r="K38" s="1003"/>
      <c r="L38" s="1003"/>
      <c r="M38" s="1003"/>
      <c r="N38" s="1003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356"/>
      <c r="B39" s="356"/>
      <c r="C39" s="356"/>
      <c r="D39" s="356"/>
      <c r="E39" s="356"/>
      <c r="F39" s="356"/>
      <c r="G39" s="382"/>
      <c r="H39" s="1002" t="n">
        <v>41852</v>
      </c>
      <c r="I39" s="1003"/>
      <c r="J39" s="1003"/>
      <c r="K39" s="1003"/>
      <c r="L39" s="1003"/>
      <c r="M39" s="1003"/>
      <c r="N39" s="1003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356"/>
      <c r="B40" s="356"/>
      <c r="C40" s="356"/>
      <c r="D40" s="356"/>
      <c r="E40" s="356"/>
      <c r="F40" s="356"/>
      <c r="G40" s="382"/>
      <c r="H40" s="1002" t="n">
        <v>41883</v>
      </c>
      <c r="I40" s="1003"/>
      <c r="J40" s="1003"/>
      <c r="K40" s="1003"/>
      <c r="L40" s="1003"/>
      <c r="M40" s="1003"/>
      <c r="N40" s="1003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356"/>
      <c r="B41" s="356"/>
      <c r="C41" s="356"/>
      <c r="D41" s="356"/>
      <c r="E41" s="356"/>
      <c r="F41" s="356"/>
      <c r="G41" s="382"/>
      <c r="H41" s="1002" t="n">
        <v>41913</v>
      </c>
      <c r="I41" s="1003"/>
      <c r="J41" s="1003"/>
      <c r="K41" s="1003"/>
      <c r="L41" s="1003"/>
      <c r="M41" s="1003"/>
      <c r="N41" s="1003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356"/>
      <c r="B42" s="356"/>
      <c r="C42" s="356"/>
      <c r="D42" s="356"/>
      <c r="E42" s="356"/>
      <c r="F42" s="356"/>
      <c r="G42" s="382"/>
      <c r="H42" s="1002" t="n">
        <v>41944</v>
      </c>
      <c r="I42" s="1003"/>
      <c r="J42" s="1003"/>
      <c r="K42" s="1003"/>
      <c r="L42" s="1003"/>
      <c r="M42" s="1003"/>
      <c r="N42" s="1003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203"/>
      <c r="C43" s="203"/>
      <c r="D43" s="203"/>
      <c r="E43" s="203"/>
      <c r="F43" s="203"/>
      <c r="G43" s="382"/>
      <c r="H43" s="1002" t="n">
        <v>41974</v>
      </c>
      <c r="I43" s="1003"/>
      <c r="J43" s="1003"/>
      <c r="K43" s="1003"/>
      <c r="L43" s="1003"/>
      <c r="M43" s="1003"/>
      <c r="N43" s="1003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01" customFormat="true" ht="12.75" hidden="false" customHeight="false" outlineLevel="0" collapsed="false">
      <c r="H44" s="369"/>
      <c r="I44" s="369"/>
      <c r="J44" s="369"/>
      <c r="K44" s="369"/>
      <c r="L44" s="369"/>
      <c r="M44" s="369"/>
      <c r="N44" s="369"/>
    </row>
    <row r="45" s="1009" customFormat="true" ht="22.5" hidden="false" customHeight="true" outlineLevel="0" collapsed="false">
      <c r="A45" s="1004" t="s">
        <v>77</v>
      </c>
      <c r="B45" s="1005"/>
      <c r="C45" s="140"/>
      <c r="D45" s="141"/>
      <c r="E45" s="1004" t="s">
        <v>77</v>
      </c>
      <c r="F45" s="1005"/>
      <c r="G45" s="1006"/>
      <c r="H45" s="1004" t="s">
        <v>77</v>
      </c>
      <c r="I45" s="1007"/>
      <c r="J45" s="1006"/>
      <c r="K45" s="1004" t="s">
        <v>77</v>
      </c>
      <c r="L45" s="1005"/>
      <c r="M45" s="1007"/>
      <c r="N45" s="1008"/>
    </row>
    <row r="46" customFormat="false" ht="22.5" hidden="false" customHeight="true" outlineLevel="0" collapsed="false">
      <c r="A46" s="1010" t="s">
        <v>78</v>
      </c>
      <c r="B46" s="0"/>
      <c r="C46" s="1011"/>
      <c r="D46" s="1012"/>
      <c r="E46" s="1010"/>
      <c r="F46" s="0"/>
      <c r="G46" s="1013"/>
      <c r="H46" s="1010" t="s">
        <v>651</v>
      </c>
      <c r="I46" s="1014"/>
      <c r="J46" s="1013"/>
      <c r="K46" s="1010" t="s">
        <v>651</v>
      </c>
      <c r="L46" s="0"/>
      <c r="M46" s="1011"/>
      <c r="N46" s="1012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1010" t="s">
        <v>652</v>
      </c>
      <c r="B47" s="0"/>
      <c r="C47" s="1014"/>
      <c r="D47" s="1015"/>
      <c r="E47" s="1010" t="s">
        <v>81</v>
      </c>
      <c r="F47" s="0"/>
      <c r="G47" s="1013"/>
      <c r="H47" s="1010" t="s">
        <v>653</v>
      </c>
      <c r="I47" s="1014"/>
      <c r="J47" s="1013"/>
      <c r="K47" s="1010" t="s">
        <v>654</v>
      </c>
      <c r="L47" s="0"/>
      <c r="M47" s="1014"/>
      <c r="N47" s="1015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1010" t="s">
        <v>655</v>
      </c>
      <c r="B48" s="1014"/>
      <c r="C48" s="1014"/>
      <c r="D48" s="1015"/>
      <c r="E48" s="1010"/>
      <c r="F48" s="0"/>
      <c r="G48" s="1013"/>
      <c r="H48" s="1010" t="s">
        <v>656</v>
      </c>
      <c r="I48" s="1014"/>
      <c r="J48" s="1013"/>
      <c r="K48" s="1010" t="s">
        <v>657</v>
      </c>
      <c r="L48" s="0"/>
      <c r="M48" s="1014"/>
      <c r="N48" s="1015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1010" t="s">
        <v>658</v>
      </c>
      <c r="B49" s="1014"/>
      <c r="C49" s="1014"/>
      <c r="D49" s="1015"/>
      <c r="E49" s="1010" t="s">
        <v>86</v>
      </c>
      <c r="F49" s="0"/>
      <c r="G49" s="1013"/>
      <c r="H49" s="1010" t="s">
        <v>659</v>
      </c>
      <c r="I49" s="1014"/>
      <c r="J49" s="1013"/>
      <c r="K49" s="1010" t="s">
        <v>660</v>
      </c>
      <c r="L49" s="0"/>
      <c r="M49" s="1014"/>
      <c r="N49" s="1015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1016" t="s">
        <v>661</v>
      </c>
      <c r="B50" s="1017"/>
      <c r="C50" s="1017"/>
      <c r="D50" s="1018"/>
      <c r="E50" s="1019"/>
      <c r="F50" s="1017"/>
      <c r="G50" s="1018"/>
      <c r="H50" s="1019"/>
      <c r="I50" s="1017"/>
      <c r="J50" s="1018"/>
      <c r="K50" s="1016"/>
      <c r="L50" s="1020"/>
      <c r="M50" s="1017"/>
      <c r="N50" s="1018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406" customFormat="true" ht="12.75" hidden="false" customHeight="false" outlineLevel="0" collapsed="false"/>
  </sheetData>
  <mergeCells count="65">
    <mergeCell ref="A1:N1"/>
    <mergeCell ref="A3:A5"/>
    <mergeCell ref="B3:B5"/>
    <mergeCell ref="C3:C5"/>
    <mergeCell ref="D3:D5"/>
    <mergeCell ref="E3:E5"/>
    <mergeCell ref="F3:H4"/>
    <mergeCell ref="I3:N3"/>
    <mergeCell ref="I4:J5"/>
    <mergeCell ref="K4:L5"/>
    <mergeCell ref="M4:N5"/>
    <mergeCell ref="I8:J8"/>
    <mergeCell ref="K8:L8"/>
    <mergeCell ref="M8:N8"/>
    <mergeCell ref="D9:N10"/>
    <mergeCell ref="I11:J11"/>
    <mergeCell ref="K11:L11"/>
    <mergeCell ref="M11:N11"/>
    <mergeCell ref="I12:J12"/>
    <mergeCell ref="K12:L12"/>
    <mergeCell ref="M12:N12"/>
    <mergeCell ref="I13:J13"/>
    <mergeCell ref="K13:L13"/>
    <mergeCell ref="M13:N13"/>
    <mergeCell ref="I14:J14"/>
    <mergeCell ref="K14:L14"/>
    <mergeCell ref="M14:N14"/>
    <mergeCell ref="I15:J15"/>
    <mergeCell ref="K15:L15"/>
    <mergeCell ref="M15:N15"/>
    <mergeCell ref="D16:N16"/>
    <mergeCell ref="I17:J17"/>
    <mergeCell ref="K17:L17"/>
    <mergeCell ref="M17:N17"/>
    <mergeCell ref="I18:J18"/>
    <mergeCell ref="K18:L18"/>
    <mergeCell ref="M18:N18"/>
    <mergeCell ref="I19:J19"/>
    <mergeCell ref="K19:L19"/>
    <mergeCell ref="M19:N19"/>
    <mergeCell ref="I20:J20"/>
    <mergeCell ref="K20:L20"/>
    <mergeCell ref="M20:N20"/>
    <mergeCell ref="I21:J21"/>
    <mergeCell ref="K21:L21"/>
    <mergeCell ref="M21:N21"/>
    <mergeCell ref="I22:J22"/>
    <mergeCell ref="K22:L22"/>
    <mergeCell ref="M22:N22"/>
    <mergeCell ref="I23:J23"/>
    <mergeCell ref="K23:L23"/>
    <mergeCell ref="M23:N23"/>
    <mergeCell ref="I24:J24"/>
    <mergeCell ref="K24:L24"/>
    <mergeCell ref="M24:N24"/>
    <mergeCell ref="I25:J25"/>
    <mergeCell ref="K25:L25"/>
    <mergeCell ref="M25:N25"/>
    <mergeCell ref="I26:J26"/>
    <mergeCell ref="K26:L26"/>
    <mergeCell ref="M26:N26"/>
    <mergeCell ref="A29:N29"/>
    <mergeCell ref="H30:H31"/>
    <mergeCell ref="I30:N30"/>
    <mergeCell ref="A31:F3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BF9000"/>
    <pageSetUpPr fitToPage="false"/>
  </sheetPr>
  <dimension ref="A1:G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F3" activeCellId="0" sqref="F3"/>
    </sheetView>
  </sheetViews>
  <sheetFormatPr defaultRowHeight="26.25"/>
  <cols>
    <col collapsed="false" hidden="false" max="1" min="1" style="1021" width="3.8582995951417"/>
    <col collapsed="false" hidden="false" max="2" min="2" style="1022" width="84.4251012145749"/>
    <col collapsed="false" hidden="false" max="3" min="3" style="1023" width="14.9959514170041"/>
    <col collapsed="false" hidden="false" max="4" min="4" style="1023" width="12.2834008097166"/>
    <col collapsed="false" hidden="false" max="5" min="5" style="1021" width="12.4251012145749"/>
    <col collapsed="false" hidden="false" max="6" min="6" style="1021" width="19.1376518218624"/>
    <col collapsed="false" hidden="false" max="7" min="7" style="1021" width="10.7125506072875"/>
    <col collapsed="false" hidden="false" max="1025" min="8" style="0" width="8.5748987854251"/>
  </cols>
  <sheetData>
    <row r="1" s="1025" customFormat="true" ht="24" hidden="false" customHeight="true" outlineLevel="0" collapsed="false">
      <c r="A1" s="1024" t="s">
        <v>662</v>
      </c>
      <c r="B1" s="1024"/>
      <c r="C1" s="1024"/>
      <c r="D1" s="1024"/>
      <c r="E1" s="1024"/>
      <c r="F1" s="1024"/>
      <c r="G1" s="1024"/>
    </row>
    <row r="2" customFormat="false" ht="22.5" hidden="false" customHeight="true" outlineLevel="0" collapsed="false">
      <c r="A2" s="1026" t="s">
        <v>663</v>
      </c>
      <c r="B2" s="1027" t="s">
        <v>664</v>
      </c>
      <c r="C2" s="1028" t="s">
        <v>665</v>
      </c>
      <c r="D2" s="1029" t="s">
        <v>666</v>
      </c>
      <c r="E2" s="1028" t="s">
        <v>667</v>
      </c>
      <c r="F2" s="1028" t="s">
        <v>668</v>
      </c>
      <c r="G2" s="1030" t="s">
        <v>669</v>
      </c>
    </row>
    <row r="3" customFormat="false" ht="52.5" hidden="false" customHeight="true" outlineLevel="0" collapsed="false">
      <c r="A3" s="1031" t="n">
        <v>1</v>
      </c>
      <c r="B3" s="1032" t="s">
        <v>670</v>
      </c>
      <c r="C3" s="1033"/>
      <c r="D3" s="1034" t="n">
        <v>10</v>
      </c>
      <c r="E3" s="1033" t="n">
        <v>5334</v>
      </c>
      <c r="F3" s="1033" t="n">
        <v>1940</v>
      </c>
      <c r="G3" s="403"/>
    </row>
    <row r="4" s="429" customFormat="true" ht="24" hidden="false" customHeight="false" outlineLevel="0" collapsed="false">
      <c r="A4" s="403" t="n">
        <v>2</v>
      </c>
      <c r="B4" s="1035" t="s">
        <v>671</v>
      </c>
      <c r="C4" s="1036"/>
      <c r="D4" s="1034"/>
      <c r="E4" s="1033"/>
      <c r="F4" s="1033"/>
      <c r="G4" s="1037"/>
    </row>
    <row r="5" customFormat="false" ht="71.25" hidden="false" customHeight="true" outlineLevel="0" collapsed="false">
      <c r="A5" s="403"/>
      <c r="B5" s="1038" t="s">
        <v>672</v>
      </c>
      <c r="C5" s="1039"/>
      <c r="D5" s="1034"/>
      <c r="E5" s="1033"/>
      <c r="F5" s="1033"/>
      <c r="G5" s="388"/>
    </row>
    <row r="6" customFormat="false" ht="22.5" hidden="false" customHeight="true" outlineLevel="0" collapsed="false">
      <c r="A6" s="403"/>
      <c r="B6" s="1040" t="s">
        <v>673</v>
      </c>
      <c r="C6" s="1039" t="n">
        <v>180</v>
      </c>
      <c r="D6" s="1034"/>
      <c r="E6" s="1033"/>
      <c r="F6" s="1033"/>
      <c r="G6" s="388"/>
    </row>
    <row r="7" customFormat="false" ht="48" hidden="false" customHeight="false" outlineLevel="0" collapsed="false">
      <c r="A7" s="403"/>
      <c r="B7" s="1041" t="s">
        <v>674</v>
      </c>
      <c r="C7" s="1039"/>
      <c r="D7" s="1034"/>
      <c r="E7" s="1033"/>
      <c r="F7" s="1033"/>
      <c r="G7" s="388"/>
    </row>
    <row r="8" customFormat="false" ht="72" hidden="false" customHeight="false" outlineLevel="0" collapsed="false">
      <c r="A8" s="403"/>
      <c r="B8" s="1038" t="s">
        <v>675</v>
      </c>
      <c r="C8" s="1042"/>
      <c r="D8" s="1034"/>
      <c r="E8" s="1033"/>
      <c r="F8" s="1033"/>
      <c r="G8" s="388"/>
    </row>
    <row r="9" customFormat="false" ht="47.25" hidden="false" customHeight="true" outlineLevel="0" collapsed="false">
      <c r="A9" s="403"/>
      <c r="B9" s="1043" t="s">
        <v>676</v>
      </c>
      <c r="C9" s="1039"/>
      <c r="D9" s="1034"/>
      <c r="E9" s="1033"/>
      <c r="F9" s="1033"/>
      <c r="G9" s="388"/>
    </row>
    <row r="10" s="437" customFormat="true" ht="20.25" hidden="false" customHeight="true" outlineLevel="0" collapsed="false">
      <c r="A10" s="403"/>
      <c r="B10" s="1044" t="s">
        <v>677</v>
      </c>
      <c r="C10" s="1045"/>
      <c r="D10" s="1034"/>
      <c r="E10" s="1033"/>
      <c r="F10" s="1033"/>
      <c r="G10" s="1046"/>
    </row>
    <row r="11" customFormat="false" ht="20.25" hidden="false" customHeight="true" outlineLevel="0" collapsed="false">
      <c r="A11" s="403"/>
      <c r="B11" s="1047" t="s">
        <v>678</v>
      </c>
      <c r="C11" s="1045"/>
      <c r="D11" s="1034"/>
      <c r="E11" s="1033"/>
      <c r="F11" s="1033"/>
      <c r="G11" s="1048"/>
    </row>
    <row r="12" s="1025" customFormat="true" ht="20.25" hidden="false" customHeight="true" outlineLevel="0" collapsed="false">
      <c r="A12" s="403"/>
      <c r="B12" s="1049" t="s">
        <v>679</v>
      </c>
      <c r="C12" s="1039" t="n">
        <v>21</v>
      </c>
      <c r="D12" s="1034"/>
      <c r="E12" s="1033"/>
      <c r="F12" s="1033"/>
      <c r="G12" s="403"/>
    </row>
    <row r="13" s="1025" customFormat="true" ht="20.25" hidden="false" customHeight="true" outlineLevel="0" collapsed="false">
      <c r="A13" s="403"/>
      <c r="B13" s="1049" t="s">
        <v>680</v>
      </c>
      <c r="C13" s="1039"/>
      <c r="D13" s="1034"/>
      <c r="E13" s="1033"/>
      <c r="F13" s="1033"/>
      <c r="G13" s="403"/>
    </row>
    <row r="14" customFormat="false" ht="20.25" hidden="false" customHeight="true" outlineLevel="0" collapsed="false">
      <c r="A14" s="403"/>
      <c r="B14" s="1049" t="s">
        <v>681</v>
      </c>
      <c r="C14" s="1039"/>
      <c r="D14" s="1034"/>
      <c r="E14" s="1033"/>
      <c r="F14" s="1033"/>
      <c r="G14" s="403"/>
    </row>
    <row r="15" s="437" customFormat="true" ht="20.25" hidden="false" customHeight="true" outlineLevel="0" collapsed="false">
      <c r="A15" s="1050" t="n">
        <v>3</v>
      </c>
      <c r="B15" s="1051" t="s">
        <v>682</v>
      </c>
      <c r="C15" s="1045" t="n">
        <v>160</v>
      </c>
      <c r="D15" s="1034"/>
      <c r="E15" s="1033"/>
      <c r="F15" s="1033"/>
      <c r="G15" s="1052"/>
    </row>
    <row r="16" customFormat="false" ht="20.25" hidden="false" customHeight="true" outlineLevel="0" collapsed="false">
      <c r="A16" s="1048" t="n">
        <v>4</v>
      </c>
      <c r="B16" s="1053" t="s">
        <v>683</v>
      </c>
      <c r="C16" s="1045"/>
      <c r="D16" s="1034"/>
      <c r="E16" s="1033"/>
      <c r="F16" s="1033"/>
      <c r="G16" s="1048"/>
    </row>
    <row r="17" s="429" customFormat="true" ht="75.75" hidden="false" customHeight="false" outlineLevel="0" collapsed="false">
      <c r="A17" s="714"/>
      <c r="B17" s="1054" t="s">
        <v>684</v>
      </c>
      <c r="C17" s="1055"/>
      <c r="D17" s="1034"/>
      <c r="E17" s="1055"/>
      <c r="F17" s="1055"/>
      <c r="G17" s="714"/>
    </row>
    <row r="18" customFormat="false" ht="24" hidden="false" customHeight="false" outlineLevel="0" collapsed="false">
      <c r="A18" s="1056"/>
      <c r="B18" s="1057" t="s">
        <v>9</v>
      </c>
      <c r="C18" s="1058" t="n">
        <f aca="false">SUM(C3:C17)</f>
        <v>361</v>
      </c>
      <c r="D18" s="1058"/>
      <c r="E18" s="1056"/>
      <c r="F18" s="1056"/>
      <c r="G18" s="1056"/>
    </row>
  </sheetData>
  <mergeCells count="6">
    <mergeCell ref="A1:G1"/>
    <mergeCell ref="D3:D17"/>
    <mergeCell ref="E3:E16"/>
    <mergeCell ref="F3:F16"/>
    <mergeCell ref="A4:A14"/>
    <mergeCell ref="C6:C7"/>
  </mergeCells>
  <printOptions headings="false" gridLines="false" gridLinesSet="true" horizontalCentered="false" verticalCentered="false"/>
  <pageMargins left="0.2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4.85425101214575"/>
    <col collapsed="false" hidden="false" max="2" min="2" style="0" width="26.2874493927125"/>
    <col collapsed="false" hidden="false" max="3" min="3" style="0" width="8.5748987854251"/>
    <col collapsed="false" hidden="false" max="5" min="4" style="0" width="12.995951417004"/>
    <col collapsed="false" hidden="false" max="6" min="6" style="0" width="18.2834008097166"/>
    <col collapsed="false" hidden="false" max="1025" min="7" style="0" width="8.5748987854251"/>
  </cols>
  <sheetData>
    <row r="1" customFormat="false" ht="21.75" hidden="false" customHeight="true" outlineLevel="0" collapsed="false">
      <c r="A1" s="553" t="s">
        <v>685</v>
      </c>
      <c r="B1" s="553"/>
      <c r="C1" s="553"/>
      <c r="D1" s="553"/>
      <c r="E1" s="553"/>
      <c r="F1" s="553"/>
    </row>
    <row r="2" customFormat="false" ht="19.5" hidden="false" customHeight="true" outlineLevel="0" collapsed="false">
      <c r="A2" s="554" t="s">
        <v>407</v>
      </c>
      <c r="B2" s="555" t="s">
        <v>408</v>
      </c>
      <c r="C2" s="555" t="s">
        <v>409</v>
      </c>
      <c r="D2" s="1059" t="s">
        <v>686</v>
      </c>
      <c r="E2" s="1059"/>
      <c r="F2" s="1059"/>
    </row>
    <row r="3" customFormat="false" ht="19.5" hidden="false" customHeight="true" outlineLevel="0" collapsed="false">
      <c r="A3" s="554"/>
      <c r="B3" s="555"/>
      <c r="C3" s="555"/>
      <c r="D3" s="560" t="s">
        <v>413</v>
      </c>
      <c r="E3" s="561" t="s">
        <v>414</v>
      </c>
      <c r="F3" s="1060" t="s">
        <v>687</v>
      </c>
    </row>
    <row r="4" customFormat="false" ht="19.5" hidden="false" customHeight="true" outlineLevel="0" collapsed="false">
      <c r="A4" s="575" t="n">
        <v>1</v>
      </c>
      <c r="B4" s="1061" t="s">
        <v>418</v>
      </c>
      <c r="C4" s="1062" t="s">
        <v>419</v>
      </c>
      <c r="D4" s="575" t="n">
        <v>99</v>
      </c>
      <c r="E4" s="575"/>
      <c r="F4" s="576"/>
    </row>
    <row r="5" customFormat="false" ht="19.5" hidden="false" customHeight="true" outlineLevel="0" collapsed="false">
      <c r="A5" s="1063" t="n">
        <v>2</v>
      </c>
      <c r="B5" s="1064" t="s">
        <v>422</v>
      </c>
      <c r="C5" s="1065" t="s">
        <v>423</v>
      </c>
      <c r="D5" s="575"/>
      <c r="E5" s="575"/>
      <c r="F5" s="584"/>
    </row>
    <row r="6" customFormat="false" ht="19.5" hidden="false" customHeight="true" outlineLevel="0" collapsed="false">
      <c r="A6" s="1063" t="n">
        <v>3</v>
      </c>
      <c r="B6" s="1064" t="s">
        <v>424</v>
      </c>
      <c r="C6" s="1065" t="s">
        <v>419</v>
      </c>
      <c r="D6" s="575"/>
      <c r="E6" s="575"/>
      <c r="F6" s="584"/>
    </row>
    <row r="7" customFormat="false" ht="19.5" hidden="false" customHeight="true" outlineLevel="0" collapsed="false">
      <c r="A7" s="1063" t="n">
        <v>4</v>
      </c>
      <c r="B7" s="1064" t="s">
        <v>425</v>
      </c>
      <c r="C7" s="1065" t="s">
        <v>419</v>
      </c>
      <c r="D7" s="575"/>
      <c r="E7" s="575"/>
      <c r="F7" s="584"/>
    </row>
    <row r="8" customFormat="false" ht="19.5" hidden="false" customHeight="true" outlineLevel="0" collapsed="false">
      <c r="A8" s="1063" t="n">
        <v>5</v>
      </c>
      <c r="B8" s="1064" t="s">
        <v>426</v>
      </c>
      <c r="C8" s="1065" t="s">
        <v>419</v>
      </c>
      <c r="D8" s="575"/>
      <c r="E8" s="575"/>
      <c r="F8" s="584"/>
    </row>
    <row r="9" customFormat="false" ht="19.5" hidden="false" customHeight="true" outlineLevel="0" collapsed="false">
      <c r="A9" s="575" t="n">
        <v>6</v>
      </c>
      <c r="B9" s="1064" t="s">
        <v>688</v>
      </c>
      <c r="C9" s="1065" t="s">
        <v>428</v>
      </c>
      <c r="D9" s="575"/>
      <c r="E9" s="575"/>
      <c r="F9" s="584"/>
    </row>
    <row r="10" customFormat="false" ht="19.5" hidden="false" customHeight="true" outlineLevel="0" collapsed="false">
      <c r="A10" s="575" t="n">
        <v>7</v>
      </c>
      <c r="B10" s="1064" t="s">
        <v>429</v>
      </c>
      <c r="C10" s="1065" t="s">
        <v>430</v>
      </c>
      <c r="D10" s="575"/>
      <c r="E10" s="575"/>
      <c r="F10" s="584"/>
    </row>
    <row r="11" customFormat="false" ht="19.5" hidden="false" customHeight="true" outlineLevel="0" collapsed="false">
      <c r="A11" s="1063" t="n">
        <v>8</v>
      </c>
      <c r="B11" s="1064" t="s">
        <v>431</v>
      </c>
      <c r="C11" s="1065" t="s">
        <v>430</v>
      </c>
      <c r="D11" s="575"/>
      <c r="E11" s="575"/>
      <c r="F11" s="584"/>
    </row>
    <row r="12" customFormat="false" ht="19.5" hidden="false" customHeight="true" outlineLevel="0" collapsed="false">
      <c r="A12" s="1063" t="n">
        <v>9</v>
      </c>
      <c r="B12" s="1064" t="s">
        <v>432</v>
      </c>
      <c r="C12" s="1065" t="s">
        <v>419</v>
      </c>
      <c r="D12" s="575"/>
      <c r="E12" s="575"/>
      <c r="F12" s="584"/>
    </row>
    <row r="13" customFormat="false" ht="19.5" hidden="false" customHeight="true" outlineLevel="0" collapsed="false">
      <c r="A13" s="1063" t="n">
        <v>10</v>
      </c>
      <c r="B13" s="1064" t="s">
        <v>433</v>
      </c>
      <c r="C13" s="1065" t="s">
        <v>430</v>
      </c>
      <c r="D13" s="575"/>
      <c r="E13" s="575"/>
      <c r="F13" s="584"/>
    </row>
    <row r="14" customFormat="false" ht="19.5" hidden="false" customHeight="true" outlineLevel="0" collapsed="false">
      <c r="A14" s="1063" t="n">
        <v>11</v>
      </c>
      <c r="B14" s="1064" t="s">
        <v>434</v>
      </c>
      <c r="C14" s="1065" t="s">
        <v>435</v>
      </c>
      <c r="D14" s="575"/>
      <c r="E14" s="575"/>
      <c r="F14" s="584"/>
    </row>
    <row r="15" customFormat="false" ht="19.5" hidden="false" customHeight="true" outlineLevel="0" collapsed="false">
      <c r="A15" s="575" t="n">
        <v>12</v>
      </c>
      <c r="B15" s="1064" t="s">
        <v>436</v>
      </c>
      <c r="C15" s="1065" t="s">
        <v>419</v>
      </c>
      <c r="D15" s="575"/>
      <c r="E15" s="575"/>
      <c r="F15" s="584"/>
    </row>
    <row r="16" customFormat="false" ht="19.5" hidden="false" customHeight="true" outlineLevel="0" collapsed="false">
      <c r="A16" s="575" t="n">
        <v>13</v>
      </c>
      <c r="B16" s="1064" t="s">
        <v>437</v>
      </c>
      <c r="C16" s="1065" t="s">
        <v>430</v>
      </c>
      <c r="D16" s="575"/>
      <c r="E16" s="575"/>
      <c r="F16" s="584"/>
    </row>
    <row r="17" customFormat="false" ht="19.5" hidden="false" customHeight="true" outlineLevel="0" collapsed="false">
      <c r="A17" s="1063" t="n">
        <v>14</v>
      </c>
      <c r="B17" s="1064" t="s">
        <v>438</v>
      </c>
      <c r="C17" s="1065" t="s">
        <v>419</v>
      </c>
      <c r="D17" s="575"/>
      <c r="E17" s="575"/>
      <c r="F17" s="584"/>
    </row>
    <row r="18" customFormat="false" ht="19.5" hidden="false" customHeight="true" outlineLevel="0" collapsed="false">
      <c r="A18" s="1063" t="n">
        <v>15</v>
      </c>
      <c r="B18" s="1064" t="s">
        <v>439</v>
      </c>
      <c r="C18" s="1065" t="s">
        <v>440</v>
      </c>
      <c r="D18" s="575"/>
      <c r="E18" s="575"/>
      <c r="F18" s="584"/>
    </row>
    <row r="19" customFormat="false" ht="19.5" hidden="false" customHeight="true" outlineLevel="0" collapsed="false">
      <c r="A19" s="1063" t="n">
        <v>16</v>
      </c>
      <c r="B19" s="1064" t="s">
        <v>441</v>
      </c>
      <c r="C19" s="1065" t="s">
        <v>442</v>
      </c>
      <c r="D19" s="575"/>
      <c r="E19" s="575"/>
      <c r="F19" s="584"/>
    </row>
    <row r="20" customFormat="false" ht="19.5" hidden="false" customHeight="true" outlineLevel="0" collapsed="false">
      <c r="A20" s="1063" t="n">
        <v>17</v>
      </c>
      <c r="B20" s="1064" t="s">
        <v>443</v>
      </c>
      <c r="C20" s="1065" t="s">
        <v>444</v>
      </c>
      <c r="D20" s="575"/>
      <c r="E20" s="575"/>
      <c r="F20" s="584"/>
    </row>
    <row r="21" customFormat="false" ht="19.5" hidden="false" customHeight="true" outlineLevel="0" collapsed="false">
      <c r="A21" s="575" t="n">
        <v>18</v>
      </c>
      <c r="B21" s="1064" t="s">
        <v>445</v>
      </c>
      <c r="C21" s="1065" t="s">
        <v>435</v>
      </c>
      <c r="D21" s="575"/>
      <c r="E21" s="575"/>
      <c r="F21" s="584"/>
    </row>
    <row r="22" customFormat="false" ht="19.5" hidden="false" customHeight="true" outlineLevel="0" collapsed="false">
      <c r="A22" s="575" t="n">
        <v>19</v>
      </c>
      <c r="B22" s="1064" t="s">
        <v>446</v>
      </c>
      <c r="C22" s="1065" t="s">
        <v>419</v>
      </c>
      <c r="D22" s="575"/>
      <c r="E22" s="575"/>
      <c r="F22" s="584"/>
    </row>
    <row r="23" customFormat="false" ht="19.5" hidden="false" customHeight="true" outlineLevel="0" collapsed="false">
      <c r="A23" s="1063" t="n">
        <v>20</v>
      </c>
      <c r="B23" s="1064" t="s">
        <v>447</v>
      </c>
      <c r="C23" s="1065" t="s">
        <v>419</v>
      </c>
      <c r="D23" s="575"/>
      <c r="E23" s="575"/>
      <c r="F23" s="584"/>
    </row>
    <row r="24" customFormat="false" ht="19.5" hidden="false" customHeight="true" outlineLevel="0" collapsed="false">
      <c r="A24" s="1063" t="n">
        <v>21</v>
      </c>
      <c r="B24" s="1064" t="s">
        <v>448</v>
      </c>
      <c r="C24" s="1065" t="s">
        <v>419</v>
      </c>
      <c r="D24" s="575"/>
      <c r="E24" s="575"/>
      <c r="F24" s="584"/>
    </row>
    <row r="25" customFormat="false" ht="19.5" hidden="false" customHeight="true" outlineLevel="0" collapsed="false">
      <c r="A25" s="1063" t="n">
        <v>22</v>
      </c>
      <c r="B25" s="1064" t="s">
        <v>449</v>
      </c>
      <c r="C25" s="1065" t="s">
        <v>435</v>
      </c>
      <c r="D25" s="575"/>
      <c r="E25" s="575"/>
      <c r="F25" s="584"/>
    </row>
    <row r="26" customFormat="false" ht="19.5" hidden="false" customHeight="true" outlineLevel="0" collapsed="false">
      <c r="A26" s="1063" t="n">
        <v>23</v>
      </c>
      <c r="B26" s="1066" t="s">
        <v>689</v>
      </c>
      <c r="C26" s="1067" t="s">
        <v>435</v>
      </c>
      <c r="D26" s="575"/>
      <c r="E26" s="575"/>
      <c r="F26" s="594"/>
    </row>
    <row r="27" customFormat="false" ht="19.5" hidden="false" customHeight="true" outlineLevel="0" collapsed="false">
      <c r="A27" s="1063" t="n">
        <v>24</v>
      </c>
      <c r="B27" s="1066" t="s">
        <v>451</v>
      </c>
      <c r="C27" s="1067" t="s">
        <v>435</v>
      </c>
      <c r="D27" s="575"/>
      <c r="E27" s="575"/>
      <c r="F27" s="594"/>
    </row>
    <row r="28" customFormat="false" ht="19.5" hidden="false" customHeight="true" outlineLevel="0" collapsed="false">
      <c r="A28" s="1063" t="n">
        <v>25</v>
      </c>
      <c r="B28" s="1066" t="s">
        <v>690</v>
      </c>
      <c r="C28" s="1067" t="s">
        <v>691</v>
      </c>
      <c r="D28" s="575"/>
      <c r="E28" s="575"/>
      <c r="F28" s="594"/>
    </row>
    <row r="29" customFormat="false" ht="19.5" hidden="false" customHeight="true" outlineLevel="0" collapsed="false">
      <c r="A29" s="1063" t="n">
        <v>26</v>
      </c>
      <c r="B29" s="1066" t="s">
        <v>692</v>
      </c>
      <c r="C29" s="1067" t="s">
        <v>691</v>
      </c>
      <c r="D29" s="575"/>
      <c r="E29" s="575"/>
      <c r="F29" s="594"/>
    </row>
    <row r="30" customFormat="false" ht="19.5" hidden="false" customHeight="true" outlineLevel="0" collapsed="false">
      <c r="A30" s="1063" t="n">
        <v>27</v>
      </c>
      <c r="B30" s="1066" t="s">
        <v>693</v>
      </c>
      <c r="C30" s="1067" t="s">
        <v>456</v>
      </c>
      <c r="D30" s="575"/>
      <c r="E30" s="575"/>
      <c r="F30" s="594"/>
    </row>
    <row r="31" customFormat="false" ht="19.5" hidden="false" customHeight="true" outlineLevel="0" collapsed="false">
      <c r="A31" s="1063" t="n">
        <v>28</v>
      </c>
      <c r="B31" s="1066" t="s">
        <v>694</v>
      </c>
      <c r="C31" s="1067" t="s">
        <v>456</v>
      </c>
      <c r="D31" s="575"/>
      <c r="E31" s="575"/>
      <c r="F31" s="594"/>
    </row>
    <row r="32" customFormat="false" ht="19.5" hidden="false" customHeight="true" outlineLevel="0" collapsed="false">
      <c r="A32" s="1063" t="n">
        <v>29</v>
      </c>
      <c r="B32" s="1066" t="s">
        <v>695</v>
      </c>
      <c r="C32" s="1067" t="s">
        <v>456</v>
      </c>
      <c r="D32" s="575"/>
      <c r="E32" s="575"/>
      <c r="F32" s="594"/>
    </row>
    <row r="33" customFormat="false" ht="19.5" hidden="false" customHeight="true" outlineLevel="0" collapsed="false">
      <c r="A33" s="1063" t="n">
        <v>30</v>
      </c>
      <c r="B33" s="1066" t="s">
        <v>696</v>
      </c>
      <c r="C33" s="1067" t="s">
        <v>456</v>
      </c>
      <c r="D33" s="575"/>
      <c r="E33" s="575"/>
      <c r="F33" s="594"/>
    </row>
    <row r="34" customFormat="false" ht="19.5" hidden="false" customHeight="true" outlineLevel="0" collapsed="false">
      <c r="A34" s="1063" t="n">
        <v>31</v>
      </c>
      <c r="B34" s="1066" t="s">
        <v>697</v>
      </c>
      <c r="C34" s="1067" t="s">
        <v>435</v>
      </c>
      <c r="D34" s="575"/>
      <c r="E34" s="575"/>
      <c r="F34" s="594"/>
    </row>
    <row r="35" customFormat="false" ht="19.5" hidden="false" customHeight="true" outlineLevel="0" collapsed="false">
      <c r="A35" s="1063" t="n">
        <v>32</v>
      </c>
      <c r="B35" s="1066" t="s">
        <v>698</v>
      </c>
      <c r="C35" s="1067" t="s">
        <v>435</v>
      </c>
      <c r="D35" s="575"/>
      <c r="E35" s="575"/>
      <c r="F35" s="594"/>
    </row>
    <row r="36" customFormat="false" ht="19.5" hidden="false" customHeight="true" outlineLevel="0" collapsed="false">
      <c r="A36" s="1063" t="n">
        <v>33</v>
      </c>
      <c r="B36" s="1066" t="s">
        <v>462</v>
      </c>
      <c r="C36" s="1067" t="s">
        <v>428</v>
      </c>
      <c r="D36" s="575"/>
      <c r="E36" s="575"/>
      <c r="F36" s="595"/>
    </row>
    <row r="37" customFormat="false" ht="19.5" hidden="false" customHeight="true" outlineLevel="0" collapsed="false">
      <c r="A37" s="1063" t="n">
        <v>34</v>
      </c>
      <c r="B37" s="1068" t="s">
        <v>463</v>
      </c>
      <c r="C37" s="1069"/>
      <c r="D37" s="1070"/>
      <c r="E37" s="1070"/>
      <c r="F37" s="607"/>
    </row>
    <row r="38" customFormat="false" ht="19.5" hidden="false" customHeight="true" outlineLevel="0" collapsed="false">
      <c r="A38" s="1063" t="n">
        <v>35</v>
      </c>
      <c r="B38" s="1068" t="s">
        <v>465</v>
      </c>
      <c r="C38" s="1069"/>
      <c r="D38" s="1070"/>
      <c r="E38" s="1070"/>
      <c r="F38" s="607"/>
    </row>
    <row r="39" customFormat="false" ht="19.5" hidden="false" customHeight="true" outlineLevel="0" collapsed="false">
      <c r="A39" s="1063"/>
      <c r="B39" s="1068"/>
      <c r="C39" s="1069"/>
      <c r="D39" s="1070"/>
      <c r="E39" s="1070"/>
      <c r="F39" s="607"/>
    </row>
    <row r="40" customFormat="false" ht="19.5" hidden="false" customHeight="true" outlineLevel="0" collapsed="false">
      <c r="A40" s="1063"/>
      <c r="B40" s="1068"/>
      <c r="C40" s="1069"/>
      <c r="D40" s="1070"/>
      <c r="E40" s="1070"/>
      <c r="F40" s="607"/>
    </row>
    <row r="41" customFormat="false" ht="19.5" hidden="false" customHeight="true" outlineLevel="0" collapsed="false">
      <c r="A41" s="1063"/>
      <c r="B41" s="1068"/>
      <c r="C41" s="1069"/>
      <c r="D41" s="1070"/>
      <c r="E41" s="1070"/>
      <c r="F41" s="607"/>
    </row>
    <row r="42" customFormat="false" ht="19.5" hidden="false" customHeight="true" outlineLevel="0" collapsed="false">
      <c r="A42" s="1070"/>
      <c r="B42" s="1068"/>
      <c r="C42" s="1069"/>
      <c r="D42" s="1070"/>
      <c r="E42" s="1070"/>
      <c r="F42" s="607"/>
    </row>
    <row r="43" customFormat="false" ht="20.25" hidden="false" customHeight="true" outlineLevel="0" collapsed="false">
      <c r="A43" s="1071"/>
      <c r="B43" s="1072"/>
      <c r="C43" s="1071"/>
      <c r="D43" s="1071"/>
      <c r="E43" s="1071"/>
      <c r="F43" s="1073"/>
    </row>
    <row r="44" customFormat="false" ht="26.25" hidden="false" customHeight="false" outlineLevel="0" collapsed="false">
      <c r="A44" s="1071"/>
      <c r="B44" s="88"/>
      <c r="C44" s="88"/>
      <c r="D44" s="88"/>
      <c r="E44" s="88"/>
      <c r="F44" s="88"/>
    </row>
    <row r="45" customFormat="false" ht="26.25" hidden="false" customHeight="false" outlineLevel="0" collapsed="false">
      <c r="A45" s="1071"/>
      <c r="B45" s="88"/>
      <c r="C45" s="88"/>
      <c r="D45" s="88"/>
      <c r="E45" s="88"/>
      <c r="F45" s="88"/>
    </row>
    <row r="46" customFormat="false" ht="26.25" hidden="false" customHeight="false" outlineLevel="0" collapsed="false">
      <c r="A46" s="1071"/>
      <c r="B46" s="88"/>
      <c r="C46" s="88"/>
      <c r="D46" s="88"/>
      <c r="E46" s="88"/>
      <c r="F46" s="88"/>
    </row>
    <row r="47" customFormat="false" ht="26.25" hidden="false" customHeight="false" outlineLevel="0" collapsed="false">
      <c r="A47" s="1071"/>
      <c r="B47" s="88"/>
      <c r="C47" s="88"/>
      <c r="D47" s="88"/>
      <c r="E47" s="88"/>
      <c r="F47" s="88"/>
    </row>
    <row r="48" customFormat="false" ht="26.25" hidden="false" customHeight="false" outlineLevel="0" collapsed="false">
      <c r="A48" s="1071"/>
      <c r="B48" s="88"/>
      <c r="C48" s="88"/>
      <c r="D48" s="88"/>
      <c r="E48" s="88"/>
      <c r="F48" s="88"/>
    </row>
    <row r="49" customFormat="false" ht="26.25" hidden="false" customHeight="false" outlineLevel="0" collapsed="false">
      <c r="A49" s="1071"/>
      <c r="B49" s="88"/>
      <c r="C49" s="88"/>
      <c r="D49" s="88"/>
      <c r="E49" s="88"/>
      <c r="F49" s="88"/>
    </row>
  </sheetData>
  <mergeCells count="5">
    <mergeCell ref="A1:F1"/>
    <mergeCell ref="A2:A3"/>
    <mergeCell ref="B2:B3"/>
    <mergeCell ref="C2:C3"/>
    <mergeCell ref="D2:F2"/>
  </mergeCells>
  <printOptions headings="false" gridLines="false" gridLinesSet="true" horizontalCentered="false" verticalCentered="false"/>
  <pageMargins left="0.7" right="0.7" top="0.25" bottom="0.2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2013-07-17T07:26:07Z</dcterms:created>
  <dc:creator>Phang Phalla</dc:creator>
  <dc:language>en-US</dc:language>
  <cp:lastModifiedBy>Pea Piseth</cp:lastModifiedBy>
  <cp:lastPrinted>2014-11-19T08:05:30Z</cp:lastPrinted>
  <dcterms:modified xsi:type="dcterms:W3CDTF">2015-04-01T04:48:41Z</dcterms:modified>
  <cp:revision>0</cp:revision>
</cp:coreProperties>
</file>