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evariste.manirumva\Desktop\MINECOFIN\Modelling\QMFM\Rwametric_QMFM\Source_files\"/>
    </mc:Choice>
  </mc:AlternateContent>
  <xr:revisionPtr revIDLastSave="0" documentId="13_ncr:1_{A16EB381-E341-4BA0-890F-D97F540F5A6C}" xr6:coauthVersionLast="47" xr6:coauthVersionMax="47" xr10:uidLastSave="{00000000-0000-0000-0000-000000000000}"/>
  <bookViews>
    <workbookView xWindow="-96" yWindow="-96" windowWidth="23232" windowHeight="13872" firstSheet="3" activeTab="3"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data'!$O$188:$DZ$240</definedName>
    <definedName name="CPI_Rwametric_Mdata">'monthly data'!$FO$153:$MW$184</definedName>
    <definedName name="CPIolder_Rwametric_Mdata">'monthly data'!$DF$153:$MM$184</definedName>
    <definedName name="FISC_Rwametric_Mdata">'monthly data'!$EP$281:$MK$307</definedName>
    <definedName name="GEE_Rwandametric" localSheetId="0">'Quarterly data (2)'!$BN$46:$DN$57</definedName>
    <definedName name="Interest_Rwametric_Mdata">'monthly data'!$KD$310:$MW$334</definedName>
    <definedName name="Interst_rate" localSheetId="0">'Quarterly data (2)'!$A$1321:$A$1343</definedName>
    <definedName name="macro_ectric">'Quarterly data'!$B$465:$N$769</definedName>
    <definedName name="Monetary_Rwametric_Mdata">'monthly data'!$GV$244:$ML$273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data'!$CH$339:$DS$348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data'!$V$353:$DN$377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154" i="3" l="1"/>
  <c r="DO155" i="3"/>
  <c r="DO156" i="3"/>
  <c r="DO157" i="3"/>
  <c r="DO158" i="3"/>
  <c r="DO159" i="3"/>
  <c r="DO160" i="3"/>
  <c r="DO161" i="3"/>
  <c r="DO162" i="3"/>
  <c r="DO163" i="3"/>
  <c r="DO164" i="3"/>
  <c r="DO165" i="3"/>
  <c r="DO166" i="3"/>
  <c r="DO167" i="3"/>
  <c r="DO168" i="3"/>
  <c r="DO169" i="3"/>
  <c r="DO170" i="3"/>
  <c r="DO171" i="3"/>
  <c r="DO172" i="3"/>
  <c r="DO173" i="3"/>
  <c r="DO174" i="3"/>
  <c r="DO175" i="3"/>
  <c r="DO176" i="3"/>
  <c r="DO177" i="3"/>
  <c r="DO178" i="3"/>
  <c r="DO179" i="3"/>
  <c r="DO180" i="3"/>
  <c r="DO181" i="3"/>
  <c r="DO182" i="3"/>
  <c r="DO183" i="3"/>
  <c r="DO184" i="3"/>
  <c r="DO153" i="3"/>
  <c r="DN156" i="3"/>
  <c r="DN157" i="3"/>
  <c r="DN158" i="3"/>
  <c r="DN159" i="3"/>
  <c r="DN160" i="3"/>
  <c r="DN161" i="3"/>
  <c r="DN162" i="3"/>
  <c r="DN163" i="3"/>
  <c r="DN164" i="3"/>
  <c r="DN165" i="3"/>
  <c r="DN166" i="3"/>
  <c r="DN167" i="3"/>
  <c r="DN168" i="3"/>
  <c r="DN169" i="3"/>
  <c r="DN170" i="3"/>
  <c r="DN171" i="3"/>
  <c r="DN172" i="3"/>
  <c r="DN173" i="3"/>
  <c r="DN174" i="3"/>
  <c r="DN175" i="3"/>
  <c r="DN176" i="3"/>
  <c r="DN177" i="3"/>
  <c r="DN178" i="3"/>
  <c r="DN179" i="3"/>
  <c r="DN180" i="3"/>
  <c r="DN181" i="3"/>
  <c r="DN182" i="3"/>
  <c r="DN183" i="3"/>
  <c r="DN184" i="3"/>
  <c r="DN154" i="3"/>
  <c r="DN155" i="3"/>
  <c r="DN153" i="3"/>
  <c r="DO322" i="3"/>
  <c r="DO334" i="3"/>
  <c r="DO270" i="3" l="1"/>
  <c r="DO245" i="3"/>
  <c r="DO246" i="3"/>
  <c r="DO247" i="3"/>
  <c r="DO248" i="3"/>
  <c r="DO249" i="3"/>
  <c r="DO250" i="3"/>
  <c r="DO251" i="3"/>
  <c r="DO252" i="3"/>
  <c r="DO253" i="3"/>
  <c r="DO254" i="3"/>
  <c r="DO255" i="3"/>
  <c r="DO256" i="3"/>
  <c r="DO257" i="3"/>
  <c r="DO258" i="3"/>
  <c r="DO259" i="3"/>
  <c r="DO260" i="3"/>
  <c r="DO261" i="3"/>
  <c r="DO262" i="3"/>
  <c r="DO263" i="3"/>
  <c r="DO264" i="3"/>
  <c r="DO265" i="3"/>
  <c r="DO266" i="3"/>
  <c r="DO267" i="3"/>
  <c r="DO268" i="3"/>
  <c r="DO269" i="3"/>
  <c r="DO271" i="3"/>
  <c r="DO272" i="3"/>
  <c r="DO273" i="3"/>
  <c r="DO244" i="3"/>
  <c r="DN334" i="3" l="1"/>
  <c r="DN322" i="3"/>
  <c r="BI282" i="3" l="1"/>
  <c r="DN332" i="3" l="1"/>
  <c r="DN331" i="3"/>
  <c r="DN330" i="3"/>
  <c r="DN329" i="3"/>
  <c r="DO312" i="3" l="1"/>
  <c r="DP312" i="3"/>
  <c r="DQ312" i="3"/>
  <c r="DR312" i="3"/>
  <c r="DO313" i="3"/>
  <c r="DP313" i="3"/>
  <c r="DQ313" i="3"/>
  <c r="DR313" i="3"/>
  <c r="DO314" i="3"/>
  <c r="DP314" i="3"/>
  <c r="DQ314" i="3"/>
  <c r="DR314" i="3"/>
  <c r="DO315" i="3"/>
  <c r="DP315" i="3"/>
  <c r="DQ315" i="3"/>
  <c r="DR315" i="3"/>
  <c r="DO316" i="3"/>
  <c r="DP316" i="3"/>
  <c r="DQ316" i="3"/>
  <c r="DR316" i="3"/>
  <c r="DO317" i="3"/>
  <c r="DP317" i="3"/>
  <c r="DQ317" i="3"/>
  <c r="DR317" i="3"/>
  <c r="DO318" i="3"/>
  <c r="DP318" i="3"/>
  <c r="DQ318" i="3"/>
  <c r="DR318" i="3"/>
  <c r="DO319" i="3"/>
  <c r="DP319" i="3"/>
  <c r="DQ319" i="3"/>
  <c r="DR319" i="3"/>
  <c r="DO320" i="3"/>
  <c r="DP320" i="3"/>
  <c r="DQ320" i="3"/>
  <c r="DR320" i="3"/>
  <c r="DO321" i="3"/>
  <c r="DP321" i="3"/>
  <c r="DQ321" i="3"/>
  <c r="DR321" i="3"/>
  <c r="DP322" i="3"/>
  <c r="DQ322" i="3"/>
  <c r="DR322" i="3"/>
  <c r="DO323" i="3"/>
  <c r="DP323" i="3"/>
  <c r="DQ323" i="3"/>
  <c r="DR323" i="3"/>
  <c r="DO324" i="3"/>
  <c r="DP324" i="3"/>
  <c r="DQ324" i="3"/>
  <c r="DR324" i="3"/>
  <c r="DO325" i="3"/>
  <c r="DP325" i="3"/>
  <c r="DQ325" i="3"/>
  <c r="DR325" i="3"/>
  <c r="DO326" i="3"/>
  <c r="DP326" i="3"/>
  <c r="DQ326" i="3"/>
  <c r="DR326" i="3"/>
  <c r="DO327" i="3"/>
  <c r="DP327" i="3"/>
  <c r="DQ327" i="3"/>
  <c r="DR327" i="3"/>
  <c r="DO329" i="3"/>
  <c r="DP329" i="3"/>
  <c r="DQ329" i="3"/>
  <c r="DR329" i="3"/>
  <c r="DO330" i="3"/>
  <c r="DP330" i="3"/>
  <c r="DQ330" i="3"/>
  <c r="DR330" i="3"/>
  <c r="DO331" i="3"/>
  <c r="DP331" i="3"/>
  <c r="DQ331" i="3"/>
  <c r="DR331" i="3"/>
  <c r="DO332" i="3"/>
  <c r="DP332" i="3"/>
  <c r="DQ332" i="3"/>
  <c r="DR332" i="3"/>
  <c r="DO333" i="3"/>
  <c r="DP333" i="3"/>
  <c r="DQ333" i="3"/>
  <c r="DR333" i="3"/>
  <c r="DP334" i="3"/>
  <c r="DQ334" i="3"/>
  <c r="DR334" i="3"/>
  <c r="DR273" i="3" l="1"/>
  <c r="DQ273" i="3"/>
  <c r="DP273" i="3"/>
  <c r="DR272" i="3"/>
  <c r="DQ272" i="3"/>
  <c r="DP272" i="3"/>
  <c r="DR271" i="3"/>
  <c r="DQ271" i="3"/>
  <c r="DP271" i="3"/>
  <c r="DR269" i="3"/>
  <c r="DQ269" i="3"/>
  <c r="DP269" i="3"/>
  <c r="DR268" i="3"/>
  <c r="DQ268" i="3"/>
  <c r="DP268" i="3"/>
  <c r="DR267" i="3"/>
  <c r="DQ267" i="3"/>
  <c r="DP267" i="3"/>
  <c r="DR266" i="3"/>
  <c r="DQ266" i="3"/>
  <c r="DP266" i="3"/>
  <c r="DR265" i="3"/>
  <c r="DQ265" i="3"/>
  <c r="DP265" i="3"/>
  <c r="DR264" i="3"/>
  <c r="DQ264" i="3"/>
  <c r="DP264" i="3"/>
  <c r="DR263" i="3"/>
  <c r="DQ263" i="3"/>
  <c r="DP263" i="3"/>
  <c r="DR262" i="3"/>
  <c r="DQ262" i="3"/>
  <c r="DP262" i="3"/>
  <c r="DR261" i="3"/>
  <c r="DQ261" i="3"/>
  <c r="DP261" i="3"/>
  <c r="DR260" i="3"/>
  <c r="DQ260" i="3"/>
  <c r="DP260" i="3"/>
  <c r="DR259" i="3"/>
  <c r="DQ259" i="3"/>
  <c r="DP259" i="3"/>
  <c r="DR258" i="3"/>
  <c r="DQ258" i="3"/>
  <c r="DP258" i="3"/>
  <c r="DR257" i="3"/>
  <c r="DQ257" i="3"/>
  <c r="DP257" i="3"/>
  <c r="DR256" i="3"/>
  <c r="DQ256" i="3"/>
  <c r="DP256" i="3"/>
  <c r="DR255" i="3"/>
  <c r="DQ255" i="3"/>
  <c r="DP255" i="3"/>
  <c r="DR254" i="3"/>
  <c r="DQ254" i="3"/>
  <c r="DP254" i="3"/>
  <c r="DR253" i="3"/>
  <c r="DQ253" i="3"/>
  <c r="DP253" i="3"/>
  <c r="DR252" i="3"/>
  <c r="DQ252" i="3"/>
  <c r="DP252" i="3"/>
  <c r="DR251" i="3"/>
  <c r="DQ251" i="3"/>
  <c r="DP251" i="3"/>
  <c r="DR250" i="3"/>
  <c r="DQ250" i="3"/>
  <c r="DP250" i="3"/>
  <c r="DR249" i="3"/>
  <c r="DQ249" i="3"/>
  <c r="DP249" i="3"/>
  <c r="DR248" i="3"/>
  <c r="DQ248" i="3"/>
  <c r="DP248" i="3"/>
  <c r="DR247" i="3"/>
  <c r="DQ247" i="3"/>
  <c r="DP247" i="3"/>
  <c r="DR246" i="3"/>
  <c r="DQ246" i="3"/>
  <c r="DP246" i="3"/>
  <c r="DR245" i="3"/>
  <c r="DQ245" i="3"/>
  <c r="DP245" i="3"/>
  <c r="DR244" i="3"/>
  <c r="DQ244" i="3"/>
  <c r="DP244" i="3"/>
  <c r="DR241" i="3"/>
  <c r="DQ241" i="3"/>
  <c r="DP241" i="3"/>
  <c r="DO241" i="3"/>
  <c r="DN241" i="3"/>
  <c r="DM241" i="3"/>
  <c r="DL241" i="3"/>
  <c r="DK241" i="3"/>
  <c r="DJ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R183" i="3"/>
  <c r="DQ183" i="3"/>
  <c r="DP183" i="3"/>
  <c r="DR182" i="3"/>
  <c r="DQ182" i="3"/>
  <c r="DP182" i="3"/>
  <c r="DR181" i="3"/>
  <c r="DQ181" i="3"/>
  <c r="DP181" i="3"/>
  <c r="DR180" i="3"/>
  <c r="DQ180" i="3"/>
  <c r="DP180" i="3"/>
  <c r="DR179" i="3"/>
  <c r="DQ179" i="3"/>
  <c r="DP179" i="3"/>
  <c r="DR178" i="3"/>
  <c r="DQ178" i="3"/>
  <c r="DP178" i="3"/>
  <c r="DR177" i="3"/>
  <c r="DQ177" i="3"/>
  <c r="DP177" i="3"/>
  <c r="DR176" i="3"/>
  <c r="DQ176" i="3"/>
  <c r="DP176" i="3"/>
  <c r="DR175" i="3"/>
  <c r="DQ175" i="3"/>
  <c r="DP175" i="3"/>
  <c r="DR174" i="3"/>
  <c r="DQ174" i="3"/>
  <c r="DP174" i="3"/>
  <c r="DR173" i="3"/>
  <c r="DQ173" i="3"/>
  <c r="DP173" i="3"/>
  <c r="DR172" i="3"/>
  <c r="DQ172" i="3"/>
  <c r="DP172" i="3"/>
  <c r="DR171" i="3"/>
  <c r="DQ171" i="3"/>
  <c r="DP171" i="3"/>
  <c r="DR170" i="3"/>
  <c r="DQ170" i="3"/>
  <c r="DP170" i="3"/>
  <c r="DR169" i="3"/>
  <c r="DQ169" i="3"/>
  <c r="DP169" i="3"/>
  <c r="DR168" i="3"/>
  <c r="DQ168" i="3"/>
  <c r="DP168" i="3"/>
  <c r="DR167" i="3"/>
  <c r="DQ167" i="3"/>
  <c r="DP167" i="3"/>
  <c r="DR166" i="3"/>
  <c r="DQ166" i="3"/>
  <c r="DP166" i="3"/>
  <c r="DR165" i="3"/>
  <c r="DQ165" i="3"/>
  <c r="DP165" i="3"/>
  <c r="DR164" i="3"/>
  <c r="DQ164" i="3"/>
  <c r="DP164" i="3"/>
  <c r="DR163" i="3"/>
  <c r="DQ163" i="3"/>
  <c r="DP163" i="3"/>
  <c r="DR162" i="3"/>
  <c r="DQ162" i="3"/>
  <c r="DP162" i="3"/>
  <c r="DR161" i="3"/>
  <c r="DQ161" i="3"/>
  <c r="DP161" i="3"/>
  <c r="DR160" i="3"/>
  <c r="DQ160" i="3"/>
  <c r="DP160" i="3"/>
  <c r="DR159" i="3"/>
  <c r="DQ159" i="3"/>
  <c r="DP159" i="3"/>
  <c r="DR158" i="3"/>
  <c r="DQ158" i="3"/>
  <c r="DP158" i="3"/>
  <c r="DR157" i="3"/>
  <c r="DQ157" i="3"/>
  <c r="DP157" i="3"/>
  <c r="DR156" i="3"/>
  <c r="DQ156" i="3"/>
  <c r="DP156" i="3"/>
  <c r="DR155" i="3"/>
  <c r="DQ155" i="3"/>
  <c r="DP155" i="3"/>
  <c r="DR154" i="3"/>
  <c r="DQ154" i="3"/>
  <c r="DP154" i="3"/>
  <c r="DR153" i="3"/>
  <c r="DQ153" i="3"/>
  <c r="DP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R286" i="3"/>
  <c r="DM287" i="3"/>
  <c r="DN287" i="3"/>
  <c r="DP287" i="3"/>
  <c r="DM288" i="3"/>
  <c r="DN288" i="3"/>
  <c r="DR288" i="3"/>
  <c r="DM289" i="3"/>
  <c r="DN289" i="3"/>
  <c r="DP289" i="3"/>
  <c r="DM290" i="3"/>
  <c r="DN290" i="3"/>
  <c r="DR290" i="3"/>
  <c r="DM291" i="3"/>
  <c r="DN291" i="3"/>
  <c r="DP291" i="3"/>
  <c r="DM292" i="3"/>
  <c r="DN292" i="3"/>
  <c r="DM293" i="3"/>
  <c r="DN293" i="3"/>
  <c r="DP293" i="3"/>
  <c r="DM294" i="3"/>
  <c r="DN294" i="3"/>
  <c r="DR294" i="3"/>
  <c r="DM295" i="3"/>
  <c r="DN295" i="3"/>
  <c r="DM296" i="3"/>
  <c r="DN296" i="3"/>
  <c r="DR296" i="3"/>
  <c r="DM297" i="3"/>
  <c r="DN297" i="3"/>
  <c r="DM298" i="3"/>
  <c r="DN298" i="3"/>
  <c r="DM299" i="3"/>
  <c r="DN299" i="3"/>
  <c r="DM300" i="3"/>
  <c r="DN300" i="3"/>
  <c r="DM301" i="3"/>
  <c r="DN301" i="3"/>
  <c r="DM302" i="3"/>
  <c r="DN302" i="3"/>
  <c r="DM303" i="3"/>
  <c r="DN303" i="3"/>
  <c r="DM304" i="3"/>
  <c r="DN304" i="3"/>
  <c r="DM305" i="3"/>
  <c r="DN305" i="3"/>
  <c r="DM306" i="3"/>
  <c r="DN306" i="3"/>
  <c r="DN282" i="3"/>
  <c r="DN307" i="3" s="1"/>
  <c r="DM282" i="3"/>
  <c r="DM307" i="3" s="1"/>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ML282" i="4" a="1"/>
  <c r="ML282" i="4" s="1"/>
  <c r="DO282" i="3" s="1"/>
  <c r="MM282" i="4" a="1"/>
  <c r="MM282" i="4" s="1"/>
  <c r="MN282" i="4" a="1"/>
  <c r="MN282" i="4" s="1"/>
  <c r="MO282" i="4" a="1"/>
  <c r="MO282" i="4" s="1"/>
  <c r="DP282" i="3" s="1"/>
  <c r="MP282" i="4" a="1"/>
  <c r="MP282" i="4"/>
  <c r="MQ282" i="4" a="1"/>
  <c r="MQ282" i="4" s="1"/>
  <c r="MR282" i="4" a="1"/>
  <c r="MR282" i="4"/>
  <c r="DQ282" i="3" s="1"/>
  <c r="MS282" i="4" a="1"/>
  <c r="MS282" i="4" s="1"/>
  <c r="MT282" i="4" a="1"/>
  <c r="MT282" i="4" s="1"/>
  <c r="MU282" i="4" a="1"/>
  <c r="MU282" i="4" s="1"/>
  <c r="DR282" i="3" s="1"/>
  <c r="MV282" i="4" a="1"/>
  <c r="MV282" i="4" s="1"/>
  <c r="MW282" i="4" a="1"/>
  <c r="MW282" i="4" s="1"/>
  <c r="ML283" i="4" a="1"/>
  <c r="ML283" i="4" s="1"/>
  <c r="DO283" i="3" s="1"/>
  <c r="MM283" i="4" a="1"/>
  <c r="MM283" i="4" s="1"/>
  <c r="MN283" i="4" a="1"/>
  <c r="MN283" i="4" s="1"/>
  <c r="MO283" i="4" a="1"/>
  <c r="MO283" i="4"/>
  <c r="DP283" i="3" s="1"/>
  <c r="MP283" i="4" a="1"/>
  <c r="MP283" i="4" s="1"/>
  <c r="MQ283" i="4" a="1"/>
  <c r="MQ283" i="4" s="1"/>
  <c r="MR283" i="4" a="1"/>
  <c r="MR283" i="4" s="1"/>
  <c r="DQ283" i="3" s="1"/>
  <c r="MS283" i="4" a="1"/>
  <c r="MS283" i="4" s="1"/>
  <c r="MT283" i="4" a="1"/>
  <c r="MT283" i="4" s="1"/>
  <c r="MU283" i="4" a="1"/>
  <c r="MU283" i="4" s="1"/>
  <c r="DR283" i="3" s="1"/>
  <c r="MV283" i="4" a="1"/>
  <c r="MV283" i="4" s="1"/>
  <c r="MW283" i="4" a="1"/>
  <c r="MW283" i="4"/>
  <c r="ML284" i="4" a="1"/>
  <c r="ML284" i="4" s="1"/>
  <c r="DO284" i="3" s="1"/>
  <c r="MM284" i="4" a="1"/>
  <c r="MM284" i="4" s="1"/>
  <c r="MN284" i="4" a="1"/>
  <c r="MN284" i="4" s="1"/>
  <c r="MO284" i="4" a="1"/>
  <c r="MO284" i="4" s="1"/>
  <c r="DP284" i="3" s="1"/>
  <c r="MP284" i="4" a="1"/>
  <c r="MP284" i="4" s="1"/>
  <c r="MQ284" i="4" a="1"/>
  <c r="MQ284" i="4" s="1"/>
  <c r="MR284" i="4" a="1"/>
  <c r="MR284" i="4" s="1"/>
  <c r="DQ284" i="3" s="1"/>
  <c r="MS284" i="4" a="1"/>
  <c r="MS284" i="4" s="1"/>
  <c r="MT284" i="4" a="1"/>
  <c r="MT284" i="4" s="1"/>
  <c r="MU284" i="4" a="1"/>
  <c r="MU284" i="4" s="1"/>
  <c r="DR284" i="3" s="1"/>
  <c r="MV284" i="4" a="1"/>
  <c r="MV284" i="4" s="1"/>
  <c r="MW284" i="4" a="1"/>
  <c r="MW284" i="4" s="1"/>
  <c r="ML285" i="4" a="1"/>
  <c r="ML285" i="4" s="1"/>
  <c r="DO285" i="3" s="1"/>
  <c r="MM285" i="4" a="1"/>
  <c r="MM285" i="4" s="1"/>
  <c r="MN285" i="4" a="1"/>
  <c r="MN285" i="4" s="1"/>
  <c r="MO285" i="4" a="1"/>
  <c r="MO285" i="4"/>
  <c r="DP285" i="3" s="1"/>
  <c r="MP285" i="4" a="1"/>
  <c r="MP285" i="4" s="1"/>
  <c r="MQ285" i="4" a="1"/>
  <c r="MQ285" i="4" s="1"/>
  <c r="MR285" i="4" a="1"/>
  <c r="MR285" i="4" s="1"/>
  <c r="DQ285" i="3" s="1"/>
  <c r="MS285" i="4" a="1"/>
  <c r="MS285" i="4" s="1"/>
  <c r="MT285" i="4" a="1"/>
  <c r="MT285" i="4" s="1"/>
  <c r="MU285" i="4" a="1"/>
  <c r="MU285" i="4" s="1"/>
  <c r="DR285" i="3" s="1"/>
  <c r="MV285" i="4" a="1"/>
  <c r="MV285" i="4" s="1"/>
  <c r="MW285" i="4" a="1"/>
  <c r="MW285" i="4" s="1"/>
  <c r="ML286" i="4" a="1"/>
  <c r="ML286" i="4" s="1"/>
  <c r="DO286" i="3" s="1"/>
  <c r="MM286" i="4" a="1"/>
  <c r="MM286" i="4" s="1"/>
  <c r="MN286" i="4" a="1"/>
  <c r="MN286" i="4" s="1"/>
  <c r="MO286" i="4" a="1"/>
  <c r="MO286" i="4" s="1"/>
  <c r="DP286" i="3" s="1"/>
  <c r="MP286" i="4" a="1"/>
  <c r="MP286" i="4" s="1"/>
  <c r="MQ286" i="4" a="1"/>
  <c r="MQ286" i="4" s="1"/>
  <c r="MR286" i="4" a="1"/>
  <c r="MR286" i="4" s="1"/>
  <c r="DQ286" i="3" s="1"/>
  <c r="MS286" i="4" a="1"/>
  <c r="MS286" i="4" s="1"/>
  <c r="MT286" i="4" a="1"/>
  <c r="MT286" i="4" s="1"/>
  <c r="MU286" i="4" a="1"/>
  <c r="MU286" i="4" s="1"/>
  <c r="MV286" i="4" a="1"/>
  <c r="MV286" i="4" s="1"/>
  <c r="MW286" i="4" a="1"/>
  <c r="MW286" i="4" s="1"/>
  <c r="ML287" i="4" a="1"/>
  <c r="ML287" i="4" s="1"/>
  <c r="DO287" i="3" s="1"/>
  <c r="MM287" i="4" a="1"/>
  <c r="MM287" i="4" s="1"/>
  <c r="MN287" i="4" a="1"/>
  <c r="MN287" i="4" s="1"/>
  <c r="MO287" i="4" a="1"/>
  <c r="MO287" i="4" s="1"/>
  <c r="MP287" i="4" a="1"/>
  <c r="MP287" i="4" s="1"/>
  <c r="MQ287" i="4" a="1"/>
  <c r="MQ287" i="4"/>
  <c r="MR287" i="4" a="1"/>
  <c r="MR287" i="4" s="1"/>
  <c r="DQ287" i="3" s="1"/>
  <c r="MS287" i="4" a="1"/>
  <c r="MS287" i="4" s="1"/>
  <c r="MT287" i="4" a="1"/>
  <c r="MT287" i="4" s="1"/>
  <c r="MU287" i="4" a="1"/>
  <c r="MU287" i="4" s="1"/>
  <c r="DR287" i="3" s="1"/>
  <c r="MV287" i="4" a="1"/>
  <c r="MV287" i="4" s="1"/>
  <c r="MW287" i="4" a="1"/>
  <c r="MW287" i="4" s="1"/>
  <c r="ML288" i="4" a="1"/>
  <c r="ML288" i="4" s="1"/>
  <c r="DO288" i="3" s="1"/>
  <c r="MM288" i="4" a="1"/>
  <c r="MM288" i="4" s="1"/>
  <c r="MN288" i="4" a="1"/>
  <c r="MN288" i="4" s="1"/>
  <c r="MO288" i="4" a="1"/>
  <c r="MO288" i="4" s="1"/>
  <c r="DP288" i="3" s="1"/>
  <c r="MP288" i="4" a="1"/>
  <c r="MP288" i="4" s="1"/>
  <c r="MQ288" i="4" a="1"/>
  <c r="MQ288" i="4" s="1"/>
  <c r="MR288" i="4" a="1"/>
  <c r="MR288" i="4" s="1"/>
  <c r="DQ288" i="3" s="1"/>
  <c r="MS288" i="4" a="1"/>
  <c r="MS288" i="4" s="1"/>
  <c r="MT288" i="4" a="1"/>
  <c r="MT288" i="4" s="1"/>
  <c r="MU288" i="4" a="1"/>
  <c r="MU288" i="4" s="1"/>
  <c r="MV288" i="4" a="1"/>
  <c r="MV288" i="4" s="1"/>
  <c r="MW288" i="4" a="1"/>
  <c r="MW288" i="4" s="1"/>
  <c r="ML289" i="4" a="1"/>
  <c r="ML289" i="4" s="1"/>
  <c r="DO289" i="3" s="1"/>
  <c r="MM289" i="4" a="1"/>
  <c r="MM289" i="4" s="1"/>
  <c r="MN289" i="4" a="1"/>
  <c r="MN289" i="4" s="1"/>
  <c r="MO289" i="4" a="1"/>
  <c r="MO289" i="4" s="1"/>
  <c r="MP289" i="4" a="1"/>
  <c r="MP289" i="4" s="1"/>
  <c r="MQ289" i="4" a="1"/>
  <c r="MQ289" i="4" s="1"/>
  <c r="MR289" i="4" a="1"/>
  <c r="MR289" i="4" s="1"/>
  <c r="DQ289" i="3" s="1"/>
  <c r="MS289" i="4" a="1"/>
  <c r="MS289" i="4" s="1"/>
  <c r="MT289" i="4" a="1"/>
  <c r="MT289" i="4" s="1"/>
  <c r="MU289" i="4" a="1"/>
  <c r="MU289" i="4" s="1"/>
  <c r="DR289" i="3" s="1"/>
  <c r="MV289" i="4" a="1"/>
  <c r="MV289" i="4"/>
  <c r="MW289" i="4" a="1"/>
  <c r="MW289" i="4" s="1"/>
  <c r="ML290" i="4" a="1"/>
  <c r="ML290" i="4" s="1"/>
  <c r="DO290" i="3" s="1"/>
  <c r="MM290" i="4" a="1"/>
  <c r="MM290" i="4" s="1"/>
  <c r="MN290" i="4" a="1"/>
  <c r="MN290" i="4" s="1"/>
  <c r="MO290" i="4" a="1"/>
  <c r="MO290" i="4" s="1"/>
  <c r="DP290" i="3" s="1"/>
  <c r="MP290" i="4" a="1"/>
  <c r="MP290" i="4" s="1"/>
  <c r="MQ290" i="4" a="1"/>
  <c r="MQ290" i="4" s="1"/>
  <c r="MR290" i="4" a="1"/>
  <c r="MR290" i="4" s="1"/>
  <c r="DQ290" i="3" s="1"/>
  <c r="MS290" i="4" a="1"/>
  <c r="MS290" i="4" s="1"/>
  <c r="MT290" i="4" a="1"/>
  <c r="MT290" i="4" s="1"/>
  <c r="MU290" i="4" a="1"/>
  <c r="MU290" i="4" s="1"/>
  <c r="MV290" i="4" a="1"/>
  <c r="MV290" i="4" s="1"/>
  <c r="MW290" i="4" a="1"/>
  <c r="MW290" i="4"/>
  <c r="ML291" i="4" a="1"/>
  <c r="ML291" i="4" s="1"/>
  <c r="DO291" i="3" s="1"/>
  <c r="MM291" i="4" a="1"/>
  <c r="MM291" i="4" s="1"/>
  <c r="MN291" i="4" a="1"/>
  <c r="MN291" i="4" s="1"/>
  <c r="MO291" i="4" a="1"/>
  <c r="MO291" i="4" s="1"/>
  <c r="MP291" i="4" a="1"/>
  <c r="MP291" i="4" s="1"/>
  <c r="MQ291" i="4" a="1"/>
  <c r="MQ291" i="4" s="1"/>
  <c r="MR291" i="4" a="1"/>
  <c r="MR291" i="4" s="1"/>
  <c r="DQ291" i="3" s="1"/>
  <c r="MS291" i="4" a="1"/>
  <c r="MS291" i="4" s="1"/>
  <c r="MT291" i="4" a="1"/>
  <c r="MT291" i="4"/>
  <c r="MU291" i="4" a="1"/>
  <c r="MU291" i="4" s="1"/>
  <c r="DR291" i="3" s="1"/>
  <c r="MV291" i="4" a="1"/>
  <c r="MV291" i="4" s="1"/>
  <c r="MW291" i="4" a="1"/>
  <c r="MW291" i="4" s="1"/>
  <c r="ML292" i="4" a="1"/>
  <c r="ML292" i="4" s="1"/>
  <c r="DO292" i="3" s="1"/>
  <c r="MM292" i="4" a="1"/>
  <c r="MM292" i="4" s="1"/>
  <c r="MN292" i="4" a="1"/>
  <c r="MN292" i="4" s="1"/>
  <c r="MO292" i="4" a="1"/>
  <c r="MO292" i="4" s="1"/>
  <c r="DP292" i="3" s="1"/>
  <c r="MP292" i="4" a="1"/>
  <c r="MP292" i="4" s="1"/>
  <c r="MQ292" i="4" a="1"/>
  <c r="MQ292" i="4" s="1"/>
  <c r="MR292" i="4" a="1"/>
  <c r="MR292" i="4" s="1"/>
  <c r="DQ292" i="3" s="1"/>
  <c r="MS292" i="4" a="1"/>
  <c r="MS292" i="4" s="1"/>
  <c r="MT292" i="4" a="1"/>
  <c r="MT292" i="4" s="1"/>
  <c r="MU292" i="4" a="1"/>
  <c r="MU292" i="4"/>
  <c r="DR292" i="3" s="1"/>
  <c r="MV292" i="4" a="1"/>
  <c r="MV292" i="4" s="1"/>
  <c r="MW292" i="4" a="1"/>
  <c r="MW292" i="4" s="1"/>
  <c r="ML293" i="4" a="1"/>
  <c r="ML293" i="4" s="1"/>
  <c r="DO293" i="3" s="1"/>
  <c r="MM293" i="4" a="1"/>
  <c r="MM293" i="4" s="1"/>
  <c r="MN293" i="4" a="1"/>
  <c r="MN293" i="4" s="1"/>
  <c r="MO293" i="4" a="1"/>
  <c r="MO293" i="4" s="1"/>
  <c r="MP293" i="4" a="1"/>
  <c r="MP293" i="4" s="1"/>
  <c r="MQ293" i="4" a="1"/>
  <c r="MQ293" i="4" s="1"/>
  <c r="MR293" i="4" a="1"/>
  <c r="MR293" i="4" s="1"/>
  <c r="DQ293" i="3" s="1"/>
  <c r="MS293" i="4" a="1"/>
  <c r="MS293" i="4" s="1"/>
  <c r="MT293" i="4" a="1"/>
  <c r="MT293" i="4" s="1"/>
  <c r="MU293" i="4" a="1"/>
  <c r="MU293" i="4" s="1"/>
  <c r="DR293" i="3" s="1"/>
  <c r="MV293" i="4" a="1"/>
  <c r="MV293" i="4"/>
  <c r="MW293" i="4" a="1"/>
  <c r="MW293" i="4" s="1"/>
  <c r="ML294" i="4" a="1"/>
  <c r="ML294" i="4" s="1"/>
  <c r="DO294" i="3" s="1"/>
  <c r="MM294" i="4" a="1"/>
  <c r="MM294" i="4" s="1"/>
  <c r="MN294" i="4" a="1"/>
  <c r="MN294" i="4" s="1"/>
  <c r="MO294" i="4" a="1"/>
  <c r="MO294" i="4" s="1"/>
  <c r="DP294" i="3" s="1"/>
  <c r="MP294" i="4" a="1"/>
  <c r="MP294" i="4" s="1"/>
  <c r="MQ294" i="4" a="1"/>
  <c r="MQ294" i="4" s="1"/>
  <c r="MR294" i="4" a="1"/>
  <c r="MR294" i="4" s="1"/>
  <c r="DQ294" i="3" s="1"/>
  <c r="MS294" i="4" a="1"/>
  <c r="MS294" i="4" s="1"/>
  <c r="MT294" i="4" a="1"/>
  <c r="MT294" i="4" s="1"/>
  <c r="MU294" i="4" a="1"/>
  <c r="MU294" i="4" s="1"/>
  <c r="MV294" i="4" a="1"/>
  <c r="MV294" i="4" s="1"/>
  <c r="MW294" i="4" a="1"/>
  <c r="MW294" i="4"/>
  <c r="ML295" i="4" a="1"/>
  <c r="ML295" i="4" s="1"/>
  <c r="DO295" i="3" s="1"/>
  <c r="MM295" i="4" a="1"/>
  <c r="MM295" i="4"/>
  <c r="MN295" i="4" a="1"/>
  <c r="MN295" i="4" s="1"/>
  <c r="MO295" i="4" a="1"/>
  <c r="MO295" i="4"/>
  <c r="DP295" i="3" s="1"/>
  <c r="MP295" i="4" a="1"/>
  <c r="MP295" i="4" s="1"/>
  <c r="MQ295" i="4" a="1"/>
  <c r="MQ295" i="4"/>
  <c r="MR295" i="4" a="1"/>
  <c r="MR295" i="4" s="1"/>
  <c r="DQ295" i="3" s="1"/>
  <c r="MS295" i="4" a="1"/>
  <c r="MS295" i="4"/>
  <c r="MT295" i="4" a="1"/>
  <c r="MT295" i="4" s="1"/>
  <c r="MU295" i="4" a="1"/>
  <c r="MU295" i="4"/>
  <c r="DR295" i="3" s="1"/>
  <c r="MV295" i="4" a="1"/>
  <c r="MV295" i="4" s="1"/>
  <c r="MW295" i="4" a="1"/>
  <c r="MW295" i="4"/>
  <c r="ML296" i="4" a="1"/>
  <c r="ML296" i="4" s="1"/>
  <c r="DO296" i="3" s="1"/>
  <c r="MM296" i="4" a="1"/>
  <c r="MM296" i="4"/>
  <c r="MN296" i="4" a="1"/>
  <c r="MN296" i="4" s="1"/>
  <c r="MO296" i="4" a="1"/>
  <c r="MO296" i="4" s="1"/>
  <c r="DP296" i="3" s="1"/>
  <c r="MP296" i="4" a="1"/>
  <c r="MP296" i="4" s="1"/>
  <c r="MQ296" i="4" a="1"/>
  <c r="MQ296" i="4" s="1"/>
  <c r="MR296" i="4" a="1"/>
  <c r="MR296" i="4" s="1"/>
  <c r="DQ296" i="3" s="1"/>
  <c r="MS296" i="4" a="1"/>
  <c r="MS296" i="4"/>
  <c r="MT296" i="4" a="1"/>
  <c r="MT296" i="4" s="1"/>
  <c r="MU296" i="4" a="1"/>
  <c r="MU296" i="4"/>
  <c r="MV296" i="4" a="1"/>
  <c r="MV296" i="4" s="1"/>
  <c r="MW296" i="4" a="1"/>
  <c r="MW296" i="4" s="1"/>
  <c r="ML297" i="4" a="1"/>
  <c r="ML297" i="4"/>
  <c r="DO297" i="3" s="1"/>
  <c r="MM297" i="4" a="1"/>
  <c r="MM297" i="4" s="1"/>
  <c r="MN297" i="4" a="1"/>
  <c r="MN297" i="4"/>
  <c r="MO297" i="4" a="1"/>
  <c r="MO297" i="4" s="1"/>
  <c r="DP297" i="3" s="1"/>
  <c r="MP297" i="4" a="1"/>
  <c r="MP297" i="4" s="1"/>
  <c r="MQ297" i="4" a="1"/>
  <c r="MQ297" i="4" s="1"/>
  <c r="MR297" i="4" a="1"/>
  <c r="MR297" i="4" s="1"/>
  <c r="DQ297" i="3" s="1"/>
  <c r="MS297" i="4" a="1"/>
  <c r="MS297" i="4" s="1"/>
  <c r="MT297" i="4" a="1"/>
  <c r="MT297" i="4"/>
  <c r="MU297" i="4" a="1"/>
  <c r="MU297" i="4" s="1"/>
  <c r="DR297" i="3" s="1"/>
  <c r="MV297" i="4" a="1"/>
  <c r="MV297" i="4"/>
  <c r="MW297" i="4" a="1"/>
  <c r="MW297" i="4" s="1"/>
  <c r="ML298" i="4" a="1"/>
  <c r="ML298" i="4" s="1"/>
  <c r="DO298" i="3" s="1"/>
  <c r="MM298" i="4" a="1"/>
  <c r="MM298" i="4"/>
  <c r="MN298" i="4" a="1"/>
  <c r="MN298" i="4" s="1"/>
  <c r="MO298" i="4" a="1"/>
  <c r="MO298" i="4" s="1"/>
  <c r="DP298" i="3" s="1"/>
  <c r="MP298" i="4" a="1"/>
  <c r="MP298" i="4" s="1"/>
  <c r="MQ298" i="4" a="1"/>
  <c r="MQ298" i="4" s="1"/>
  <c r="MR298" i="4" a="1"/>
  <c r="MR298" i="4" s="1"/>
  <c r="DQ298" i="3" s="1"/>
  <c r="MS298" i="4" a="1"/>
  <c r="MS298" i="4"/>
  <c r="MT298" i="4" a="1"/>
  <c r="MT298" i="4" s="1"/>
  <c r="MU298" i="4" a="1"/>
  <c r="MU298" i="4" s="1"/>
  <c r="DR298" i="3" s="1"/>
  <c r="MV298" i="4" a="1"/>
  <c r="MV298" i="4" s="1"/>
  <c r="MW298" i="4" a="1"/>
  <c r="MW298" i="4" s="1"/>
  <c r="ML299" i="4" a="1"/>
  <c r="ML299" i="4"/>
  <c r="DO299" i="3" s="1"/>
  <c r="MM299" i="4" a="1"/>
  <c r="MM299" i="4" s="1"/>
  <c r="MN299" i="4" a="1"/>
  <c r="MN299" i="4" s="1"/>
  <c r="MO299" i="4" a="1"/>
  <c r="MO299" i="4" s="1"/>
  <c r="DP299" i="3" s="1"/>
  <c r="MP299" i="4" a="1"/>
  <c r="MP299" i="4" s="1"/>
  <c r="MQ299" i="4" a="1"/>
  <c r="MQ299" i="4" s="1"/>
  <c r="MR299" i="4" a="1"/>
  <c r="MR299" i="4" s="1"/>
  <c r="DQ299" i="3" s="1"/>
  <c r="MS299" i="4" a="1"/>
  <c r="MS299" i="4" s="1"/>
  <c r="MT299" i="4" a="1"/>
  <c r="MT299" i="4"/>
  <c r="MU299" i="4" a="1"/>
  <c r="MU299" i="4" s="1"/>
  <c r="DR299" i="3" s="1"/>
  <c r="MV299" i="4" a="1"/>
  <c r="MV299" i="4" s="1"/>
  <c r="MW299" i="4" a="1"/>
  <c r="MW299" i="4" s="1"/>
  <c r="ML300" i="4" a="1"/>
  <c r="ML300" i="4" s="1"/>
  <c r="DO300" i="3" s="1"/>
  <c r="MM300" i="4" a="1"/>
  <c r="MM300" i="4" s="1"/>
  <c r="MN300" i="4" a="1"/>
  <c r="MN300" i="4" s="1"/>
  <c r="MO300" i="4" a="1"/>
  <c r="MO300" i="4" s="1"/>
  <c r="DP300" i="3" s="1"/>
  <c r="MP300" i="4" a="1"/>
  <c r="MP300" i="4" s="1"/>
  <c r="MQ300" i="4" a="1"/>
  <c r="MQ300" i="4" s="1"/>
  <c r="MR300" i="4" a="1"/>
  <c r="MR300" i="4" s="1"/>
  <c r="DQ300" i="3" s="1"/>
  <c r="MS300" i="4" a="1"/>
  <c r="MS300" i="4"/>
  <c r="MT300" i="4" a="1"/>
  <c r="MT300" i="4" s="1"/>
  <c r="MU300" i="4" a="1"/>
  <c r="MU300" i="4" s="1"/>
  <c r="DR300" i="3" s="1"/>
  <c r="MV300" i="4" a="1"/>
  <c r="MV300" i="4" s="1"/>
  <c r="MW300" i="4" a="1"/>
  <c r="MW300" i="4" s="1"/>
  <c r="ML301" i="4" a="1"/>
  <c r="ML301" i="4"/>
  <c r="DO301" i="3" s="1"/>
  <c r="MM301" i="4" a="1"/>
  <c r="MM301" i="4" s="1"/>
  <c r="MN301" i="4" a="1"/>
  <c r="MN301" i="4" s="1"/>
  <c r="MO301" i="4" a="1"/>
  <c r="MO301" i="4" s="1"/>
  <c r="DP301" i="3" s="1"/>
  <c r="MP301" i="4" a="1"/>
  <c r="MP301" i="4" s="1"/>
  <c r="MQ301" i="4" a="1"/>
  <c r="MQ301" i="4" s="1"/>
  <c r="MR301" i="4" a="1"/>
  <c r="MR301" i="4" s="1"/>
  <c r="DQ301" i="3" s="1"/>
  <c r="MS301" i="4" a="1"/>
  <c r="MS301" i="4" s="1"/>
  <c r="MT301" i="4" a="1"/>
  <c r="MT301" i="4"/>
  <c r="MU301" i="4" a="1"/>
  <c r="MU301" i="4" s="1"/>
  <c r="DR301" i="3" s="1"/>
  <c r="MV301" i="4" a="1"/>
  <c r="MV301" i="4"/>
  <c r="MW301" i="4" a="1"/>
  <c r="MW301" i="4" s="1"/>
  <c r="ML302" i="4" a="1"/>
  <c r="ML302" i="4" s="1"/>
  <c r="DO302" i="3" s="1"/>
  <c r="MM302" i="4" a="1"/>
  <c r="MM302" i="4" s="1"/>
  <c r="MN302" i="4" a="1"/>
  <c r="MN302" i="4" s="1"/>
  <c r="MO302" i="4" a="1"/>
  <c r="MO302" i="4" s="1"/>
  <c r="DP302" i="3" s="1"/>
  <c r="MP302" i="4" a="1"/>
  <c r="MP302" i="4" s="1"/>
  <c r="MQ302" i="4" a="1"/>
  <c r="MQ302" i="4" s="1"/>
  <c r="MR302" i="4" a="1"/>
  <c r="MR302" i="4" s="1"/>
  <c r="DQ302" i="3" s="1"/>
  <c r="MS302" i="4" a="1"/>
  <c r="MS302" i="4"/>
  <c r="MT302" i="4" a="1"/>
  <c r="MT302" i="4" s="1"/>
  <c r="MU302" i="4" a="1"/>
  <c r="MU302" i="4" s="1"/>
  <c r="DR302" i="3" s="1"/>
  <c r="MV302" i="4" a="1"/>
  <c r="MV302" i="4" s="1"/>
  <c r="MW302" i="4" a="1"/>
  <c r="MW302" i="4" s="1"/>
  <c r="ML303" i="4" a="1"/>
  <c r="ML303" i="4"/>
  <c r="DO303" i="3" s="1"/>
  <c r="MM303" i="4" a="1"/>
  <c r="MM303" i="4" s="1"/>
  <c r="MN303" i="4" a="1"/>
  <c r="MN303" i="4" s="1"/>
  <c r="MO303" i="4" a="1"/>
  <c r="MO303" i="4" s="1"/>
  <c r="DP303" i="3" s="1"/>
  <c r="MP303" i="4" a="1"/>
  <c r="MP303" i="4" s="1"/>
  <c r="MQ303" i="4" a="1"/>
  <c r="MQ303" i="4" s="1"/>
  <c r="MR303" i="4" a="1"/>
  <c r="MR303" i="4" s="1"/>
  <c r="DQ303" i="3" s="1"/>
  <c r="MS303" i="4" a="1"/>
  <c r="MS303" i="4" s="1"/>
  <c r="MT303" i="4" a="1"/>
  <c r="MT303" i="4"/>
  <c r="MU303" i="4" a="1"/>
  <c r="MU303" i="4" s="1"/>
  <c r="DR303" i="3" s="1"/>
  <c r="MV303" i="4" a="1"/>
  <c r="MV303" i="4" s="1"/>
  <c r="MW303" i="4" a="1"/>
  <c r="MW303" i="4" s="1"/>
  <c r="ML304" i="4" a="1"/>
  <c r="ML304" i="4" s="1"/>
  <c r="DO304" i="3" s="1"/>
  <c r="MM304" i="4" a="1"/>
  <c r="MM304" i="4" s="1"/>
  <c r="MN304" i="4" a="1"/>
  <c r="MN304" i="4" s="1"/>
  <c r="MO304" i="4" a="1"/>
  <c r="MO304" i="4" s="1"/>
  <c r="DP304" i="3" s="1"/>
  <c r="MP304" i="4" a="1"/>
  <c r="MP304" i="4" s="1"/>
  <c r="MQ304" i="4" a="1"/>
  <c r="MQ304" i="4" s="1"/>
  <c r="MR304" i="4" a="1"/>
  <c r="MR304" i="4" s="1"/>
  <c r="DQ304" i="3" s="1"/>
  <c r="MS304" i="4" a="1"/>
  <c r="MS304" i="4"/>
  <c r="MT304" i="4" a="1"/>
  <c r="MT304" i="4" s="1"/>
  <c r="MU304" i="4" a="1"/>
  <c r="MU304" i="4" s="1"/>
  <c r="DR304" i="3" s="1"/>
  <c r="MV304" i="4" a="1"/>
  <c r="MV304" i="4" s="1"/>
  <c r="MW304" i="4" a="1"/>
  <c r="MW304" i="4" s="1"/>
  <c r="ML305" i="4" a="1"/>
  <c r="ML305" i="4"/>
  <c r="DO305" i="3" s="1"/>
  <c r="MM305" i="4" a="1"/>
  <c r="MM305" i="4" s="1"/>
  <c r="MN305" i="4" a="1"/>
  <c r="MN305" i="4" s="1"/>
  <c r="MO305" i="4" a="1"/>
  <c r="MO305" i="4" s="1"/>
  <c r="DP305" i="3" s="1"/>
  <c r="MP305" i="4" a="1"/>
  <c r="MP305" i="4" s="1"/>
  <c r="MQ305" i="4" a="1"/>
  <c r="MQ305" i="4" s="1"/>
  <c r="MR305" i="4" a="1"/>
  <c r="MR305" i="4" s="1"/>
  <c r="DQ305" i="3" s="1"/>
  <c r="MS305" i="4" a="1"/>
  <c r="MS305" i="4" s="1"/>
  <c r="MT305" i="4" a="1"/>
  <c r="MT305" i="4"/>
  <c r="MU305" i="4" a="1"/>
  <c r="MU305" i="4" s="1"/>
  <c r="DR305" i="3" s="1"/>
  <c r="MV305" i="4" a="1"/>
  <c r="MV305" i="4" s="1"/>
  <c r="MW305" i="4" a="1"/>
  <c r="MW305" i="4" s="1"/>
  <c r="ML306" i="4" a="1"/>
  <c r="ML306" i="4" s="1"/>
  <c r="DO306" i="3" s="1"/>
  <c r="MM306" i="4" a="1"/>
  <c r="MM306" i="4" s="1"/>
  <c r="MN306" i="4" a="1"/>
  <c r="MN306" i="4" s="1"/>
  <c r="MO306" i="4" a="1"/>
  <c r="MO306" i="4" s="1"/>
  <c r="DP306" i="3" s="1"/>
  <c r="MP306" i="4" a="1"/>
  <c r="MP306" i="4" s="1"/>
  <c r="MQ306" i="4" a="1"/>
  <c r="MQ306" i="4" s="1"/>
  <c r="MR306" i="4" a="1"/>
  <c r="MR306" i="4" s="1"/>
  <c r="DQ306" i="3" s="1"/>
  <c r="MS306" i="4" a="1"/>
  <c r="MS306" i="4"/>
  <c r="MT306" i="4" a="1"/>
  <c r="MT306" i="4" s="1"/>
  <c r="MU306" i="4" a="1"/>
  <c r="MU306" i="4" s="1"/>
  <c r="DR306" i="3" s="1"/>
  <c r="MV306" i="4" a="1"/>
  <c r="MV306" i="4" s="1"/>
  <c r="MW306" i="4" a="1"/>
  <c r="MW306" i="4" s="1"/>
  <c r="DL307" i="3" l="1"/>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EO307" i="4"/>
  <c r="EN307" i="4"/>
  <c r="EM307" i="4"/>
  <c r="EL307" i="4"/>
  <c r="EK307" i="4"/>
  <c r="EJ307" i="4"/>
  <c r="EI307" i="4"/>
  <c r="EH307" i="4"/>
  <c r="EG307" i="4"/>
  <c r="EF307" i="4"/>
  <c r="EE307" i="4"/>
  <c r="ED307" i="4"/>
  <c r="EC307" i="4"/>
  <c r="EB307" i="4"/>
  <c r="EA307" i="4"/>
  <c r="DZ307" i="4"/>
  <c r="DY307" i="4"/>
  <c r="DX307" i="4"/>
  <c r="DW307" i="4"/>
  <c r="DV307" i="4"/>
  <c r="DU307" i="4"/>
  <c r="DT307" i="4"/>
  <c r="DS307" i="4"/>
  <c r="DR307" i="4"/>
  <c r="DQ307" i="4"/>
  <c r="DP307" i="4"/>
  <c r="DO307" i="4"/>
  <c r="DN307" i="4"/>
  <c r="DM307" i="4"/>
  <c r="DL307" i="4"/>
  <c r="DK307" i="4"/>
  <c r="DJ307" i="4"/>
  <c r="DI307" i="4"/>
  <c r="DH307" i="4"/>
  <c r="DG307" i="4"/>
  <c r="DF307" i="4"/>
  <c r="DE307" i="4"/>
  <c r="DD307" i="4"/>
  <c r="DC307" i="4"/>
  <c r="DB307" i="4"/>
  <c r="DA307" i="4"/>
  <c r="CZ307" i="4"/>
  <c r="CY307" i="4"/>
  <c r="CX307" i="4"/>
  <c r="CW307" i="4"/>
  <c r="CV307" i="4"/>
  <c r="CU307" i="4"/>
  <c r="CT307" i="4"/>
  <c r="CS307" i="4"/>
  <c r="CR307" i="4"/>
  <c r="CQ307" i="4"/>
  <c r="CP307" i="4"/>
  <c r="CO307" i="4"/>
  <c r="CN307" i="4"/>
  <c r="CM307" i="4"/>
  <c r="CL307" i="4"/>
  <c r="CK307" i="4"/>
  <c r="CJ307" i="4"/>
  <c r="CI307" i="4"/>
  <c r="CH307" i="4"/>
  <c r="CG307" i="4"/>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J282" i="3"/>
  <c r="BK282" i="3"/>
  <c r="BL282" i="3"/>
  <c r="BM282" i="3"/>
  <c r="BM307" i="3" s="1"/>
  <c r="BN282" i="3"/>
  <c r="BO282" i="3"/>
  <c r="BP282" i="3"/>
  <c r="BQ282" i="3"/>
  <c r="BR282" i="3"/>
  <c r="BS282" i="3"/>
  <c r="BT282" i="3"/>
  <c r="BU282" i="3"/>
  <c r="BV282" i="3"/>
  <c r="BW282" i="3"/>
  <c r="BX282" i="3"/>
  <c r="BY282" i="3"/>
  <c r="BZ282" i="3"/>
  <c r="CA282" i="3"/>
  <c r="CB282" i="3"/>
  <c r="CC282" i="3"/>
  <c r="CD282" i="3"/>
  <c r="CE282" i="3"/>
  <c r="CF282" i="3"/>
  <c r="CG282" i="3"/>
  <c r="CG307" i="3" s="1"/>
  <c r="CH282" i="3"/>
  <c r="CI282" i="3"/>
  <c r="CJ282" i="3"/>
  <c r="CK282" i="3"/>
  <c r="CL282" i="3"/>
  <c r="CM282" i="3"/>
  <c r="CN282" i="3"/>
  <c r="CO282" i="3"/>
  <c r="CP282" i="3"/>
  <c r="CQ282" i="3"/>
  <c r="CR282" i="3"/>
  <c r="CS282" i="3"/>
  <c r="CT282" i="3"/>
  <c r="CU282" i="3"/>
  <c r="CV282" i="3"/>
  <c r="CW282" i="3"/>
  <c r="CX282" i="3"/>
  <c r="CY282" i="3"/>
  <c r="CZ282" i="3"/>
  <c r="DA282" i="3"/>
  <c r="DA307" i="3" s="1"/>
  <c r="DB282" i="3"/>
  <c r="DC282" i="3"/>
  <c r="DD282" i="3"/>
  <c r="DE282" i="3"/>
  <c r="DI282" i="3"/>
  <c r="DJ282" i="3"/>
  <c r="AU307" i="3" l="1"/>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CA352"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11" i="3" l="1"/>
  <c r="AV713" i="3"/>
  <c r="AV697" i="3"/>
  <c r="AV695" i="3"/>
  <c r="AV694" i="3"/>
  <c r="AV679" i="3"/>
  <c r="AV671" i="3"/>
  <c r="AV728" i="3"/>
  <c r="AV635" i="3"/>
  <c r="AV765" i="3"/>
  <c r="AV768" i="3"/>
  <c r="AV642" i="3"/>
  <c r="AV640" i="3"/>
  <c r="AV758" i="3"/>
  <c r="AV759" i="3"/>
  <c r="AV756" i="3"/>
  <c r="AV755" i="3"/>
  <c r="AV750" i="3"/>
  <c r="AV752" i="3"/>
  <c r="AV751" i="3"/>
  <c r="AV672" i="3"/>
  <c r="AV628" i="3"/>
  <c r="AV636" i="3"/>
  <c r="AV631" i="3"/>
  <c r="AV627" i="3"/>
  <c r="AV747" i="3"/>
  <c r="AV745" i="3"/>
  <c r="AV746" i="3"/>
  <c r="AV511" i="3"/>
  <c r="AV762" i="3"/>
  <c r="AV712" i="3"/>
  <c r="AV698" i="3"/>
  <c r="AV692" i="3"/>
  <c r="AV699" i="3"/>
  <c r="AV670" i="3"/>
  <c r="AV499" i="3"/>
  <c r="AV669" i="3"/>
  <c r="AV677" i="3"/>
  <c r="AV667" i="3"/>
  <c r="AV691" i="3"/>
  <c r="AV729" i="3"/>
  <c r="AV727" i="3"/>
  <c r="AV714" i="3"/>
  <c r="AV739" i="3"/>
  <c r="AV742" i="3"/>
  <c r="AV74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DJ341" authorId="0" shapeId="0" xr:uid="{76BDA872-1F68-4154-A9F1-D0CA240872C7}">
      <text>
        <r>
          <rPr>
            <b/>
            <sz val="13"/>
            <color indexed="81"/>
            <rFont val="Tahoma"/>
            <family val="2"/>
          </rPr>
          <t>arend Kouwenaar:</t>
        </r>
        <r>
          <rPr>
            <sz val="13"/>
            <color indexed="81"/>
            <rFont val="Tahoma"/>
            <family val="2"/>
          </rPr>
          <t xml:space="preserve">
DU data end-2022 posted Mineoccofin May 2023</t>
        </r>
      </text>
    </comment>
    <comment ref="DK341" authorId="0" shapeId="0" xr:uid="{0EFF81DC-25FC-4A39-ABB8-3A6C2D404C73}">
      <text>
        <r>
          <rPr>
            <sz val="13"/>
            <color indexed="81"/>
            <rFont val="Tahoma"/>
            <family val="2"/>
          </rPr>
          <t>tentative numbers Aug 12 2023</t>
        </r>
      </text>
    </comment>
    <comment ref="DL341" authorId="0" shapeId="0" xr:uid="{9DC09173-3CEC-48A6-B2BE-224E36CDC624}">
      <text>
        <r>
          <rPr>
            <sz val="11"/>
            <color indexed="81"/>
            <rFont val="Tahoma"/>
            <family val="2"/>
          </rPr>
          <t xml:space="preserve">actual outstanding stock as june 2023 from statstical bulletin published on MINECOFIN web
</t>
        </r>
      </text>
    </comment>
    <comment ref="DN341" authorId="0" shapeId="0" xr:uid="{60DA1CAA-5D18-42F3-8CF7-E207A3DC232B}">
      <text>
        <r>
          <rPr>
            <sz val="11"/>
            <color indexed="81"/>
            <rFont val="Tahoma"/>
            <family val="2"/>
          </rPr>
          <t>provisional outstanding stock as june 2023</t>
        </r>
      </text>
    </comment>
    <comment ref="DJ343" authorId="0" shapeId="0" xr:uid="{5E59E58F-B10E-4049-B789-EAE3D1D084F2}">
      <text>
        <r>
          <rPr>
            <sz val="10"/>
            <color indexed="81"/>
            <rFont val="Tahoma"/>
            <family val="2"/>
          </rPr>
          <t>link was wrong, IMF SR June 2023 18.4% of GDPis correct 2209/11976</t>
        </r>
      </text>
    </comment>
    <comment ref="CP345" authorId="0" shapeId="0" xr:uid="{D33672B5-82C9-4B61-BDA3-BD6354C1DFD6}">
      <text>
        <r>
          <rPr>
            <b/>
            <sz val="13"/>
            <color indexed="81"/>
            <rFont val="Tahoma"/>
            <family val="2"/>
          </rPr>
          <t>arend Kouwenaar:</t>
        </r>
        <r>
          <rPr>
            <sz val="13"/>
            <color indexed="81"/>
            <rFont val="Tahoma"/>
            <family val="2"/>
          </rPr>
          <t xml:space="preserve">
DU data end-2022 posted Mineoccofin May 2023</t>
        </r>
      </text>
    </comment>
    <comment ref="CT345" authorId="0" shapeId="0" xr:uid="{7720F1B0-9634-429C-BE12-BBBAFD6BEE82}">
      <text>
        <r>
          <rPr>
            <b/>
            <sz val="13"/>
            <color indexed="81"/>
            <rFont val="Tahoma"/>
            <family val="2"/>
          </rPr>
          <t>arend Kouwenaar:</t>
        </r>
        <r>
          <rPr>
            <sz val="13"/>
            <color indexed="81"/>
            <rFont val="Tahoma"/>
            <family val="2"/>
          </rPr>
          <t xml:space="preserve">
DU data end-2022 posted Mineoccofin May 2023</t>
        </r>
      </text>
    </comment>
    <comment ref="CX345" authorId="0" shapeId="0" xr:uid="{FA085DCD-6194-4313-8AC6-C2C145260E4B}">
      <text>
        <r>
          <rPr>
            <b/>
            <sz val="13"/>
            <color indexed="81"/>
            <rFont val="Tahoma"/>
            <family val="2"/>
          </rPr>
          <t>arend Kouwenaar:</t>
        </r>
        <r>
          <rPr>
            <sz val="13"/>
            <color indexed="81"/>
            <rFont val="Tahoma"/>
            <family val="2"/>
          </rPr>
          <t xml:space="preserve">
DU data end-2022 posted Mineoccofin May 2023</t>
        </r>
      </text>
    </comment>
    <comment ref="DB345" authorId="0" shapeId="0" xr:uid="{124D5D99-A6FF-4A47-B6C8-CA138E2979BD}">
      <text>
        <r>
          <rPr>
            <b/>
            <sz val="13"/>
            <color indexed="81"/>
            <rFont val="Tahoma"/>
            <family val="2"/>
          </rPr>
          <t>arend Kouwenaar:</t>
        </r>
        <r>
          <rPr>
            <sz val="13"/>
            <color indexed="81"/>
            <rFont val="Tahoma"/>
            <family val="2"/>
          </rPr>
          <t xml:space="preserve">
DU data end-2022 posted Mineoccofin May 2023</t>
        </r>
      </text>
    </comment>
    <comment ref="DF345" authorId="0" shapeId="0" xr:uid="{C4802CD2-3BC1-4A78-B29A-742E17863086}">
      <text>
        <r>
          <rPr>
            <b/>
            <sz val="13"/>
            <color indexed="81"/>
            <rFont val="Tahoma"/>
            <family val="2"/>
          </rPr>
          <t>arend Kouwenaar:</t>
        </r>
        <r>
          <rPr>
            <sz val="13"/>
            <color indexed="81"/>
            <rFont val="Tahoma"/>
            <family val="2"/>
          </rPr>
          <t xml:space="preserve">
DU data end-2022 posted Mineoccofin May 2023</t>
        </r>
      </text>
    </comment>
    <comment ref="DH345" authorId="0" shapeId="0" xr:uid="{A3861073-2973-491A-97F1-8156437A921B}">
      <text>
        <r>
          <rPr>
            <b/>
            <sz val="13"/>
            <color indexed="81"/>
            <rFont val="Tahoma"/>
            <family val="2"/>
          </rPr>
          <t>arend Kouwenaar:</t>
        </r>
        <r>
          <rPr>
            <sz val="13"/>
            <color indexed="81"/>
            <rFont val="Tahoma"/>
            <family val="2"/>
          </rPr>
          <t xml:space="preserve">
DU data end-2022 posted Mineoccofin May 2023</t>
        </r>
      </text>
    </comment>
    <comment ref="DJ345" authorId="0" shapeId="0" xr:uid="{8C0CFE3D-FA0C-40BF-B5C8-E96C8245A2D2}">
      <text>
        <r>
          <rPr>
            <b/>
            <sz val="13"/>
            <color indexed="81"/>
            <rFont val="Tahoma"/>
            <family val="2"/>
          </rPr>
          <t>arend Kouwenaar:</t>
        </r>
        <r>
          <rPr>
            <sz val="13"/>
            <color indexed="81"/>
            <rFont val="Tahoma"/>
            <family val="2"/>
          </rPr>
          <t xml:space="preserve">
DU data end-2022 posted Mineoccofin May 2023</t>
        </r>
      </text>
    </comment>
    <comment ref="DK345" authorId="0" shapeId="0" xr:uid="{01B7F980-8E44-44ED-8C84-356302664DC4}">
      <text>
        <r>
          <rPr>
            <sz val="13"/>
            <color indexed="81"/>
            <rFont val="Tahoma"/>
            <family val="2"/>
          </rPr>
          <t>tentative numbers Aug 12 2023</t>
        </r>
      </text>
    </comment>
    <comment ref="DL345" authorId="0" shapeId="0" xr:uid="{CBE1437F-FF90-423B-A25C-5447C52FA873}">
      <text>
        <r>
          <rPr>
            <sz val="13"/>
            <color indexed="81"/>
            <rFont val="Tahoma"/>
            <family val="2"/>
          </rPr>
          <t>actual outstanding stock as june 2023 from statstical bulletin published on MINECOFIN web</t>
        </r>
      </text>
    </comment>
    <comment ref="DN345" authorId="0" shapeId="0" xr:uid="{64CC36D0-80F2-4034-A07B-C669CE19BCB3}">
      <text>
        <r>
          <rPr>
            <sz val="11"/>
            <color indexed="81"/>
            <rFont val="Tahoma"/>
            <family val="2"/>
          </rPr>
          <t>provisional outstanding stock as june 2023</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N268" authorId="2" shapeId="0" xr:uid="{BA4539CD-5A83-4F9D-B34E-E4788CA96713}">
      <text>
        <r>
          <rPr>
            <b/>
            <sz val="9"/>
            <color indexed="81"/>
            <rFont val="Tahoma"/>
            <family val="2"/>
          </rPr>
          <t>our est. uaing March 8 latest, and NBR path of 8.5% for 2024</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H307" authorId="4" shapeId="0" xr:uid="{DFDA7013-D698-49BB-868A-6E8FEA18EC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<sst xmlns="http://schemas.openxmlformats.org/spreadsheetml/2006/main" count="10266" uniqueCount="1583">
  <si>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</si>
  <si>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</si>
  <si>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</si>
  <si>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</si>
  <si>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</si>
  <si>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</si>
  <si>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</si>
  <si>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</si>
  <si>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</si>
  <si>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</si>
  <si>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</si>
  <si>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</si>
  <si>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</si>
  <si>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</si>
  <si>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</si>
  <si>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</si>
  <si>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</si>
  <si>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</si>
  <si>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</si>
  <si>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</si>
  <si>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</si>
  <si>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</si>
  <si>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</si>
  <si>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</si>
  <si>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</si>
  <si>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</si>
  <si>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</si>
  <si>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</si>
  <si>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</si>
  <si>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</si>
  <si>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</si>
  <si>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</si>
  <si>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</si>
  <si>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</si>
  <si>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</si>
  <si>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</si>
  <si>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</si>
  <si>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</si>
  <si>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</si>
  <si>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</si>
  <si>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</si>
  <si>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</si>
  <si>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</si>
  <si>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</si>
  <si>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</si>
  <si>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</si>
  <si>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</si>
  <si>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</si>
  <si>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</si>
  <si>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</si>
  <si>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</si>
  <si>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</si>
  <si>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</si>
  <si>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</si>
  <si>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</si>
  <si>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</si>
  <si>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</si>
  <si>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</si>
  <si>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</si>
  <si>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</si>
  <si>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</si>
  <si>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</si>
  <si>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</si>
  <si>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</si>
  <si>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</si>
  <si>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</si>
  <si>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</si>
  <si>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</si>
  <si>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</si>
  <si>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</si>
  <si>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</si>
  <si>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</si>
  <si>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</si>
  <si>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</si>
  <si>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</si>
  <si>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</si>
  <si>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</si>
  <si>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</si>
  <si>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</si>
  <si>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</si>
  <si>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</si>
  <si>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</si>
  <si>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</si>
  <si>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</si>
  <si>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</si>
  <si>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</si>
  <si>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</si>
  <si>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</si>
  <si>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</si>
  <si>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</si>
  <si>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</si>
  <si>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</si>
  <si>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</si>
  <si>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</si>
  <si>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</si>
  <si>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</si>
  <si>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</si>
  <si>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</si>
  <si>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</si>
  <si>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</si>
  <si>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</si>
  <si>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</si>
  <si>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</si>
  <si>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</si>
  <si>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</si>
  <si>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</si>
  <si>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</si>
  <si>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</si>
  <si>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</si>
  <si>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</si>
  <si>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</si>
  <si>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</si>
  <si>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</si>
  <si>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</si>
  <si>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</si>
  <si>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</si>
  <si>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</si>
  <si>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</si>
  <si>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</si>
  <si>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</si>
  <si>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</si>
  <si>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</si>
  <si>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</si>
  <si>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</si>
  <si>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</si>
  <si>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</si>
  <si>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</si>
  <si>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</si>
  <si>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</si>
  <si>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</si>
  <si>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</si>
  <si>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</si>
  <si>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</si>
  <si>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</si>
  <si>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</si>
  <si>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</si>
  <si>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</si>
  <si>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</si>
  <si>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</si>
  <si>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</si>
  <si>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</si>
  <si>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</si>
  <si>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</si>
  <si>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</si>
  <si>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</si>
  <si>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</si>
  <si>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</si>
  <si>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</si>
  <si>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</si>
  <si>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</si>
  <si>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</si>
  <si>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</si>
  <si>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</si>
  <si>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</si>
  <si>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</si>
  <si>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</si>
  <si>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</si>
  <si>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</si>
  <si>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</si>
  <si>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</si>
  <si>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</si>
  <si>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</si>
  <si>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</si>
  <si>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</si>
  <si>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</si>
  <si>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</si>
  <si>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</si>
  <si>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</si>
  <si>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</si>
  <si>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</si>
  <si>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</si>
  <si>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</si>
  <si>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</si>
  <si>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</si>
  <si>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</si>
  <si>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</si>
  <si>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</si>
  <si>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</si>
  <si>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</si>
  <si>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</si>
  <si>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</si>
  <si>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</si>
  <si>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</si>
  <si>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</si>
  <si>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</si>
  <si>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</si>
  <si>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</si>
  <si>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</si>
  <si>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</si>
  <si>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</si>
  <si>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</si>
  <si>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</si>
  <si>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</si>
  <si>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</si>
  <si>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</si>
  <si>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</si>
  <si>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</si>
  <si>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</si>
  <si>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</si>
  <si>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</si>
  <si>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</si>
  <si>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</si>
  <si>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</si>
  <si>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</si>
  <si>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</si>
  <si>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</si>
  <si>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</si>
  <si>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</si>
  <si>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</si>
  <si>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</si>
  <si>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</si>
  <si>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</si>
  <si>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</si>
  <si>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</si>
  <si>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</si>
  <si>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</si>
  <si>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</si>
  <si>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</si>
  <si>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</si>
  <si>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</si>
  <si>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</si>
  <si>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</si>
  <si>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</si>
  <si>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</si>
  <si>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</si>
  <si>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</si>
  <si>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</si>
  <si>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</si>
  <si>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</si>
  <si>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</si>
  <si>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</si>
  <si>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</si>
  <si>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</si>
  <si>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</si>
  <si>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</si>
  <si>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</si>
  <si>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</si>
  <si>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</si>
  <si>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</si>
  <si>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</si>
  <si>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</si>
  <si>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</si>
  <si>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</si>
  <si>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</si>
  <si>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</si>
  <si>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</si>
  <si>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</si>
  <si>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</si>
  <si>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</si>
  <si>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</si>
  <si>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</si>
  <si>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</si>
  <si>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</si>
  <si>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</si>
  <si>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</si>
  <si>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</si>
  <si>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</si>
  <si>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</si>
  <si>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</si>
  <si>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</si>
  <si>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</si>
  <si>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</si>
  <si>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</si>
  <si>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</si>
  <si>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</si>
  <si>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</si>
  <si>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</si>
  <si>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</si>
  <si>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</si>
  <si>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</si>
  <si>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</si>
  <si>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</si>
  <si>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</si>
  <si>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</si>
  <si>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</si>
  <si>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</si>
  <si>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</si>
  <si>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</si>
  <si>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</si>
  <si>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</si>
  <si>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</si>
  <si>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</si>
  <si>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</si>
  <si>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</si>
  <si>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</si>
  <si>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</si>
  <si>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</si>
  <si>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</si>
  <si>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</si>
  <si>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</si>
  <si>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</si>
  <si>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</si>
  <si>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</si>
  <si>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</si>
  <si>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</si>
  <si>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</si>
  <si>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</si>
  <si>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</si>
  <si>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</si>
  <si>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</si>
  <si>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</si>
  <si>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</si>
  <si>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</si>
  <si>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</si>
  <si>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</si>
  <si>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</si>
  <si>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</si>
  <si>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</si>
  <si>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</si>
  <si>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</si>
  <si>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</si>
  <si>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</si>
  <si>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</si>
  <si>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</si>
  <si>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</si>
  <si>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</si>
  <si>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</si>
  <si>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</si>
  <si>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</si>
  <si>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</si>
  <si>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</si>
  <si>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</si>
  <si>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</si>
  <si>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</si>
  <si>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</si>
  <si>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</si>
  <si>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</si>
  <si>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</si>
  <si>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</si>
  <si>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</si>
  <si>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</si>
  <si>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</si>
  <si>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</si>
  <si>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</si>
  <si>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</si>
  <si>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</si>
  <si>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</si>
  <si>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</si>
  <si>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</si>
  <si>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</si>
  <si>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</si>
  <si>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</si>
  <si>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</si>
  <si>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</si>
  <si>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</si>
  <si>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</si>
  <si>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</si>
  <si>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</si>
  <si>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</si>
  <si>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</si>
  <si>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</si>
  <si>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</si>
  <si>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</si>
  <si>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</si>
  <si>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</si>
  <si>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</si>
  <si>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</si>
  <si>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</si>
  <si>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</si>
  <si>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</si>
  <si>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</si>
  <si>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</si>
  <si>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</si>
  <si>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</si>
  <si>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</si>
  <si>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</si>
  <si>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</si>
  <si>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</si>
  <si>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</si>
  <si>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</si>
  <si>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</si>
  <si>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</si>
  <si>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</si>
  <si>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</si>
  <si>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</si>
  <si>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</si>
  <si>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</si>
  <si>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</si>
  <si>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</si>
  <si>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</si>
  <si>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</si>
  <si>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</si>
  <si>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</si>
  <si>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</si>
  <si>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</si>
  <si>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</si>
  <si>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</si>
  <si>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</si>
  <si>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</si>
  <si>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</si>
  <si>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</si>
  <si>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</si>
  <si>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</si>
  <si>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</si>
  <si>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</si>
  <si>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</si>
  <si>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</si>
  <si>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</si>
  <si>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</si>
  <si>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</si>
  <si>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</si>
  <si>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</si>
  <si>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</si>
  <si>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</si>
  <si>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</si>
  <si>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</si>
  <si>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</si>
  <si>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</si>
  <si>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</si>
  <si>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</si>
  <si>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</si>
  <si>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</si>
  <si>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</si>
  <si>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</si>
  <si>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</si>
  <si>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</si>
  <si>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</si>
  <si>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</si>
  <si>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</si>
  <si>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</si>
  <si>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</si>
  <si>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</si>
  <si>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</si>
  <si>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</si>
  <si>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</si>
  <si>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</si>
  <si>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</si>
  <si>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</si>
  <si>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</si>
  <si>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</si>
  <si>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</si>
  <si>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</si>
  <si>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</si>
  <si>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</si>
  <si>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</si>
  <si>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</si>
  <si>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</si>
  <si>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</si>
  <si>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</si>
  <si>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</si>
  <si>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</si>
  <si>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</si>
  <si>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</si>
  <si>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</si>
  <si>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</si>
  <si>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</si>
  <si>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</si>
  <si>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</si>
  <si>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</si>
  <si>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</si>
  <si>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</si>
  <si>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</si>
  <si>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</si>
  <si>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</si>
  <si>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</si>
  <si>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</si>
  <si>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</si>
  <si>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</si>
  <si>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</si>
  <si>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</si>
  <si>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</si>
  <si>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</si>
  <si>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</si>
  <si>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</si>
  <si>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</si>
  <si>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</si>
  <si>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</si>
  <si>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</si>
  <si>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</si>
  <si>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</si>
  <si>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</si>
  <si>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</si>
  <si>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</si>
  <si>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</si>
  <si>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</si>
  <si>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</si>
  <si>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</si>
  <si>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</si>
  <si>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</si>
  <si>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</si>
  <si>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</si>
  <si>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</si>
  <si>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</si>
  <si>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</si>
  <si>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</si>
  <si>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</si>
  <si>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</si>
  <si>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</si>
  <si>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</si>
  <si>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</si>
  <si>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</si>
  <si>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</si>
  <si>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</si>
  <si>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</si>
  <si>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</si>
  <si>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</si>
  <si>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</si>
  <si>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</si>
  <si>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</si>
  <si>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</si>
  <si>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</si>
  <si>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</si>
  <si>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</si>
  <si>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</si>
  <si>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</si>
  <si>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</si>
  <si>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</si>
  <si>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</si>
  <si>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</si>
  <si>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</si>
  <si>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</si>
  <si>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</si>
  <si>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</si>
  <si>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</si>
  <si>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</si>
  <si>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</si>
  <si>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</si>
  <si>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</si>
  <si>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</si>
  <si>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</si>
  <si>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</si>
  <si>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</si>
  <si>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</si>
  <si>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</si>
  <si>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</si>
  <si>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</si>
  <si>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</si>
  <si>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</si>
  <si>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</si>
  <si>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</si>
  <si>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</si>
  <si>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</si>
  <si>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</si>
  <si>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</si>
  <si>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</si>
  <si>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</si>
  <si>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</si>
  <si>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</si>
  <si>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</si>
  <si>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</si>
  <si>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</si>
  <si>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</si>
  <si>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</si>
  <si>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</si>
  <si>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</si>
  <si>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</si>
  <si>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</si>
  <si>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</si>
  <si>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</si>
  <si>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</si>
  <si>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</si>
  <si>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</si>
  <si>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</si>
  <si>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</si>
  <si>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</si>
  <si>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</si>
  <si>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</si>
  <si>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</si>
  <si>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</si>
  <si>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</si>
  <si>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</si>
  <si>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</si>
  <si>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</si>
  <si>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</si>
  <si>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</si>
  <si>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</si>
  <si>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</si>
  <si>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</si>
  <si>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</si>
  <si>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</si>
  <si>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</si>
  <si>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</si>
  <si>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</si>
  <si>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</si>
  <si>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</si>
  <si>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</si>
  <si>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</si>
  <si>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</si>
  <si>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</si>
  <si>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</si>
  <si>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</si>
  <si>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</si>
  <si>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</si>
  <si>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</si>
  <si>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</si>
  <si>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</si>
  <si>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</si>
  <si>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</si>
  <si>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</si>
  <si>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</si>
  <si>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</si>
  <si>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</si>
  <si>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</si>
  <si>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</si>
  <si>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</si>
  <si>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</si>
  <si>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</si>
  <si>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</si>
  <si>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</si>
  <si>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</si>
  <si>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</si>
  <si>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</si>
  <si>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</si>
  <si>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</si>
  <si>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</si>
  <si>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</si>
  <si>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</si>
  <si>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</si>
  <si>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</si>
  <si>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</si>
  <si>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</si>
  <si>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</si>
  <si>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</si>
  <si>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</si>
  <si>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</si>
  <si>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</si>
  <si>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</si>
  <si>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</si>
  <si>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</si>
  <si>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</si>
  <si>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</si>
  <si>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</si>
  <si>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</si>
  <si>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</si>
  <si>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</si>
  <si>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</si>
  <si>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</si>
  <si>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</si>
  <si>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</si>
  <si>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</si>
  <si>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</si>
  <si>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</si>
  <si>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</si>
  <si>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</si>
  <si>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</si>
  <si>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</si>
  <si>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</si>
  <si>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</si>
  <si>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</si>
  <si>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</si>
  <si>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</si>
  <si>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</si>
  <si>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</si>
  <si>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</si>
  <si>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</si>
  <si>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</si>
  <si>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</si>
  <si>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</si>
  <si>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</si>
  <si>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</si>
  <si>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</si>
  <si>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</si>
  <si>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</si>
  <si>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</si>
  <si>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</si>
  <si>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</si>
  <si>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</si>
  <si>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</si>
  <si>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</si>
  <si>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</si>
  <si>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</si>
  <si>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</si>
  <si>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</si>
  <si>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</si>
  <si>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</si>
  <si>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</si>
  <si>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</si>
  <si>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</si>
  <si>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</si>
  <si>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</si>
  <si>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</si>
  <si>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</si>
  <si>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</si>
  <si>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</si>
  <si>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</si>
  <si>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</si>
  <si>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</si>
  <si>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</si>
  <si>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</si>
  <si>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</si>
  <si>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</si>
  <si>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</si>
  <si>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</si>
  <si>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</si>
  <si>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</si>
  <si>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</si>
  <si>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</si>
  <si>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</si>
  <si>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</si>
  <si>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</si>
  <si>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</si>
  <si>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</si>
  <si>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</si>
  <si>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</si>
  <si>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</si>
  <si>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</si>
  <si>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</si>
  <si>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</si>
  <si>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</si>
  <si>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</si>
  <si>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</si>
  <si>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</si>
  <si>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</si>
  <si>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</si>
  <si>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</si>
  <si>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</si>
  <si>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</si>
  <si>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</si>
  <si>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</si>
  <si>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</si>
  <si>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</si>
  <si>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</si>
  <si>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</si>
  <si>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</si>
  <si>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</si>
  <si>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</si>
  <si>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</si>
  <si>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</si>
  <si>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</si>
  <si>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</si>
  <si>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</si>
  <si>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</si>
  <si>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</si>
  <si>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</si>
  <si>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</si>
  <si>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</si>
  <si>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</si>
  <si>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</si>
  <si>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</si>
  <si>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</si>
  <si>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</si>
  <si>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</si>
  <si>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</si>
  <si>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</si>
  <si>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</si>
  <si>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</si>
  <si>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</si>
  <si>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</si>
  <si>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</si>
  <si>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</si>
  <si>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</si>
  <si>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</si>
  <si>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</si>
  <si>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</si>
  <si>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</si>
  <si>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</si>
  <si>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</si>
  <si>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</si>
  <si>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</si>
  <si>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</si>
  <si>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</si>
  <si>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</si>
  <si>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</si>
  <si>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</si>
  <si>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</si>
  <si>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</si>
  <si>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</si>
  <si>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</si>
  <si>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</si>
  <si>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</si>
  <si>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</si>
  <si>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</si>
  <si>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</si>
  <si>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</si>
  <si>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</si>
  <si>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</si>
  <si>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</si>
  <si>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</si>
  <si>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</si>
  <si>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</si>
  <si>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</si>
  <si>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</si>
  <si>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</si>
  <si>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</si>
  <si>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</si>
  <si>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</si>
  <si>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</si>
  <si>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</si>
  <si>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</si>
  <si>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</si>
  <si>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</si>
  <si>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</si>
  <si>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</si>
  <si>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</si>
  <si>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</si>
  <si>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</si>
  <si>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</si>
  <si>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</si>
  <si>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</si>
  <si>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</si>
  <si>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</si>
  <si>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</si>
  <si>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</si>
  <si>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</si>
  <si>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</si>
  <si>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</si>
  <si>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</si>
  <si>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</si>
  <si>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</si>
  <si>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</si>
  <si>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</si>
  <si>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</si>
  <si>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</si>
  <si>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</si>
  <si>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</si>
  <si>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</si>
  <si>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</si>
  <si>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</si>
  <si>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</si>
  <si>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</si>
  <si>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</si>
  <si>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</si>
  <si>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</si>
  <si>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</si>
  <si>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</si>
  <si>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</si>
  <si>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</si>
  <si>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</si>
  <si>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</si>
  <si>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</si>
  <si>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</si>
  <si>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</si>
  <si>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</si>
  <si>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</si>
  <si>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</si>
  <si>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</si>
  <si>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</si>
  <si>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</si>
  <si>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</si>
  <si>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</si>
  <si>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</si>
  <si>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</si>
  <si>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</si>
  <si>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</si>
  <si>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</si>
  <si>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</si>
  <si>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</si>
  <si>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</si>
  <si>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</si>
  <si>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</si>
  <si>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</si>
  <si>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</si>
  <si>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</si>
  <si>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</si>
  <si>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</si>
  <si>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</si>
  <si>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</si>
  <si>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</si>
  <si>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</si>
  <si>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</si>
  <si>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</si>
  <si>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</si>
  <si>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</si>
  <si>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</si>
  <si>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</si>
  <si>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</si>
  <si>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</si>
  <si>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</si>
  <si>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</si>
  <si>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</si>
  <si>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</si>
  <si>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</si>
  <si>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</si>
  <si>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</si>
  <si>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</si>
  <si>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</si>
  <si>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</si>
  <si>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</si>
  <si>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</si>
  <si>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</si>
  <si>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</si>
  <si>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</si>
  <si>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</si>
  <si>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</si>
  <si>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</si>
  <si>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</si>
  <si>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</si>
  <si>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</si>
  <si>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</si>
  <si>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</si>
  <si>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</si>
  <si>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</si>
  <si>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</si>
  <si>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</si>
  <si>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</si>
  <si>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</si>
  <si>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</si>
  <si>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</si>
  <si>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</si>
  <si>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</si>
  <si>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</si>
  <si>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</si>
  <si>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</si>
  <si>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</si>
  <si>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</si>
  <si>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</si>
  <si>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</si>
  <si>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</si>
  <si>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</si>
  <si>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</si>
  <si>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</si>
  <si>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</si>
  <si>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</si>
  <si>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</si>
  <si>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</si>
  <si>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</si>
  <si>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</si>
  <si>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</si>
  <si>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</si>
  <si>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</si>
  <si>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</si>
  <si>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</si>
  <si>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</si>
  <si>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</si>
  <si>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</si>
  <si>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</si>
  <si>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</si>
  <si>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</si>
  <si>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</si>
  <si>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</si>
  <si>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</si>
  <si>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</si>
  <si>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</si>
  <si>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</si>
  <si>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</si>
  <si>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</si>
  <si>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</si>
  <si>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</si>
  <si>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</si>
  <si>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</si>
  <si>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</si>
  <si>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</si>
  <si>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</si>
  <si>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</si>
  <si>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</si>
  <si>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</si>
  <si>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</si>
  <si>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</si>
  <si>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</si>
  <si>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</si>
  <si>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</si>
  <si>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</si>
  <si>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</si>
  <si>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</si>
  <si>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</si>
  <si>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</si>
  <si>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</si>
  <si>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</si>
  <si>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</si>
  <si>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</si>
  <si>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</si>
  <si>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</si>
  <si>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</si>
  <si>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</si>
  <si>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</si>
  <si>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</si>
  <si>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</si>
  <si>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</si>
  <si>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</si>
  <si>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</si>
  <si>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</si>
  <si>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</si>
  <si>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</si>
  <si>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</si>
  <si>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</si>
  <si>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</si>
  <si>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</si>
  <si>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</si>
  <si>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</si>
  <si>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</si>
  <si>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</si>
  <si>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</si>
  <si>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</si>
  <si>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</si>
  <si>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</si>
  <si>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</si>
  <si>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</si>
  <si>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</si>
  <si>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</si>
  <si>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</si>
  <si>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</si>
  <si>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</si>
  <si>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</si>
  <si>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</si>
  <si>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</si>
  <si>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</si>
  <si>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</si>
  <si>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</si>
  <si>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</si>
  <si>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</si>
  <si>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</si>
  <si>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</si>
  <si>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</si>
  <si>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</si>
  <si>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</si>
  <si>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</si>
  <si>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</si>
  <si>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</si>
  <si>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</si>
  <si>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</si>
  <si>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</si>
  <si>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</si>
  <si>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</si>
  <si>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</si>
  <si>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</si>
  <si>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</si>
  <si>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</si>
  <si>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</si>
  <si>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</si>
  <si>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</si>
  <si>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</si>
  <si>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</si>
  <si>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</si>
  <si>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</si>
  <si>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</si>
  <si>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</si>
  <si>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</si>
  <si>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</si>
  <si>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</si>
  <si>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</si>
  <si>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</si>
  <si>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</si>
  <si>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</si>
  <si>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</si>
  <si>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</si>
  <si>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</si>
  <si>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</si>
  <si>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</si>
  <si>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</si>
  <si>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</si>
  <si>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</si>
  <si>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</si>
  <si>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</si>
  <si>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</si>
  <si>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</si>
  <si>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</si>
  <si>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</si>
  <si>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</si>
  <si>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</si>
  <si>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</si>
  <si>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</si>
  <si>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</si>
  <si>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</si>
  <si>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</si>
  <si>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</si>
  <si>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</si>
  <si>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</si>
  <si>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</si>
  <si>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</si>
  <si>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</si>
  <si>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</si>
  <si>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</si>
  <si>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</si>
  <si>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</si>
  <si>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</si>
  <si>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</si>
  <si>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</si>
  <si>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</si>
  <si>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</si>
  <si>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</si>
  <si>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</si>
  <si>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</si>
  <si>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</si>
  <si>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</si>
  <si>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</si>
  <si>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</si>
  <si>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</si>
  <si>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</si>
  <si>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</si>
  <si>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</si>
  <si>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</si>
  <si>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</si>
  <si>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</si>
  <si>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</si>
  <si>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</si>
  <si>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</si>
  <si>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</si>
  <si>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</si>
  <si>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</si>
  <si>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</si>
  <si>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</si>
  <si>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</si>
  <si>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</si>
  <si>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</si>
  <si>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</si>
  <si>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</si>
  <si>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</si>
  <si>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</si>
  <si>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</si>
  <si>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</si>
  <si>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</si>
  <si>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</si>
  <si>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</si>
  <si>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</si>
  <si>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</si>
  <si>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</si>
  <si>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</si>
  <si>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</si>
  <si>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</si>
  <si>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</si>
  <si>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</si>
  <si>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</si>
  <si>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</si>
  <si>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</si>
  <si>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</si>
  <si>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</si>
  <si>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</si>
  <si>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</si>
  <si>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</si>
  <si>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</si>
  <si>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</si>
  <si>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</si>
  <si>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</si>
  <si>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</si>
  <si>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</si>
  <si>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</si>
  <si>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</si>
  <si>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</si>
  <si>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</si>
  <si>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</si>
  <si>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</si>
  <si>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</si>
  <si>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</si>
  <si>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</si>
  <si>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</si>
  <si>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</si>
  <si>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</si>
  <si>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</si>
  <si>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</si>
  <si>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</si>
  <si>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</si>
  <si>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</si>
  <si>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</si>
  <si>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</si>
  <si>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</si>
  <si>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</si>
  <si>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</si>
  <si>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</si>
  <si>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</si>
  <si>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</si>
  <si>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</si>
  <si>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</si>
  <si>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</si>
  <si>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</si>
  <si>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</si>
  <si>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</si>
  <si>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</si>
  <si>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</si>
  <si>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</si>
  <si>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</si>
  <si>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</si>
  <si>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</si>
  <si>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</si>
  <si>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</si>
  <si>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</si>
  <si>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</si>
  <si>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</si>
  <si>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</si>
  <si>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</si>
  <si>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</si>
  <si>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</si>
  <si>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</si>
  <si>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</si>
  <si>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</si>
  <si>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</si>
  <si>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</si>
  <si>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</si>
  <si>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</si>
  <si>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</si>
  <si>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</si>
  <si>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</si>
  <si>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</si>
  <si>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</si>
  <si>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</si>
  <si>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</si>
  <si>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</si>
  <si>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</si>
  <si>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</si>
  <si>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</si>
  <si>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</si>
  <si>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</si>
  <si>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</si>
  <si>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</si>
  <si>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</si>
  <si>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</si>
  <si>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</si>
  <si>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</si>
  <si>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</si>
  <si>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</si>
  <si>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</si>
  <si>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</si>
  <si>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</si>
  <si>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</si>
  <si>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</si>
  <si>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</si>
  <si>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</si>
  <si>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</si>
  <si>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</si>
  <si>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</si>
  <si>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</si>
  <si>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</si>
  <si>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</si>
  <si>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</si>
  <si>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</si>
  <si>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</si>
  <si>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</si>
  <si>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</si>
  <si>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</si>
  <si>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</si>
  <si>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</si>
  <si>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</si>
  <si>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</si>
  <si>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</si>
  <si>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</si>
  <si>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</si>
  <si>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</si>
  <si>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</si>
  <si>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</si>
  <si>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</si>
  <si>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</si>
  <si>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</si>
  <si>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</si>
  <si>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</si>
  <si>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</si>
  <si>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</si>
  <si>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</si>
  <si>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</si>
  <si>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</si>
  <si>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</si>
  <si>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</si>
  <si>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</si>
  <si>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</si>
  <si>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</si>
  <si>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</si>
  <si>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</si>
  <si>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</si>
  <si>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</si>
  <si>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</si>
  <si>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</si>
  <si>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</si>
  <si>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</si>
  <si>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</si>
  <si>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</si>
  <si>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</si>
  <si>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</si>
  <si>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</si>
  <si>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</si>
  <si>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</si>
  <si>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</si>
  <si>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</si>
  <si>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</si>
  <si>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</si>
  <si>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</si>
  <si>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</si>
  <si>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</si>
  <si>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</si>
  <si>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</si>
  <si>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</si>
  <si>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</si>
  <si>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</si>
  <si>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</si>
  <si>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</si>
  <si>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</si>
  <si>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</si>
  <si>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</si>
  <si>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</si>
  <si>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</si>
  <si>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</si>
  <si>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</si>
  <si>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</si>
  <si>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</si>
  <si>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</si>
  <si>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</si>
  <si>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</si>
  <si>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</si>
  <si>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</si>
  <si>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</si>
  <si>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</si>
  <si>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</si>
  <si>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</si>
  <si>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</si>
  <si>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</si>
  <si>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</si>
  <si>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</si>
  <si>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</si>
  <si>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</si>
  <si>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</si>
  <si>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</si>
  <si>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</si>
  <si>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</si>
  <si>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</si>
  <si>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</si>
  <si>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</si>
  <si>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</si>
  <si>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</si>
  <si>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</si>
  <si>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</si>
  <si>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</si>
  <si>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</si>
  <si>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</si>
  <si>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</si>
  <si>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</si>
  <si>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</si>
  <si>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</si>
  <si>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</si>
  <si>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</si>
  <si>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</si>
  <si>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</si>
  <si>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</si>
  <si>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</si>
  <si>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</si>
  <si>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</si>
  <si>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</si>
  <si>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</si>
  <si>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</si>
  <si>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</si>
  <si>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</si>
  <si>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</si>
  <si>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</si>
  <si>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</si>
  <si>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</si>
  <si>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</si>
  <si>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</si>
  <si>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</si>
  <si>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</si>
  <si>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</si>
  <si>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</si>
  <si>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</si>
  <si>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</si>
  <si>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</si>
  <si>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</si>
  <si>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</si>
  <si>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</si>
  <si>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</si>
  <si>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</si>
  <si>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</si>
  <si>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</si>
  <si>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</si>
  <si>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</si>
  <si>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</si>
  <si>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</si>
  <si>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</si>
  <si>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</si>
  <si>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</si>
  <si>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</si>
  <si>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</si>
  <si>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</si>
  <si>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</si>
  <si>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</si>
  <si>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</si>
  <si>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</si>
  <si>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</si>
  <si>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</si>
  <si>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</si>
  <si>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</si>
  <si>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</si>
  <si>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</si>
  <si>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</si>
  <si>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</si>
  <si>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</si>
  <si>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</si>
  <si>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</si>
  <si>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</si>
  <si>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</si>
  <si>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</si>
  <si>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</si>
  <si>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</si>
  <si>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</si>
  <si>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</si>
  <si>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</si>
  <si>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</si>
  <si>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</si>
  <si>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</si>
  <si>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</si>
  <si>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</si>
  <si>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</si>
  <si>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</si>
  <si>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</si>
  <si>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</si>
  <si>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</si>
  <si>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</si>
  <si>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</si>
  <si>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</si>
  <si>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</si>
  <si>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</si>
  <si>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</si>
  <si>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</si>
  <si>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</si>
  <si>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</si>
  <si>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</si>
  <si>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</si>
  <si>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</si>
  <si>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</si>
  <si>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</si>
  <si>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</si>
  <si>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</si>
  <si>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</si>
  <si>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</si>
  <si>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</si>
  <si>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</si>
  <si>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</si>
  <si>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</si>
  <si>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</si>
  <si>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</si>
  <si>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</si>
  <si>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</si>
  <si>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</si>
  <si>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</si>
  <si>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</si>
  <si>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</si>
  <si>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</si>
  <si>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</si>
  <si>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</si>
  <si>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</si>
  <si>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</si>
  <si>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</si>
  <si>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</si>
  <si>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</si>
  <si>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</si>
  <si>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</si>
  <si>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</si>
  <si>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</si>
  <si>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</si>
  <si>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</si>
  <si>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</si>
  <si>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</si>
  <si>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</si>
  <si>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</si>
  <si>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</si>
  <si>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</si>
  <si>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</si>
  <si>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</si>
  <si>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</si>
  <si>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</si>
  <si>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</si>
  <si>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</si>
  <si>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</si>
  <si>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</si>
  <si>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</si>
  <si>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</si>
  <si>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</si>
  <si>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</si>
  <si>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</si>
  <si>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</si>
  <si>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</si>
  <si>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</si>
  <si>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</si>
  <si>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</si>
  <si>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</si>
  <si>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</si>
  <si>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</si>
  <si>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</si>
  <si>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</si>
  <si>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</si>
  <si>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</si>
  <si>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</si>
  <si>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</si>
  <si>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</si>
  <si>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</si>
  <si>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</si>
  <si>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</si>
  <si>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</si>
  <si>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</si>
  <si>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</si>
  <si>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</si>
  <si>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</si>
  <si>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</si>
  <si>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</si>
  <si>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</si>
  <si>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</si>
  <si>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</si>
  <si>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</si>
  <si>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</si>
  <si>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</si>
  <si>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</si>
  <si>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</si>
  <si>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</si>
  <si>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</si>
  <si>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</si>
  <si>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</si>
  <si>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</si>
  <si>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</si>
  <si>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</si>
  <si>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</si>
  <si>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</si>
  <si>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</si>
  <si>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</si>
  <si>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</si>
  <si>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</si>
  <si>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</si>
  <si>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</si>
  <si>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</si>
  <si>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Sept 23: anive est.</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</si>
  <si>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</si>
  <si>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</si>
  <si>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</si>
  <si>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</si>
  <si>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</si>
  <si>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</si>
  <si>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</si>
  <si>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</si>
  <si>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</si>
  <si>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</si>
  <si>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</si>
  <si>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</si>
  <si>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</si>
  <si>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</si>
  <si>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</si>
  <si>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</si>
  <si>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</si>
  <si>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</si>
  <si>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</si>
  <si>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</si>
  <si>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</si>
  <si>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</si>
  <si>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</si>
  <si>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</si>
  <si>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</si>
  <si>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</si>
  <si>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</si>
  <si>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</si>
  <si>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</si>
  <si>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</si>
  <si>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</si>
  <si>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</si>
  <si>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</si>
  <si>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</si>
  <si>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</si>
  <si>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</si>
  <si>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</si>
  <si>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</si>
  <si>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</si>
  <si>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</si>
  <si>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</si>
  <si>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</si>
  <si>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</si>
  <si>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</si>
  <si>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</si>
  <si>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</si>
  <si>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</si>
  <si>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</si>
  <si>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</si>
  <si>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</si>
  <si>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</si>
  <si>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</si>
  <si>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</si>
  <si>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</si>
  <si>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</si>
  <si>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</si>
  <si>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</si>
  <si>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</si>
  <si>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</si>
  <si>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</si>
  <si>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</si>
  <si>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</si>
  <si>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</si>
  <si>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</si>
  <si>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</si>
  <si>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</si>
  <si>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</si>
  <si>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</si>
  <si>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r>
      <t xml:space="preserve">Total expenditure </t>
    </r>
    <r>
      <rPr>
        <sz val="11"/>
        <color theme="1"/>
        <rFont val="Times New Roman"/>
        <family val="1"/>
      </rPr>
      <t>(incl. net lending, GFS1986)</t>
    </r>
  </si>
  <si>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</si>
  <si>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</si>
  <si>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</si>
  <si>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</si>
  <si>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</si>
  <si>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</si>
  <si>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</si>
  <si>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</si>
  <si>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</si>
  <si>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</si>
  <si>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</si>
  <si>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</si>
  <si>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</si>
  <si>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</si>
  <si>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</si>
  <si>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</si>
  <si>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</si>
  <si>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</si>
  <si>
    <t>Debt central government (incl. guarantees), end-year in % of GDP</t>
  </si>
  <si>
    <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</si>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</sst>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5" formatCode="_(* #,##0.00_);_(* \(#,##0.00\);_(* &quot;-&quot;??_);_(@_)"/>
    <numFmt numFmtId="166" formatCode="&quot;$&quot;#,##0.00_);\(&quot;$&quot;#,##0.00\)"/>
    <numFmt numFmtId="167" formatCode="_(&quot;$&quot;* #,##0.00_);_(&quot;$&quot;* \(#,##0.00\);_(&quot;$&quot;* &quot;-&quot;??_);_(@_)"/>
    <numFmt numFmtId="168" formatCode="#,##0.0"/>
    <numFmt numFmtId="169" formatCode="#,##0_ ;[Red]\-#,##0\ "/>
    <numFmt numFmtId="170" formatCode="0.0"/>
    <numFmt numFmtId="171" formatCode="_-* #,##0.00\ _€_-;\-* #,##0.00\ _€_-;_-* &quot;-&quot;??\ _€_-;_-@_-"/>
    <numFmt numFmtId="172" formatCode="_-* #,##0.00\ _F_-;\-* #,##0.00\ _F_-;_-* &quot;-&quot;??\ _F_-;_-@_-"/>
    <numFmt numFmtId="173" formatCode="_-* #,##0.00\ _T_L_-;\-* #,##0.00\ _T_L_-;_-* &quot;-&quot;??\ _T_L_-;_-@_-"/>
    <numFmt numFmtId="174" formatCode="_-* #,##0.00\ [$€-1]_-;\-* #,##0.00\ [$€-1]_-;_-* &quot;-&quot;??\ [$€-1]_-"/>
    <numFmt numFmtId="175" formatCode="#,##0.00000000000000"/>
    <numFmt numFmtId="176" formatCode="_ * #,##0.00_ ;_ * \-#,##0.00_ ;_ * &quot;-&quot;??_ ;_ @_ "/>
    <numFmt numFmtId="177" formatCode="_([$€-2]* #,##0.00_);_([$€-2]* \(#,##0.00\);_([$€-2]* &quot;-&quot;??_)"/>
    <numFmt numFmtId="178" formatCode="_-* #,##0.0\ _F_-;\-* #,##0.0\ _F_-;_-* &quot;-&quot;??\ _F_-;_-@_-"/>
    <numFmt numFmtId="179" formatCode="_(* #,##0_);_(* \(#,##0\);_(* &quot;-&quot;??_);_(@_)"/>
    <numFmt numFmtId="180" formatCode="[$-409]mmm\-yy;@"/>
    <numFmt numFmtId="181" formatCode="_-* #,##0\ _F_-;\-* #,##0\ _F_-;_-* &quot;-&quot;??\ _F_-;_-@_-"/>
    <numFmt numFmtId="182" formatCode="0.000"/>
    <numFmt numFmtId="183" formatCode="0.0%"/>
    <numFmt numFmtId="184" formatCode="0.0_)"/>
    <numFmt numFmtId="185" formatCode="#,##0.0_);\(#,##0.0\)"/>
    <numFmt numFmtId="186" formatCode="0.00_)"/>
    <numFmt numFmtId="187" formatCode="_(* #,##0.0_);_(* \(#,##0.0\);_(* &quot;-&quot;??_);_(@_)"/>
    <numFmt numFmtId="188" formatCode="[$-409]mmmm\ d\,\ yyyy;@"/>
    <numFmt numFmtId="189" formatCode="0.0000"/>
    <numFmt numFmtId="190" formatCode="0.000000"/>
  </numFmts>
  <fonts count="218">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mbria"/>
      <family val="1"/>
    </font>
    <font>
      <sz val="8"/>
      <color rgb="FFFF0000"/>
      <name val="Calibri Light"/>
      <family val="1"/>
      <scheme val="major"/>
    </font>
    <font>
      <b/>
      <sz val="9"/>
      <color theme="9" tint="-0.249977111117893"/>
      <name val="Times New Roman"/>
      <family val="1"/>
    </font>
    <font>
      <b/>
      <sz val="13"/>
      <color indexed="81"/>
      <name val="Tahoma"/>
      <family val="2"/>
    </font>
    <font>
      <b/>
      <sz val="8"/>
      <color theme="1"/>
      <name val="Times New Roman"/>
      <family val="1"/>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11"/>
      <color indexed="81"/>
      <name val="Tahoma"/>
      <family val="2"/>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s>
  <cellStyleXfs count="216">
    <xf numFmtId="0" fontId="0" fillId="0" borderId="0"/>
    <xf numFmtId="0" fontId="1" fillId="0" borderId="0"/>
    <xf numFmtId="165" fontId="1" fillId="0" borderId="0" applyFont="0" applyFill="0" applyBorder="0" applyAlignment="0" applyProtection="0"/>
    <xf numFmtId="0" fontId="1" fillId="0" borderId="0"/>
    <xf numFmtId="9" fontId="2" fillId="0" borderId="0" applyFont="0" applyFill="0" applyBorder="0" applyAlignment="0" applyProtection="0"/>
    <xf numFmtId="165"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5" fontId="1" fillId="0" borderId="0" applyFont="0" applyFill="0" applyBorder="0" applyAlignment="0" applyProtection="0"/>
    <xf numFmtId="165" fontId="2" fillId="0" borderId="0" applyFont="0" applyFill="0" applyBorder="0" applyAlignment="0" applyProtection="0"/>
    <xf numFmtId="171" fontId="20" fillId="0" borderId="0" applyFont="0" applyFill="0" applyBorder="0" applyAlignment="0" applyProtection="0"/>
    <xf numFmtId="9" fontId="20" fillId="0" borderId="0" applyFont="0" applyFill="0" applyBorder="0" applyAlignment="0" applyProtection="0"/>
    <xf numFmtId="0" fontId="19" fillId="0" borderId="0"/>
    <xf numFmtId="171"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70" fontId="1" fillId="0" borderId="0" applyFont="0" applyFill="0" applyBorder="0" applyAlignment="0" applyProtection="0"/>
    <xf numFmtId="0" fontId="1" fillId="0" borderId="0"/>
    <xf numFmtId="0" fontId="1" fillId="0" borderId="0"/>
    <xf numFmtId="0" fontId="1" fillId="0" borderId="0"/>
    <xf numFmtId="171" fontId="19" fillId="0" borderId="0" applyFill="0" applyBorder="0" applyProtection="0">
      <alignment horizontal="right"/>
    </xf>
    <xf numFmtId="0" fontId="1" fillId="0" borderId="0"/>
    <xf numFmtId="0" fontId="1" fillId="0" borderId="0"/>
    <xf numFmtId="165" fontId="2" fillId="0" borderId="0" applyFont="0" applyFill="0" applyBorder="0" applyAlignment="0" applyProtection="0"/>
    <xf numFmtId="9" fontId="1" fillId="0" borderId="0" applyFont="0" applyFill="0" applyBorder="0" applyAlignment="0" applyProtection="0"/>
    <xf numFmtId="165" fontId="2" fillId="0" borderId="0" applyFont="0" applyFill="0" applyBorder="0" applyAlignment="0" applyProtection="0"/>
    <xf numFmtId="0" fontId="1" fillId="0" borderId="0"/>
    <xf numFmtId="173"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3" fontId="1" fillId="0" borderId="0" applyFont="0" applyFill="0" applyBorder="0" applyAlignment="0" applyProtection="0"/>
    <xf numFmtId="171" fontId="2"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5"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65"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72"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1" fillId="0" borderId="0"/>
    <xf numFmtId="167" fontId="2" fillId="0" borderId="0" applyFont="0" applyFill="0" applyBorder="0" applyAlignment="0" applyProtection="0"/>
    <xf numFmtId="174" fontId="2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66"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5" fontId="1" fillId="0" borderId="0" applyFont="0" applyFill="0" applyBorder="0" applyAlignment="0" applyProtection="0"/>
    <xf numFmtId="0" fontId="19" fillId="0" borderId="0"/>
    <xf numFmtId="171"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5" fontId="2" fillId="0" borderId="0" applyFont="0" applyFill="0" applyBorder="0" applyAlignment="0" applyProtection="0"/>
    <xf numFmtId="0" fontId="2" fillId="0" borderId="0"/>
    <xf numFmtId="0" fontId="1" fillId="0" borderId="0"/>
    <xf numFmtId="173"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8"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5"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5" fontId="19" fillId="0" borderId="0" applyFont="0" applyFill="0" applyBorder="0" applyAlignment="0" applyProtection="0"/>
    <xf numFmtId="0" fontId="19" fillId="0" borderId="0"/>
    <xf numFmtId="0" fontId="117" fillId="0" borderId="0" applyNumberFormat="0" applyFill="0" applyBorder="0" applyAlignment="0" applyProtection="0"/>
  </cellStyleXfs>
  <cellXfs count="936">
    <xf numFmtId="0" fontId="0" fillId="0" borderId="0" xfId="0"/>
    <xf numFmtId="0" fontId="23" fillId="0" borderId="0" xfId="0" applyFont="1"/>
    <xf numFmtId="168" fontId="24" fillId="0" borderId="1" xfId="2" applyNumberFormat="1" applyFont="1" applyBorder="1"/>
    <xf numFmtId="168" fontId="3" fillId="0" borderId="1" xfId="2" quotePrefix="1" applyNumberFormat="1" applyFont="1" applyBorder="1" applyAlignment="1">
      <alignment horizontal="left"/>
    </xf>
    <xf numFmtId="169" fontId="24" fillId="0" borderId="0" xfId="3" applyNumberFormat="1" applyFont="1"/>
    <xf numFmtId="168" fontId="3" fillId="0" borderId="0" xfId="2" quotePrefix="1" applyNumberFormat="1" applyFont="1" applyAlignment="1">
      <alignment horizontal="left"/>
    </xf>
    <xf numFmtId="0" fontId="26" fillId="0" borderId="0" xfId="0" applyFont="1"/>
    <xf numFmtId="2" fontId="27" fillId="0" borderId="0" xfId="0" applyNumberFormat="1" applyFont="1"/>
    <xf numFmtId="170" fontId="27" fillId="0" borderId="0" xfId="0" applyNumberFormat="1" applyFont="1"/>
    <xf numFmtId="17" fontId="28" fillId="0" borderId="0" xfId="0" applyNumberFormat="1" applyFont="1"/>
    <xf numFmtId="170"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9" fontId="34" fillId="0" borderId="16" xfId="5" applyNumberFormat="1" applyFont="1" applyBorder="1" applyAlignment="1">
      <alignment horizontal="center"/>
    </xf>
    <xf numFmtId="165"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9" fontId="34" fillId="0" borderId="23" xfId="5" applyNumberFormat="1" applyFont="1" applyBorder="1" applyAlignment="1">
      <alignment horizontal="left"/>
    </xf>
    <xf numFmtId="179" fontId="34" fillId="0" borderId="16" xfId="5" applyNumberFormat="1" applyFont="1" applyBorder="1" applyAlignment="1">
      <alignment horizontal="left"/>
    </xf>
    <xf numFmtId="179"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5"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5"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5" fontId="34" fillId="50" borderId="17" xfId="5" applyFont="1" applyFill="1" applyBorder="1" applyAlignment="1">
      <alignment horizontal="left" vertical="top"/>
    </xf>
    <xf numFmtId="165" fontId="34" fillId="49" borderId="4" xfId="5" applyFont="1" applyFill="1" applyBorder="1" applyAlignment="1">
      <alignment horizontal="left" vertical="top"/>
    </xf>
    <xf numFmtId="165"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5" fontId="1" fillId="0" borderId="0" xfId="5" applyFont="1"/>
    <xf numFmtId="0" fontId="51" fillId="0" borderId="0" xfId="181" applyFont="1"/>
    <xf numFmtId="0" fontId="23" fillId="53" borderId="0" xfId="0" applyFont="1" applyFill="1"/>
    <xf numFmtId="0" fontId="0" fillId="53" borderId="0" xfId="0" applyFill="1"/>
    <xf numFmtId="169"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80"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80" fontId="63" fillId="47" borderId="0" xfId="0" applyNumberFormat="1" applyFont="1" applyFill="1"/>
    <xf numFmtId="168" fontId="65" fillId="0" borderId="0" xfId="2" applyNumberFormat="1" applyFont="1"/>
    <xf numFmtId="168" fontId="64" fillId="0" borderId="0" xfId="2" applyNumberFormat="1" applyFont="1"/>
    <xf numFmtId="168" fontId="65" fillId="0" borderId="15" xfId="2" applyNumberFormat="1" applyFont="1" applyBorder="1"/>
    <xf numFmtId="181"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70"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70" fontId="36" fillId="49" borderId="16" xfId="0" applyNumberFormat="1" applyFont="1" applyFill="1" applyBorder="1" applyAlignment="1">
      <alignment horizontal="center"/>
    </xf>
    <xf numFmtId="170"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5" fontId="52" fillId="48" borderId="17" xfId="5" applyFont="1" applyFill="1" applyBorder="1" applyAlignment="1">
      <alignment horizontal="center"/>
    </xf>
    <xf numFmtId="165" fontId="68" fillId="45" borderId="20" xfId="5" applyFont="1" applyFill="1" applyBorder="1" applyAlignment="1">
      <alignment horizontal="center"/>
    </xf>
    <xf numFmtId="183" fontId="68" fillId="45" borderId="36" xfId="4" applyNumberFormat="1" applyFont="1" applyFill="1" applyBorder="1" applyAlignment="1">
      <alignment horizontal="center"/>
    </xf>
    <xf numFmtId="0" fontId="34" fillId="0" borderId="16" xfId="0" applyFont="1" applyBorder="1" applyAlignment="1">
      <alignment horizontal="center"/>
    </xf>
    <xf numFmtId="184" fontId="36" fillId="0" borderId="16" xfId="0" applyNumberFormat="1" applyFont="1" applyBorder="1" applyAlignment="1">
      <alignment horizontal="center"/>
    </xf>
    <xf numFmtId="183" fontId="34" fillId="0" borderId="16" xfId="4" applyNumberFormat="1" applyFont="1" applyBorder="1" applyAlignment="1">
      <alignment horizontal="center" vertical="justify"/>
    </xf>
    <xf numFmtId="183" fontId="34" fillId="0" borderId="16" xfId="4" applyNumberFormat="1" applyFont="1" applyBorder="1" applyAlignment="1">
      <alignment horizontal="center"/>
    </xf>
    <xf numFmtId="185" fontId="36" fillId="0" borderId="16" xfId="0" applyNumberFormat="1" applyFont="1" applyBorder="1" applyAlignment="1">
      <alignment horizontal="center"/>
    </xf>
    <xf numFmtId="37" fontId="34" fillId="0" borderId="16" xfId="0" applyNumberFormat="1" applyFont="1" applyBorder="1" applyAlignment="1">
      <alignment horizontal="center"/>
    </xf>
    <xf numFmtId="183" fontId="34" fillId="0" borderId="16" xfId="0" applyNumberFormat="1" applyFont="1" applyBorder="1" applyAlignment="1">
      <alignment horizontal="center"/>
    </xf>
    <xf numFmtId="9" fontId="34" fillId="0" borderId="16" xfId="4" applyFont="1" applyBorder="1" applyAlignment="1">
      <alignment horizontal="center"/>
    </xf>
    <xf numFmtId="170" fontId="36" fillId="0" borderId="16" xfId="0" applyNumberFormat="1" applyFont="1" applyBorder="1" applyAlignment="1">
      <alignment horizontal="center"/>
    </xf>
    <xf numFmtId="9" fontId="34" fillId="0" borderId="16" xfId="0" applyNumberFormat="1" applyFont="1" applyBorder="1" applyAlignment="1">
      <alignment horizontal="center"/>
    </xf>
    <xf numFmtId="186" fontId="36" fillId="0" borderId="16" xfId="0" applyNumberFormat="1" applyFont="1" applyBorder="1" applyAlignment="1">
      <alignment horizontal="center"/>
    </xf>
    <xf numFmtId="3" fontId="34" fillId="0" borderId="16" xfId="0" applyNumberFormat="1" applyFont="1" applyBorder="1" applyAlignment="1">
      <alignment horizontal="center"/>
    </xf>
    <xf numFmtId="186" fontId="34" fillId="0" borderId="16" xfId="0" applyNumberFormat="1" applyFont="1" applyBorder="1" applyAlignment="1">
      <alignment horizontal="center"/>
    </xf>
    <xf numFmtId="4" fontId="34" fillId="0" borderId="16" xfId="0" applyNumberFormat="1" applyFont="1" applyBorder="1" applyAlignment="1">
      <alignment horizontal="center"/>
    </xf>
    <xf numFmtId="165" fontId="36" fillId="0" borderId="22" xfId="5" applyFont="1" applyBorder="1" applyAlignment="1">
      <alignment horizontal="center"/>
    </xf>
    <xf numFmtId="165" fontId="52" fillId="0" borderId="16" xfId="5" applyFont="1" applyBorder="1" applyAlignment="1">
      <alignment horizontal="center"/>
    </xf>
    <xf numFmtId="2" fontId="34" fillId="0" borderId="16" xfId="5" applyNumberFormat="1" applyFont="1" applyBorder="1" applyAlignment="1">
      <alignment horizontal="center"/>
    </xf>
    <xf numFmtId="170" fontId="52" fillId="46" borderId="1" xfId="0" applyNumberFormat="1" applyFont="1" applyFill="1" applyBorder="1" applyAlignment="1">
      <alignment horizontal="center"/>
    </xf>
    <xf numFmtId="170"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3"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70" fontId="34" fillId="0" borderId="16" xfId="0" applyNumberFormat="1" applyFont="1" applyBorder="1" applyAlignment="1">
      <alignment horizontal="center"/>
    </xf>
    <xf numFmtId="178" fontId="68" fillId="45" borderId="22" xfId="0" applyNumberFormat="1" applyFont="1" applyFill="1" applyBorder="1" applyAlignment="1">
      <alignment horizontal="center"/>
    </xf>
    <xf numFmtId="165" fontId="68" fillId="45" borderId="36" xfId="5" applyFont="1" applyFill="1" applyBorder="1" applyAlignment="1">
      <alignment horizontal="center"/>
    </xf>
    <xf numFmtId="183" fontId="68" fillId="45" borderId="16" xfId="0" applyNumberFormat="1" applyFont="1" applyFill="1" applyBorder="1" applyAlignment="1">
      <alignment horizontal="center"/>
    </xf>
    <xf numFmtId="187" fontId="68" fillId="45" borderId="16" xfId="5" applyNumberFormat="1" applyFont="1" applyFill="1" applyBorder="1" applyAlignment="1">
      <alignment horizontal="center"/>
    </xf>
    <xf numFmtId="187"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3" fontId="68" fillId="45" borderId="25" xfId="0" applyNumberFormat="1" applyFont="1" applyFill="1" applyBorder="1" applyAlignment="1">
      <alignment horizontal="center"/>
    </xf>
    <xf numFmtId="183" fontId="68" fillId="46" borderId="4" xfId="0" applyNumberFormat="1" applyFont="1" applyFill="1" applyBorder="1" applyAlignment="1">
      <alignment horizontal="center"/>
    </xf>
    <xf numFmtId="170" fontId="38" fillId="47" borderId="17" xfId="0" applyNumberFormat="1" applyFont="1" applyFill="1" applyBorder="1" applyAlignment="1">
      <alignment horizontal="center"/>
    </xf>
    <xf numFmtId="183" fontId="38" fillId="47" borderId="16" xfId="4" applyNumberFormat="1" applyFont="1" applyFill="1" applyBorder="1" applyAlignment="1">
      <alignment horizontal="center"/>
    </xf>
    <xf numFmtId="165"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5"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5"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70"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70" fontId="34" fillId="49" borderId="17" xfId="0" applyNumberFormat="1" applyFont="1" applyFill="1" applyBorder="1" applyAlignment="1">
      <alignment horizontal="center"/>
    </xf>
    <xf numFmtId="170" fontId="34" fillId="49" borderId="16" xfId="0" applyNumberFormat="1" applyFont="1" applyFill="1" applyBorder="1" applyAlignment="1">
      <alignment horizontal="center"/>
    </xf>
    <xf numFmtId="170" fontId="52" fillId="49" borderId="16" xfId="0" applyNumberFormat="1" applyFont="1" applyFill="1" applyBorder="1" applyAlignment="1">
      <alignment horizontal="center"/>
    </xf>
    <xf numFmtId="170"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5" fontId="34" fillId="50" borderId="17" xfId="5" applyFont="1" applyFill="1" applyBorder="1" applyAlignment="1">
      <alignment horizontal="center"/>
    </xf>
    <xf numFmtId="165" fontId="34" fillId="49" borderId="4" xfId="5" applyFont="1" applyFill="1" applyBorder="1" applyAlignment="1">
      <alignment horizontal="center"/>
    </xf>
    <xf numFmtId="165" fontId="52" fillId="49" borderId="16" xfId="5" applyFont="1" applyFill="1" applyBorder="1" applyAlignment="1">
      <alignment horizontal="center"/>
    </xf>
    <xf numFmtId="165" fontId="52" fillId="49" borderId="4" xfId="5" applyFont="1" applyFill="1" applyBorder="1" applyAlignment="1">
      <alignment horizontal="center"/>
    </xf>
    <xf numFmtId="1" fontId="34" fillId="50" borderId="16" xfId="0" applyNumberFormat="1" applyFont="1" applyFill="1" applyBorder="1" applyAlignment="1">
      <alignment horizontal="center"/>
    </xf>
    <xf numFmtId="170" fontId="38" fillId="47" borderId="4" xfId="0" applyNumberFormat="1" applyFont="1" applyFill="1" applyBorder="1" applyAlignment="1">
      <alignment horizontal="center"/>
    </xf>
    <xf numFmtId="170" fontId="38" fillId="47" borderId="38" xfId="0" applyNumberFormat="1" applyFont="1" applyFill="1" applyBorder="1" applyAlignment="1">
      <alignment horizontal="center"/>
    </xf>
    <xf numFmtId="170"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2"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70" fontId="36" fillId="49" borderId="4" xfId="0" applyNumberFormat="1" applyFont="1" applyFill="1" applyBorder="1" applyAlignment="1">
      <alignment horizontal="center"/>
    </xf>
    <xf numFmtId="170"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70"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8"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70"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70"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70"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70"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70"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2" fontId="70" fillId="58" borderId="16" xfId="0" applyNumberFormat="1" applyFont="1" applyFill="1" applyBorder="1" applyAlignment="1">
      <alignment horizontal="center"/>
    </xf>
    <xf numFmtId="182" fontId="72" fillId="58" borderId="16" xfId="0" applyNumberFormat="1" applyFont="1" applyFill="1" applyBorder="1" applyAlignment="1">
      <alignment horizontal="center" wrapText="1"/>
    </xf>
    <xf numFmtId="182" fontId="70" fillId="58" borderId="16" xfId="0" applyNumberFormat="1" applyFont="1" applyFill="1" applyBorder="1" applyAlignment="1">
      <alignment horizontal="center" wrapText="1"/>
    </xf>
    <xf numFmtId="170" fontId="34" fillId="58" borderId="16" xfId="0" applyNumberFormat="1" applyFont="1" applyFill="1" applyBorder="1" applyAlignment="1">
      <alignment horizontal="center"/>
    </xf>
    <xf numFmtId="170" fontId="34" fillId="58" borderId="16" xfId="5" applyNumberFormat="1" applyFont="1" applyFill="1" applyBorder="1" applyAlignment="1">
      <alignment horizontal="center"/>
    </xf>
    <xf numFmtId="165" fontId="70" fillId="58" borderId="16" xfId="5" applyFont="1" applyFill="1" applyBorder="1" applyAlignment="1">
      <alignment horizontal="center"/>
    </xf>
    <xf numFmtId="170"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8"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3" fontId="38" fillId="47" borderId="17" xfId="4" applyNumberFormat="1" applyFont="1" applyFill="1" applyBorder="1" applyAlignment="1">
      <alignment horizontal="center"/>
    </xf>
    <xf numFmtId="170" fontId="36" fillId="49" borderId="17" xfId="0" applyNumberFormat="1" applyFont="1" applyFill="1" applyBorder="1" applyAlignment="1">
      <alignment horizontal="center"/>
    </xf>
    <xf numFmtId="170"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4" fontId="34" fillId="0" borderId="16" xfId="0" applyNumberFormat="1" applyFont="1" applyBorder="1" applyAlignment="1">
      <alignment horizontal="center"/>
    </xf>
    <xf numFmtId="170" fontId="38" fillId="46" borderId="16" xfId="0" applyNumberFormat="1" applyFont="1" applyFill="1" applyBorder="1" applyAlignment="1">
      <alignment horizontal="center"/>
    </xf>
    <xf numFmtId="187" fontId="38" fillId="46" borderId="16" xfId="5" applyNumberFormat="1" applyFont="1" applyFill="1" applyBorder="1" applyAlignment="1">
      <alignment horizontal="center"/>
    </xf>
    <xf numFmtId="187"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70" fontId="68" fillId="45" borderId="22" xfId="0" applyNumberFormat="1" applyFont="1" applyFill="1" applyBorder="1" applyAlignment="1">
      <alignment horizontal="center"/>
    </xf>
    <xf numFmtId="187" fontId="34" fillId="0" borderId="16" xfId="5" applyNumberFormat="1" applyFont="1" applyBorder="1" applyAlignment="1">
      <alignment horizontal="center"/>
    </xf>
    <xf numFmtId="183" fontId="36" fillId="0" borderId="16" xfId="4" applyNumberFormat="1" applyFont="1" applyBorder="1" applyAlignment="1">
      <alignment horizontal="center"/>
    </xf>
    <xf numFmtId="179" fontId="34" fillId="0" borderId="23" xfId="5" applyNumberFormat="1" applyFont="1" applyBorder="1" applyAlignment="1">
      <alignment horizontal="center"/>
    </xf>
    <xf numFmtId="179"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2"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5" fontId="52" fillId="49" borderId="16" xfId="0" applyNumberFormat="1" applyFont="1" applyFill="1" applyBorder="1" applyAlignment="1">
      <alignment horizontal="center"/>
    </xf>
    <xf numFmtId="170"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70"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70"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2"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2" fontId="34" fillId="49" borderId="16" xfId="0" applyNumberFormat="1" applyFont="1" applyFill="1" applyBorder="1" applyAlignment="1">
      <alignment horizontal="center" wrapText="1"/>
    </xf>
    <xf numFmtId="165"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2"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70" fontId="34" fillId="49" borderId="16" xfId="0" applyNumberFormat="1" applyFont="1" applyFill="1" applyBorder="1" applyAlignment="1">
      <alignment horizontal="center" wrapText="1"/>
    </xf>
    <xf numFmtId="170" fontId="34" fillId="49" borderId="16" xfId="5" applyNumberFormat="1" applyFont="1" applyFill="1" applyBorder="1" applyAlignment="1">
      <alignment horizontal="center"/>
    </xf>
    <xf numFmtId="170" fontId="36" fillId="57" borderId="16" xfId="0" applyNumberFormat="1" applyFont="1" applyFill="1" applyBorder="1" applyAlignment="1">
      <alignment horizontal="center"/>
    </xf>
    <xf numFmtId="170"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70" fontId="70" fillId="0" borderId="31" xfId="0" applyNumberFormat="1" applyFont="1" applyBorder="1" applyAlignment="1">
      <alignment horizontal="center"/>
    </xf>
    <xf numFmtId="182" fontId="36" fillId="49" borderId="17" xfId="0" applyNumberFormat="1" applyFont="1" applyFill="1" applyBorder="1" applyAlignment="1">
      <alignment horizontal="center"/>
    </xf>
    <xf numFmtId="165"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3" fontId="52" fillId="49" borderId="16" xfId="4" applyNumberFormat="1" applyFont="1" applyFill="1" applyBorder="1" applyAlignment="1">
      <alignment horizontal="center"/>
    </xf>
    <xf numFmtId="183" fontId="34" fillId="49" borderId="16" xfId="4" applyNumberFormat="1" applyFont="1" applyFill="1" applyBorder="1" applyAlignment="1">
      <alignment horizontal="center"/>
    </xf>
    <xf numFmtId="9" fontId="34" fillId="49" borderId="37" xfId="4" applyFont="1" applyFill="1" applyBorder="1" applyAlignment="1">
      <alignment horizontal="center"/>
    </xf>
    <xf numFmtId="178" fontId="42" fillId="0" borderId="0" xfId="203" quotePrefix="1" applyNumberFormat="1" applyFont="1" applyAlignment="1">
      <alignment horizontal="right"/>
    </xf>
    <xf numFmtId="170" fontId="67" fillId="0" borderId="0" xfId="168" applyNumberFormat="1" applyFont="1" applyAlignment="1">
      <alignment horizontal="right"/>
    </xf>
    <xf numFmtId="170" fontId="67" fillId="0" borderId="0" xfId="168" applyNumberFormat="1" applyFont="1"/>
    <xf numFmtId="170" fontId="0" fillId="53" borderId="0" xfId="0" applyNumberFormat="1" applyFill="1"/>
    <xf numFmtId="170" fontId="67" fillId="54" borderId="0" xfId="168" applyNumberFormat="1" applyFont="1" applyFill="1"/>
    <xf numFmtId="170" fontId="23" fillId="0" borderId="0" xfId="0" applyNumberFormat="1" applyFont="1"/>
    <xf numFmtId="170" fontId="67" fillId="54" borderId="0" xfId="168" applyNumberFormat="1" applyFont="1" applyFill="1" applyAlignment="1">
      <alignment horizontal="right"/>
    </xf>
    <xf numFmtId="170" fontId="23" fillId="0" borderId="4" xfId="0" applyNumberFormat="1" applyFont="1" applyBorder="1"/>
    <xf numFmtId="0" fontId="3" fillId="0" borderId="1" xfId="2" quotePrefix="1" applyNumberFormat="1" applyFont="1" applyBorder="1" applyAlignment="1">
      <alignment horizontal="left"/>
    </xf>
    <xf numFmtId="169" fontId="74" fillId="0" borderId="0" xfId="3" applyNumberFormat="1" applyFont="1"/>
    <xf numFmtId="168" fontId="75" fillId="0" borderId="0" xfId="0" applyNumberFormat="1" applyFont="1"/>
    <xf numFmtId="169" fontId="76" fillId="0" borderId="0" xfId="0" applyNumberFormat="1" applyFont="1"/>
    <xf numFmtId="179" fontId="34" fillId="0" borderId="23" xfId="5" applyNumberFormat="1" applyFont="1" applyFill="1" applyBorder="1" applyAlignment="1" applyProtection="1">
      <alignment horizontal="left"/>
    </xf>
    <xf numFmtId="179" fontId="34" fillId="0" borderId="16" xfId="5" applyNumberFormat="1" applyFont="1" applyFill="1" applyBorder="1" applyAlignment="1" applyProtection="1">
      <alignment horizontal="left"/>
    </xf>
    <xf numFmtId="179" fontId="34" fillId="0" borderId="24" xfId="5" applyNumberFormat="1" applyFont="1" applyFill="1" applyBorder="1" applyAlignment="1" applyProtection="1">
      <alignment horizontal="left"/>
    </xf>
    <xf numFmtId="179"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9" fontId="75" fillId="55" borderId="0" xfId="3" applyNumberFormat="1" applyFont="1" applyFill="1" applyAlignment="1">
      <alignment vertical="center"/>
    </xf>
    <xf numFmtId="169" fontId="84" fillId="0" borderId="0" xfId="3" applyNumberFormat="1" applyFont="1" applyAlignment="1">
      <alignment vertical="center"/>
    </xf>
    <xf numFmtId="169" fontId="75" fillId="0" borderId="0" xfId="3" applyNumberFormat="1" applyFont="1" applyAlignment="1">
      <alignment vertical="center"/>
    </xf>
    <xf numFmtId="169" fontId="85" fillId="0" borderId="0" xfId="0" applyNumberFormat="1" applyFont="1"/>
    <xf numFmtId="169" fontId="64" fillId="62" borderId="0" xfId="3" applyNumberFormat="1" applyFont="1" applyFill="1" applyAlignment="1">
      <alignment vertical="center"/>
    </xf>
    <xf numFmtId="169" fontId="65" fillId="0" borderId="0" xfId="3" applyNumberFormat="1" applyFont="1" applyAlignment="1">
      <alignment vertical="center"/>
    </xf>
    <xf numFmtId="169" fontId="64" fillId="0" borderId="0" xfId="3" applyNumberFormat="1" applyFont="1" applyAlignment="1">
      <alignment vertical="center"/>
    </xf>
    <xf numFmtId="169" fontId="86" fillId="0" borderId="0" xfId="0" applyNumberFormat="1" applyFont="1"/>
    <xf numFmtId="3" fontId="67" fillId="54" borderId="0" xfId="168" applyNumberFormat="1" applyFont="1" applyFill="1" applyAlignment="1">
      <alignment horizontal="right"/>
    </xf>
    <xf numFmtId="169" fontId="67" fillId="54" borderId="0" xfId="168" applyNumberFormat="1" applyFont="1" applyFill="1" applyAlignment="1">
      <alignment horizontal="right"/>
    </xf>
    <xf numFmtId="188" fontId="87" fillId="0" borderId="0" xfId="3" applyNumberFormat="1" applyFont="1" applyAlignment="1">
      <alignment horizontal="left"/>
    </xf>
    <xf numFmtId="180" fontId="42" fillId="0" borderId="46" xfId="0" applyNumberFormat="1" applyFont="1" applyBorder="1" applyAlignment="1">
      <alignment horizontal="center"/>
    </xf>
    <xf numFmtId="178" fontId="42" fillId="62" borderId="0" xfId="203" applyNumberFormat="1" applyFont="1" applyFill="1" applyBorder="1"/>
    <xf numFmtId="178" fontId="19" fillId="0" borderId="0" xfId="0" applyNumberFormat="1" applyFont="1"/>
    <xf numFmtId="0" fontId="19" fillId="0" borderId="0" xfId="0" applyFont="1"/>
    <xf numFmtId="178" fontId="42" fillId="62" borderId="15" xfId="203" applyNumberFormat="1" applyFont="1" applyFill="1" applyBorder="1"/>
    <xf numFmtId="178" fontId="42" fillId="51" borderId="0" xfId="203" quotePrefix="1" applyNumberFormat="1" applyFont="1" applyFill="1" applyBorder="1" applyAlignment="1">
      <alignment horizontal="right"/>
    </xf>
    <xf numFmtId="178" fontId="19" fillId="0" borderId="0" xfId="0" applyNumberFormat="1" applyFont="1" applyAlignment="1">
      <alignment horizontal="right"/>
    </xf>
    <xf numFmtId="178"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8"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7" fontId="36" fillId="45" borderId="51" xfId="5" applyNumberFormat="1" applyFont="1" applyFill="1" applyBorder="1" applyAlignment="1" applyProtection="1">
      <alignment horizontal="left"/>
    </xf>
    <xf numFmtId="187" fontId="92" fillId="63" borderId="52" xfId="5" applyNumberFormat="1" applyFont="1" applyFill="1" applyBorder="1" applyAlignment="1">
      <alignment horizontal="left"/>
    </xf>
    <xf numFmtId="187" fontId="36" fillId="45" borderId="20" xfId="5" applyNumberFormat="1" applyFont="1" applyFill="1" applyBorder="1" applyAlignment="1" applyProtection="1">
      <alignment horizontal="left"/>
    </xf>
    <xf numFmtId="187"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7"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70" fontId="97" fillId="0" borderId="0" xfId="0" applyNumberFormat="1" applyFont="1"/>
    <xf numFmtId="170" fontId="98" fillId="0" borderId="0" xfId="0" applyNumberFormat="1" applyFont="1"/>
    <xf numFmtId="170" fontId="97" fillId="0" borderId="2" xfId="0" applyNumberFormat="1" applyFont="1" applyBorder="1"/>
    <xf numFmtId="9" fontId="84" fillId="0" borderId="0" xfId="157" applyFont="1"/>
    <xf numFmtId="168" fontId="75" fillId="51" borderId="0" xfId="45" applyNumberFormat="1" applyFont="1" applyFill="1"/>
    <xf numFmtId="3" fontId="75" fillId="51" borderId="0" xfId="45" applyNumberFormat="1" applyFont="1" applyFill="1"/>
    <xf numFmtId="0" fontId="84" fillId="0" borderId="0" xfId="0" applyFont="1"/>
    <xf numFmtId="169" fontId="99" fillId="0" borderId="0" xfId="3" applyNumberFormat="1" applyFont="1"/>
    <xf numFmtId="3" fontId="99" fillId="0" borderId="0" xfId="3" applyNumberFormat="1" applyFont="1"/>
    <xf numFmtId="0" fontId="85" fillId="0" borderId="0" xfId="0" applyFont="1"/>
    <xf numFmtId="168" fontId="84" fillId="0" borderId="0" xfId="45" quotePrefix="1" applyNumberFormat="1" applyFont="1" applyAlignment="1">
      <alignment horizontal="left"/>
    </xf>
    <xf numFmtId="3" fontId="100" fillId="0" borderId="0" xfId="45" applyNumberFormat="1" applyFont="1"/>
    <xf numFmtId="168" fontId="75" fillId="0" borderId="0" xfId="45" applyNumberFormat="1" applyFont="1"/>
    <xf numFmtId="3" fontId="75" fillId="0" borderId="0" xfId="45" applyNumberFormat="1" applyFont="1"/>
    <xf numFmtId="168" fontId="84" fillId="0" borderId="15" xfId="45" quotePrefix="1" applyNumberFormat="1" applyFont="1" applyBorder="1" applyAlignment="1">
      <alignment horizontal="left"/>
    </xf>
    <xf numFmtId="3" fontId="100" fillId="0" borderId="15" xfId="45" applyNumberFormat="1" applyFont="1" applyBorder="1"/>
    <xf numFmtId="168"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3" fontId="98" fillId="65" borderId="0" xfId="0" applyNumberFormat="1" applyFont="1" applyFill="1"/>
    <xf numFmtId="183"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8" fontId="82" fillId="0" borderId="0" xfId="0" applyNumberFormat="1" applyFont="1" applyAlignment="1">
      <alignment horizontal="center"/>
    </xf>
    <xf numFmtId="168" fontId="19" fillId="46" borderId="0" xfId="0" applyNumberFormat="1" applyFont="1" applyFill="1" applyAlignment="1">
      <alignment horizontal="center"/>
    </xf>
    <xf numFmtId="3" fontId="19" fillId="0" borderId="55" xfId="0" applyNumberFormat="1" applyFont="1" applyBorder="1" applyAlignment="1">
      <alignment horizontal="center"/>
    </xf>
    <xf numFmtId="180"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70" fontId="112" fillId="0" borderId="0" xfId="0" applyNumberFormat="1" applyFont="1"/>
    <xf numFmtId="0" fontId="113" fillId="0" borderId="0" xfId="0" applyFont="1"/>
    <xf numFmtId="0" fontId="114" fillId="0" borderId="1" xfId="0" applyFont="1" applyBorder="1" applyAlignment="1">
      <alignment horizontal="left"/>
    </xf>
    <xf numFmtId="178" fontId="110" fillId="0" borderId="0" xfId="0" applyNumberFormat="1" applyFont="1" applyAlignment="1">
      <alignment horizontal="right"/>
    </xf>
    <xf numFmtId="0" fontId="115" fillId="0" borderId="0" xfId="0" applyFont="1"/>
    <xf numFmtId="178"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9" fontId="58" fillId="0" borderId="0" xfId="0" applyNumberFormat="1" applyFont="1" applyAlignment="1">
      <alignment horizontal="center" vertical="center"/>
    </xf>
    <xf numFmtId="189"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70" fontId="0" fillId="46" borderId="16" xfId="0" applyNumberFormat="1" applyFill="1" applyBorder="1" applyAlignment="1">
      <alignment horizontal="center"/>
    </xf>
    <xf numFmtId="170"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80"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70"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3" fontId="81" fillId="80" borderId="0" xfId="0" applyNumberFormat="1" applyFont="1" applyFill="1"/>
    <xf numFmtId="0" fontId="158" fillId="79" borderId="0" xfId="0" applyFont="1" applyFill="1" applyAlignment="1">
      <alignment horizontal="left"/>
    </xf>
    <xf numFmtId="183"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80" fontId="161" fillId="81" borderId="0" xfId="0" applyNumberFormat="1" applyFont="1" applyFill="1"/>
    <xf numFmtId="180" fontId="161" fillId="81" borderId="56" xfId="0" applyNumberFormat="1" applyFont="1" applyFill="1" applyBorder="1"/>
    <xf numFmtId="180" fontId="161" fillId="81" borderId="61" xfId="0" applyNumberFormat="1" applyFont="1" applyFill="1" applyBorder="1"/>
    <xf numFmtId="168" fontId="162" fillId="0" borderId="0" xfId="0" applyNumberFormat="1" applyFont="1"/>
    <xf numFmtId="168" fontId="162" fillId="0" borderId="56" xfId="0" applyNumberFormat="1" applyFont="1" applyBorder="1"/>
    <xf numFmtId="168" fontId="162" fillId="0" borderId="61" xfId="0" applyNumberFormat="1" applyFont="1" applyBorder="1"/>
    <xf numFmtId="168" fontId="163" fillId="0" borderId="0" xfId="0" applyNumberFormat="1" applyFont="1"/>
    <xf numFmtId="168" fontId="164" fillId="0" borderId="0" xfId="0" applyNumberFormat="1" applyFont="1"/>
    <xf numFmtId="168"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80" fontId="58" fillId="0" borderId="0" xfId="1" applyNumberFormat="1" applyFont="1" applyProtection="1">
      <protection locked="0"/>
    </xf>
    <xf numFmtId="170"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8" fontId="178" fillId="0" borderId="0" xfId="0" applyNumberFormat="1" applyFont="1" applyAlignment="1">
      <alignment horizontal="right"/>
    </xf>
    <xf numFmtId="178" fontId="179" fillId="51" borderId="0" xfId="203" quotePrefix="1" applyNumberFormat="1" applyFont="1" applyFill="1" applyBorder="1" applyAlignment="1">
      <alignment horizontal="right"/>
    </xf>
    <xf numFmtId="178" fontId="74" fillId="0" borderId="0" xfId="0" applyNumberFormat="1" applyFont="1" applyAlignment="1">
      <alignment horizontal="right"/>
    </xf>
    <xf numFmtId="178" fontId="179" fillId="51" borderId="15" xfId="203" quotePrefix="1" applyNumberFormat="1" applyFont="1" applyFill="1" applyBorder="1" applyAlignment="1">
      <alignment horizontal="right"/>
    </xf>
    <xf numFmtId="0" fontId="181" fillId="0" borderId="1" xfId="0" applyFont="1" applyBorder="1"/>
    <xf numFmtId="169"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70"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3" fontId="76" fillId="65" borderId="62" xfId="0" applyNumberFormat="1" applyFont="1" applyFill="1" applyBorder="1"/>
    <xf numFmtId="0" fontId="182" fillId="65" borderId="0" xfId="0" applyFont="1" applyFill="1"/>
    <xf numFmtId="183" fontId="103" fillId="65" borderId="62" xfId="0" applyNumberFormat="1" applyFont="1" applyFill="1" applyBorder="1"/>
    <xf numFmtId="183" fontId="104" fillId="65" borderId="0" xfId="0" applyNumberFormat="1" applyFont="1" applyFill="1"/>
    <xf numFmtId="183" fontId="104" fillId="65" borderId="62" xfId="0" applyNumberFormat="1" applyFont="1" applyFill="1" applyBorder="1"/>
    <xf numFmtId="183" fontId="105" fillId="65" borderId="62" xfId="0" applyNumberFormat="1" applyFont="1" applyFill="1" applyBorder="1"/>
    <xf numFmtId="170"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70" fontId="80" fillId="65" borderId="62" xfId="0" applyNumberFormat="1" applyFont="1" applyFill="1" applyBorder="1"/>
    <xf numFmtId="183" fontId="98" fillId="65" borderId="62" xfId="0" applyNumberFormat="1" applyFont="1" applyFill="1" applyBorder="1"/>
    <xf numFmtId="183" fontId="184" fillId="65" borderId="0" xfId="0" applyNumberFormat="1" applyFont="1" applyFill="1"/>
    <xf numFmtId="183"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3"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0" fontId="187" fillId="79" borderId="0" xfId="0" applyFont="1" applyFill="1" applyAlignment="1">
      <alignment horizontal="right"/>
    </xf>
    <xf numFmtId="0" fontId="187" fillId="79" borderId="0" xfId="0" quotePrefix="1" applyFont="1" applyFill="1" applyAlignment="1">
      <alignment horizontal="right"/>
    </xf>
    <xf numFmtId="1" fontId="0" fillId="47" borderId="0" xfId="0" applyNumberFormat="1" applyFill="1"/>
    <xf numFmtId="170" fontId="188" fillId="0" borderId="0" xfId="0" applyNumberFormat="1" applyFont="1"/>
    <xf numFmtId="1" fontId="36" fillId="45" borderId="51" xfId="5" applyNumberFormat="1" applyFont="1" applyFill="1" applyBorder="1" applyAlignment="1" applyProtection="1">
      <alignment horizontal="right"/>
    </xf>
    <xf numFmtId="187"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87"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87"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187" fontId="34" fillId="63" borderId="53" xfId="5" applyNumberFormat="1" applyFont="1" applyFill="1" applyBorder="1" applyAlignment="1">
      <alignment horizontal="right"/>
    </xf>
    <xf numFmtId="0" fontId="189" fillId="0" borderId="0" xfId="0" applyFont="1"/>
    <xf numFmtId="0" fontId="190" fillId="65" borderId="0" xfId="0" applyFont="1" applyFill="1"/>
    <xf numFmtId="170" fontId="0" fillId="71" borderId="0" xfId="0" applyNumberFormat="1" applyFill="1"/>
    <xf numFmtId="170" fontId="98" fillId="71" borderId="0" xfId="0" applyNumberFormat="1" applyFont="1" applyFill="1"/>
    <xf numFmtId="0" fontId="26" fillId="71" borderId="0" xfId="0" applyFont="1" applyFill="1"/>
    <xf numFmtId="0" fontId="36" fillId="0" borderId="0" xfId="3" applyFont="1"/>
    <xf numFmtId="0" fontId="36" fillId="0" borderId="2" xfId="3" applyFont="1" applyBorder="1"/>
    <xf numFmtId="0" fontId="36" fillId="0" borderId="63" xfId="3" applyFont="1" applyBorder="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80" fontId="196" fillId="47" borderId="0" xfId="0" applyNumberFormat="1" applyFont="1" applyFill="1"/>
    <xf numFmtId="168" fontId="198" fillId="0" borderId="0" xfId="0" applyNumberFormat="1" applyFont="1"/>
    <xf numFmtId="168" fontId="200" fillId="0" borderId="0" xfId="0" applyNumberFormat="1" applyFont="1"/>
    <xf numFmtId="168" fontId="163" fillId="0" borderId="56" xfId="0" applyNumberFormat="1" applyFont="1" applyBorder="1"/>
    <xf numFmtId="168" fontId="165" fillId="0" borderId="56" xfId="0" applyNumberFormat="1" applyFont="1" applyBorder="1"/>
    <xf numFmtId="168" fontId="199"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83" fontId="0" fillId="86" borderId="70" xfId="0" applyNumberFormat="1" applyFill="1" applyBorder="1"/>
    <xf numFmtId="183" fontId="0" fillId="86" borderId="71" xfId="0" applyNumberFormat="1" applyFill="1" applyBorder="1"/>
    <xf numFmtId="0" fontId="203" fillId="63" borderId="0" xfId="168" applyFont="1" applyFill="1" applyAlignment="1">
      <alignment horizontal="right"/>
    </xf>
    <xf numFmtId="0" fontId="179" fillId="63" borderId="0" xfId="168" applyFont="1" applyFill="1" applyAlignment="1">
      <alignment horizontal="right"/>
    </xf>
    <xf numFmtId="1" fontId="204"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4"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5"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90" fontId="92" fillId="63" borderId="52" xfId="5" applyNumberFormat="1" applyFont="1" applyFill="1" applyBorder="1" applyAlignment="1">
      <alignment horizontal="left"/>
    </xf>
    <xf numFmtId="2" fontId="19" fillId="0" borderId="0" xfId="0" applyNumberFormat="1" applyFont="1" applyAlignment="1">
      <alignment horizontal="right"/>
    </xf>
    <xf numFmtId="170" fontId="0" fillId="0" borderId="44" xfId="0" applyNumberFormat="1" applyBorder="1"/>
    <xf numFmtId="1" fontId="38" fillId="63" borderId="52" xfId="5" applyNumberFormat="1" applyFont="1" applyFill="1" applyBorder="1" applyAlignment="1">
      <alignment horizontal="right"/>
    </xf>
    <xf numFmtId="0" fontId="187" fillId="79" borderId="0" xfId="0" applyFont="1" applyFill="1" applyAlignment="1">
      <alignment horizontal="center"/>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75" fillId="55" borderId="0" xfId="3" applyFont="1" applyFill="1" applyAlignment="1">
      <alignment vertical="center"/>
    </xf>
    <xf numFmtId="0" fontId="84" fillId="0" borderId="0" xfId="3" applyFont="1" applyAlignment="1">
      <alignment vertical="center"/>
    </xf>
    <xf numFmtId="0" fontId="75" fillId="0" borderId="0" xfId="3" applyFont="1" applyAlignment="1">
      <alignment vertic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70" fontId="124" fillId="88" borderId="0" xfId="0" applyNumberFormat="1" applyFont="1" applyFill="1" applyAlignment="1">
      <alignment horizontal="right"/>
    </xf>
    <xf numFmtId="170" fontId="19" fillId="88" borderId="0" xfId="0" applyNumberFormat="1" applyFont="1" applyFill="1" applyAlignment="1">
      <alignment horizontal="right"/>
    </xf>
    <xf numFmtId="0" fontId="176" fillId="88" borderId="32" xfId="0" applyFont="1" applyFill="1" applyBorder="1"/>
    <xf numFmtId="170" fontId="125" fillId="88" borderId="0" xfId="0" applyNumberFormat="1" applyFont="1" applyFill="1" applyAlignment="1">
      <alignment horizontal="right"/>
    </xf>
    <xf numFmtId="1" fontId="19" fillId="88" borderId="0" xfId="0" applyNumberFormat="1" applyFont="1" applyFill="1" applyAlignment="1">
      <alignment horizontal="right"/>
    </xf>
    <xf numFmtId="170"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83" fontId="27" fillId="86" borderId="0" xfId="0" applyNumberFormat="1" applyFont="1" applyFill="1"/>
    <xf numFmtId="183"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83" fontId="27" fillId="86" borderId="74" xfId="0" applyNumberFormat="1" applyFont="1" applyFill="1" applyBorder="1"/>
    <xf numFmtId="183"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70" fontId="17" fillId="0" borderId="44" xfId="0" applyNumberFormat="1" applyFont="1" applyBorder="1"/>
    <xf numFmtId="170" fontId="0" fillId="70" borderId="32" xfId="0" applyNumberFormat="1" applyFill="1" applyBorder="1" applyAlignment="1">
      <alignment horizontal="center"/>
    </xf>
    <xf numFmtId="170" fontId="0" fillId="70" borderId="56" xfId="0" applyNumberFormat="1" applyFill="1" applyBorder="1" applyAlignment="1">
      <alignment horizontal="center"/>
    </xf>
    <xf numFmtId="170" fontId="0" fillId="70" borderId="0" xfId="0" applyNumberFormat="1" applyFill="1" applyAlignment="1">
      <alignment horizontal="center"/>
    </xf>
    <xf numFmtId="170" fontId="15" fillId="70" borderId="0" xfId="0" applyNumberFormat="1" applyFont="1" applyFill="1" applyAlignment="1">
      <alignment horizontal="center"/>
    </xf>
    <xf numFmtId="170" fontId="0" fillId="46" borderId="32" xfId="0" applyNumberFormat="1" applyFill="1" applyBorder="1" applyAlignment="1">
      <alignment horizontal="center"/>
    </xf>
    <xf numFmtId="170" fontId="0" fillId="46" borderId="0" xfId="0" applyNumberFormat="1" applyFill="1" applyAlignment="1">
      <alignment horizontal="center"/>
    </xf>
    <xf numFmtId="0" fontId="59" fillId="87" borderId="68" xfId="0" applyFont="1" applyFill="1" applyBorder="1" applyAlignment="1">
      <alignment horizontal="right"/>
    </xf>
    <xf numFmtId="170" fontId="19" fillId="51" borderId="0" xfId="203" quotePrefix="1" applyNumberFormat="1" applyFont="1" applyFill="1" applyBorder="1" applyAlignment="1">
      <alignment horizontal="center"/>
    </xf>
    <xf numFmtId="178" fontId="42" fillId="51" borderId="0" xfId="203" quotePrefix="1" applyNumberFormat="1" applyFont="1" applyFill="1" applyBorder="1" applyAlignment="1">
      <alignment horizontal="center"/>
    </xf>
    <xf numFmtId="170" fontId="19" fillId="51" borderId="15" xfId="203" quotePrefix="1" applyNumberFormat="1" applyFont="1" applyFill="1" applyBorder="1" applyAlignment="1">
      <alignment horizontal="center"/>
    </xf>
    <xf numFmtId="0" fontId="209" fillId="63" borderId="48" xfId="140" applyFont="1" applyFill="1" applyBorder="1" applyAlignment="1">
      <alignment horizontal="left"/>
    </xf>
    <xf numFmtId="3" fontId="200"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70" fontId="97" fillId="91" borderId="66" xfId="0" applyNumberFormat="1" applyFont="1" applyFill="1" applyBorder="1"/>
    <xf numFmtId="170" fontId="97" fillId="91" borderId="67" xfId="0" applyNumberFormat="1" applyFont="1" applyFill="1" applyBorder="1"/>
    <xf numFmtId="0" fontId="0" fillId="91" borderId="0" xfId="0" applyFill="1"/>
    <xf numFmtId="178" fontId="204" fillId="0" borderId="0" xfId="0" applyNumberFormat="1" applyFont="1" applyAlignment="1">
      <alignment horizontal="right"/>
    </xf>
    <xf numFmtId="178"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1" fillId="89" borderId="0" xfId="0" applyNumberFormat="1" applyFont="1" applyFill="1" applyAlignment="1">
      <alignment horizontal="right"/>
    </xf>
    <xf numFmtId="0" fontId="82" fillId="89" borderId="0" xfId="0" applyFont="1" applyFill="1" applyAlignment="1">
      <alignment horizontal="right"/>
    </xf>
    <xf numFmtId="170" fontId="19" fillId="89" borderId="0" xfId="0" applyNumberFormat="1" applyFont="1" applyFill="1" applyAlignment="1">
      <alignment horizontal="right"/>
    </xf>
    <xf numFmtId="170" fontId="82" fillId="89" borderId="0" xfId="0" applyNumberFormat="1" applyFont="1" applyFill="1" applyAlignment="1">
      <alignment horizontal="right"/>
    </xf>
    <xf numFmtId="170" fontId="125" fillId="89" borderId="0" xfId="0" applyNumberFormat="1" applyFont="1" applyFill="1" applyAlignment="1">
      <alignment horizontal="right"/>
    </xf>
    <xf numFmtId="1" fontId="19" fillId="89" borderId="0" xfId="0" applyNumberFormat="1" applyFont="1" applyFill="1" applyAlignment="1">
      <alignment horizontal="right"/>
    </xf>
    <xf numFmtId="170" fontId="205" fillId="89" borderId="0" xfId="0" applyNumberFormat="1" applyFont="1" applyFill="1" applyAlignment="1">
      <alignment horizontal="right"/>
    </xf>
    <xf numFmtId="2" fontId="207"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1" fillId="89" borderId="73" xfId="0" applyNumberFormat="1" applyFont="1" applyFill="1" applyBorder="1" applyAlignment="1">
      <alignment horizontal="right"/>
    </xf>
    <xf numFmtId="10" fontId="201" fillId="89" borderId="62" xfId="0" applyNumberFormat="1" applyFont="1" applyFill="1" applyBorder="1" applyAlignment="1">
      <alignment horizontal="right"/>
    </xf>
    <xf numFmtId="170" fontId="19" fillId="89" borderId="73" xfId="0" applyNumberFormat="1" applyFont="1" applyFill="1" applyBorder="1" applyAlignment="1">
      <alignment horizontal="right"/>
    </xf>
    <xf numFmtId="170" fontId="19" fillId="89" borderId="62" xfId="0" applyNumberFormat="1" applyFont="1" applyFill="1" applyBorder="1" applyAlignment="1">
      <alignment horizontal="right"/>
    </xf>
    <xf numFmtId="170" fontId="125" fillId="89" borderId="73" xfId="0" applyNumberFormat="1" applyFont="1" applyFill="1" applyBorder="1" applyAlignment="1">
      <alignment horizontal="right"/>
    </xf>
    <xf numFmtId="170"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70" fontId="205" fillId="89" borderId="73" xfId="0" applyNumberFormat="1" applyFont="1" applyFill="1" applyBorder="1" applyAlignment="1">
      <alignment horizontal="right"/>
    </xf>
    <xf numFmtId="2" fontId="207" fillId="89" borderId="62" xfId="0" applyNumberFormat="1" applyFont="1" applyFill="1" applyBorder="1" applyAlignment="1">
      <alignment horizontal="right"/>
    </xf>
    <xf numFmtId="170" fontId="78" fillId="89" borderId="74" xfId="0" applyNumberFormat="1" applyFont="1" applyFill="1" applyBorder="1" applyAlignment="1">
      <alignment horizontal="right"/>
    </xf>
    <xf numFmtId="170" fontId="78" fillId="89" borderId="70" xfId="0" applyNumberFormat="1" applyFont="1" applyFill="1" applyBorder="1" applyAlignment="1">
      <alignment horizontal="right"/>
    </xf>
    <xf numFmtId="2" fontId="207" fillId="89" borderId="70" xfId="0" applyNumberFormat="1" applyFont="1" applyFill="1" applyBorder="1" applyAlignment="1">
      <alignment horizontal="right"/>
    </xf>
    <xf numFmtId="2" fontId="207" fillId="89" borderId="71" xfId="0" applyNumberFormat="1" applyFont="1" applyFill="1" applyBorder="1" applyAlignment="1">
      <alignment horizontal="right"/>
    </xf>
    <xf numFmtId="0" fontId="27" fillId="86" borderId="0" xfId="0" applyFont="1" applyFill="1"/>
    <xf numFmtId="0" fontId="208" fillId="86" borderId="0" xfId="0" applyFont="1" applyFill="1"/>
    <xf numFmtId="0" fontId="208" fillId="86" borderId="0" xfId="0" applyFont="1" applyFill="1" applyAlignment="1">
      <alignment horizontal="right"/>
    </xf>
    <xf numFmtId="183" fontId="0" fillId="86" borderId="0" xfId="0" applyNumberFormat="1" applyFill="1"/>
    <xf numFmtId="183" fontId="208" fillId="86" borderId="0" xfId="0" applyNumberFormat="1" applyFont="1" applyFill="1"/>
    <xf numFmtId="0" fontId="189" fillId="63" borderId="32" xfId="0" applyFont="1" applyFill="1" applyBorder="1" applyAlignment="1">
      <alignment horizontal="left"/>
    </xf>
    <xf numFmtId="0" fontId="211" fillId="0" borderId="0" xfId="0" applyFont="1"/>
    <xf numFmtId="2" fontId="212" fillId="0" borderId="0" xfId="1" applyNumberFormat="1" applyFont="1"/>
    <xf numFmtId="0" fontId="211" fillId="0" borderId="0" xfId="168" applyFont="1"/>
    <xf numFmtId="0" fontId="213" fillId="0" borderId="0" xfId="1" applyFont="1"/>
    <xf numFmtId="169" fontId="212" fillId="73" borderId="0" xfId="3" applyNumberFormat="1" applyFont="1" applyFill="1"/>
    <xf numFmtId="169" fontId="211" fillId="0" borderId="0" xfId="3" applyNumberFormat="1" applyFont="1"/>
    <xf numFmtId="168" fontId="214" fillId="0" borderId="15" xfId="2" applyNumberFormat="1" applyFont="1" applyBorder="1"/>
    <xf numFmtId="188" fontId="215" fillId="0" borderId="0" xfId="3" applyNumberFormat="1" applyFont="1" applyAlignment="1">
      <alignment horizontal="left"/>
    </xf>
    <xf numFmtId="0" fontId="216" fillId="63" borderId="32" xfId="0" applyFont="1" applyFill="1" applyBorder="1" applyAlignment="1">
      <alignment horizontal="left"/>
    </xf>
    <xf numFmtId="0" fontId="217" fillId="0" borderId="0" xfId="0" applyFont="1"/>
    <xf numFmtId="0" fontId="216" fillId="0" borderId="32" xfId="0" applyFont="1" applyBorder="1"/>
    <xf numFmtId="0" fontId="102" fillId="0" borderId="0" xfId="0" applyFont="1"/>
    <xf numFmtId="1" fontId="82" fillId="63" borderId="48" xfId="5" applyNumberFormat="1" applyFont="1" applyFill="1" applyBorder="1" applyAlignment="1">
      <alignment horizontal="right"/>
    </xf>
    <xf numFmtId="170" fontId="97" fillId="91" borderId="0" xfId="0" applyNumberFormat="1" applyFont="1" applyFill="1"/>
    <xf numFmtId="170" fontId="45" fillId="0" borderId="0" xfId="0" applyNumberFormat="1" applyFont="1"/>
    <xf numFmtId="170" fontId="97" fillId="91" borderId="63" xfId="0" applyNumberFormat="1" applyFont="1" applyFill="1" applyBorder="1"/>
    <xf numFmtId="170" fontId="97" fillId="91" borderId="2" xfId="0" applyNumberFormat="1" applyFont="1" applyFill="1" applyBorder="1"/>
    <xf numFmtId="170" fontId="0" fillId="92" borderId="0" xfId="0" applyNumberFormat="1" applyFill="1"/>
    <xf numFmtId="170" fontId="17" fillId="92" borderId="0" xfId="0" applyNumberFormat="1" applyFont="1" applyFill="1"/>
    <xf numFmtId="170" fontId="0" fillId="92" borderId="44" xfId="0" applyNumberFormat="1" applyFill="1" applyBorder="1"/>
    <xf numFmtId="170" fontId="46" fillId="0" borderId="34" xfId="3" applyNumberFormat="1" applyFont="1" applyBorder="1" applyAlignment="1">
      <alignment horizontal="left" vertical="center"/>
    </xf>
    <xf numFmtId="170"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16">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64770</xdr:colOff>
          <xdr:row>3</xdr:row>
          <xdr:rowOff>26670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165.40450278377361</v>
      </c>
      <c r="DO135" s="439">
        <f>AVERAGE('monthly data'!MO154:MQ154)</f>
        <v>169.60654370915955</v>
      </c>
      <c r="DP135" s="439" t="e">
        <f>AVERAGE('monthly data'!MR154:MT154)</f>
        <v>#DIV/0!</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235.98243394841768</v>
      </c>
      <c r="DP136" s="440" t="e">
        <f>AVERAGE('monthly data'!MR155:MT155)</f>
        <v>#DIV/0!</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249.94880985343772</v>
      </c>
      <c r="DP137" s="440" t="e">
        <f>AVERAGE('monthly data'!MR156:MT156)</f>
        <v>#DIV/0!</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138.53209057952151</v>
      </c>
      <c r="DP138" s="440" t="e">
        <f>AVERAGE('monthly data'!MR158:MT158)</f>
        <v>#DIV/0!</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170.93895317697991</v>
      </c>
      <c r="DP139" s="440" t="e">
        <f>AVERAGE('monthly data'!MR159:MT159)</f>
        <v>#DIV/0!</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147.39392404942251</v>
      </c>
      <c r="DP140" s="440" t="e">
        <f>AVERAGE('monthly data'!MR161:MT161)</f>
        <v>#DIV/0!</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144.24191754245027</v>
      </c>
      <c r="DO141" s="440">
        <f>AVERAGE('monthly data'!MO162:MQ162)</f>
        <v>145.0017592411989</v>
      </c>
      <c r="DP141" s="440" t="e">
        <f>AVERAGE('monthly data'!MR162:MT162)</f>
        <v>#DIV/0!</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166.4811188881971</v>
      </c>
      <c r="DP142" s="440" t="e">
        <f>AVERAGE('monthly data'!MR163:MT163)</f>
        <v>#DIV/0!</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170.93895317697991</v>
      </c>
      <c r="DP143" s="440" t="e">
        <f>AVERAGE('monthly data'!MR164:MT164)</f>
        <v>#DIV/0!</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211.29683337099138</v>
      </c>
      <c r="DP144" s="439" t="e">
        <f>AVERAGE('monthly data'!MR166:MT166)</f>
        <v>#DIV/0!</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215.48441625278872</v>
      </c>
      <c r="DP145" s="440" t="e">
        <f>AVERAGE('monthly data'!MR167:MT167)</f>
        <v>#DIV/0!</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215.48441625278872</v>
      </c>
      <c r="DP146" s="440" t="e">
        <f>AVERAGE('monthly data'!MR168:MT168)</f>
        <v>#DIV/0!</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170.93895317697991</v>
      </c>
      <c r="DP147" s="440" t="e">
        <f>AVERAGE('monthly data'!MR170:MT170)</f>
        <v>#DIV/0!</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170.93895317697991</v>
      </c>
      <c r="DP148" s="440" t="e">
        <f>AVERAGE('monthly data'!MR171:MT171)</f>
        <v>#DIV/0!</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157.47483851763502</v>
      </c>
      <c r="DP149" s="440" t="e">
        <f>AVERAGE('monthly data'!MR173:MT173)</f>
        <v>#DIV/0!</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226.48441625278872</v>
      </c>
      <c r="DP150" s="440" t="e">
        <f>AVERAGE('monthly data'!MR174:MT174)</f>
        <v>#DIV/0!</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206.50511868614495</v>
      </c>
      <c r="DP151" s="440" t="e">
        <f>AVERAGE('monthly data'!MR175:MT175)</f>
        <v>#DIV/0!</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170.93895317697991</v>
      </c>
      <c r="DP152" s="440" t="e">
        <f>AVERAGE('monthly data'!MR176:MT176)</f>
        <v>#DIV/0!</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246.50237049337281</v>
      </c>
      <c r="DP153" s="439" t="e">
        <f>AVERAGE('monthly data'!MR178:MT178)</f>
        <v>#DIV/0!</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170.93895317697991</v>
      </c>
      <c r="DP154" s="439" t="e">
        <f>AVERAGE('monthly data'!MR181:MT181)</f>
        <v>#DIV/0!</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160.64550959265327</v>
      </c>
      <c r="DO155" s="441">
        <f>AVERAGE('monthly data'!MO184:MQ184)</f>
        <v>166.05201109591098</v>
      </c>
      <c r="DP155" s="441" t="e">
        <f>AVERAGE('monthly data'!MR184:MT184)</f>
        <v>#DIV/0!</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31" t="s">
        <v>570</v>
      </c>
    </row>
    <row r="1265" spans="1:121" ht="15.3">
      <c r="A1265" s="932"/>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0</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0</v>
      </c>
      <c r="DP1267" s="113">
        <f>SUM('monthly data'!MR245:MT245)</f>
        <v>0</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0</v>
      </c>
      <c r="DP1268" s="113">
        <f>SUM('monthly data'!MR246:MT246)</f>
        <v>0</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0</v>
      </c>
      <c r="DP1269" s="217">
        <f>SUM('monthly data'!MR247:MT247)</f>
        <v>0</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0</v>
      </c>
      <c r="DP1270" s="113">
        <f>SUM('monthly data'!MR248:MT248)</f>
        <v>0</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0</v>
      </c>
      <c r="DP1271" s="113">
        <f>SUM('monthly data'!MR249:MT249)</f>
        <v>0</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0</v>
      </c>
      <c r="DP1274" s="113">
        <f>SUM('monthly data'!MR254:MT254)</f>
        <v>0</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0</v>
      </c>
      <c r="DP1276" s="113">
        <f>SUM('monthly data'!MR255:MT255)</f>
        <v>0</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0</v>
      </c>
      <c r="DP1277" s="113">
        <f>SUM('monthly data'!MR256:MT256)</f>
        <v>0</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0</v>
      </c>
      <c r="DP1278" s="113">
        <f>SUM('monthly data'!MR257:MT257)</f>
        <v>0</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0</v>
      </c>
      <c r="DP1279" s="113">
        <f>SUM('monthly data'!MR258:MT258)</f>
        <v>0</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0</v>
      </c>
      <c r="DP1282" s="217">
        <f>SUM('monthly data'!MR260:MT260)</f>
        <v>0</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0</v>
      </c>
      <c r="DP1283" s="217">
        <f>SUM('monthly data'!MR261:MT261)</f>
        <v>0</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0</v>
      </c>
      <c r="DP1284" s="217">
        <f>SUM('monthly data'!MR262:MT262)</f>
        <v>0</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0</v>
      </c>
      <c r="DP1285" s="113">
        <f>SUM('monthly data'!MR263:MT263)</f>
        <v>0</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0</v>
      </c>
      <c r="DP1286" s="113">
        <f>SUM('monthly data'!MR264:MT264)</f>
        <v>0</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0</v>
      </c>
      <c r="DP1287" s="113">
        <f>SUM('monthly data'!MR265:MT265)</f>
        <v>0</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0</v>
      </c>
      <c r="DP1288" s="113">
        <f>SUM('monthly data'!MR266:MT266)</f>
        <v>0</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0</v>
      </c>
      <c r="DP1289" s="113">
        <f>SUM('monthly data'!MR267:MT267)</f>
        <v>0</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0</v>
      </c>
      <c r="DP1290" s="217">
        <f>SUM('monthly data'!MR268:MT268)</f>
        <v>0</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0</v>
      </c>
      <c r="DP1291" s="237">
        <f>SUM('monthly data'!MR269:MT269)</f>
        <v>0</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723.35578686298265</v>
      </c>
      <c r="DM1296" s="100">
        <f>SUM('monthly data'!MI282:MK282)</f>
        <v>726.54176809186106</v>
      </c>
      <c r="DN1296" s="100" t="e">
        <f>SUM('monthly data'!ML282:MN282)</f>
        <v>#NAME?</v>
      </c>
      <c r="DO1296" s="100" t="e">
        <f>SUM('monthly data'!MO282:MQ282)</f>
        <v>#NAME?</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582.35195208052937</v>
      </c>
      <c r="DM1297" s="100">
        <f>SUM('monthly data'!MI283:MK283)</f>
        <v>606.76235864912951</v>
      </c>
      <c r="DN1297" s="100" t="e">
        <f>SUM('monthly data'!ML283:MN283)</f>
        <v>#NAME?</v>
      </c>
      <c r="DO1297" s="100" t="e">
        <f>SUM('monthly data'!MO283:MQ283)</f>
        <v>#NAME?</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256.35331978799996</v>
      </c>
      <c r="DM1298" s="100">
        <f>SUM('monthly data'!MI284:MK284)</f>
        <v>285.70018396199998</v>
      </c>
      <c r="DN1298" s="100" t="e">
        <f>SUM('monthly data'!ML284:MN284)</f>
        <v>#NAME?</v>
      </c>
      <c r="DO1298" s="100" t="e">
        <f>SUM('monthly data'!MO284:MQ284)</f>
        <v>#NAME?</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278.85100680422005</v>
      </c>
      <c r="DM1299" s="100">
        <f>SUM('monthly data'!MI285:MK285)</f>
        <v>277.29325888107951</v>
      </c>
      <c r="DN1299" s="100" t="e">
        <f>SUM('monthly data'!ML285:MN285)</f>
        <v>#NAME?</v>
      </c>
      <c r="DO1299" s="100" t="e">
        <f>SUM('monthly data'!MO285:MQ285)</f>
        <v>#NAME?</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47.147625488309309</v>
      </c>
      <c r="DM1300" s="100">
        <f>SUM('monthly data'!MI286:MK286)</f>
        <v>43.768915806050003</v>
      </c>
      <c r="DN1300" s="100" t="e">
        <f>SUM('monthly data'!ML286:MN286)</f>
        <v>#NAME?</v>
      </c>
      <c r="DO1300" s="100" t="e">
        <f>SUM('monthly data'!MO286:MQ286)</f>
        <v>#NAME?</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141.00383478245328</v>
      </c>
      <c r="DM1301" s="100">
        <f>SUM('monthly data'!MI287:MK287)</f>
        <v>119.77940944273162</v>
      </c>
      <c r="DN1301" s="100" t="e">
        <f>SUM('monthly data'!ML287:MN287)</f>
        <v>#NAME?</v>
      </c>
      <c r="DO1301" s="100" t="e">
        <f>SUM('monthly data'!MO287:MQ287)</f>
        <v>#NAME?</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t="e">
        <f>SUM('monthly data'!ML288:MN288)</f>
        <v>#NAME?</v>
      </c>
      <c r="DO1302" s="100" t="e">
        <f>SUM('monthly data'!MO288:MQ288)</f>
        <v>#NAME?</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t="e">
        <f>SUM('monthly data'!ML289:MN289)</f>
        <v>#NAME?</v>
      </c>
      <c r="DO1303" s="100" t="e">
        <f>SUM('monthly data'!MO289:MQ289)</f>
        <v>#NAME?</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t="e">
        <f>SUM('monthly data'!ML290:MN290)</f>
        <v>#NAME?</v>
      </c>
      <c r="DO1304" s="100" t="e">
        <f>SUM('monthly data'!MO290:MQ290)</f>
        <v>#NAME?</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1157.1125354617595</v>
      </c>
      <c r="DM1305" s="100">
        <f>SUM('monthly data'!MI291:MK291)</f>
        <v>1033.3401224089487</v>
      </c>
      <c r="DN1305" s="100" t="e">
        <f>SUM('monthly data'!ML291:MN291)</f>
        <v>#NAME?</v>
      </c>
      <c r="DO1305" s="100" t="e">
        <f>SUM('monthly data'!MO291:MQ291)</f>
        <v>#NAME?</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702.1699628328181</v>
      </c>
      <c r="DM1306" s="100">
        <f>SUM('monthly data'!MI292:MK292)</f>
        <v>606.22875409785422</v>
      </c>
      <c r="DN1306" s="100" t="e">
        <f>SUM('monthly data'!ML292:MN292)</f>
        <v>#NAME?</v>
      </c>
      <c r="DO1306" s="100" t="e">
        <f>SUM('monthly data'!MO292:MQ292)</f>
        <v>#NAME?</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239.38921204018447</v>
      </c>
      <c r="DM1307" s="100">
        <f>SUM('monthly data'!MI293:MK293)</f>
        <v>262.91748068718448</v>
      </c>
      <c r="DN1307" s="100" t="e">
        <f>SUM('monthly data'!ML293:MN293)</f>
        <v>#NAME?</v>
      </c>
      <c r="DO1307" s="100" t="e">
        <f>SUM('monthly data'!MO293:MQ293)</f>
        <v>#NAME?</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239.21638866631542</v>
      </c>
      <c r="DM1308" s="100">
        <f>SUM('monthly data'!MI294:MK294)</f>
        <v>151.37908132431556</v>
      </c>
      <c r="DN1308" s="100" t="e">
        <f>SUM('monthly data'!ML294:MN294)</f>
        <v>#NAME?</v>
      </c>
      <c r="DO1308" s="100" t="e">
        <f>SUM('monthly data'!MO294:MQ294)</f>
        <v>#NAME?</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55.731716896999998</v>
      </c>
      <c r="DM1309" s="100">
        <f>SUM('monthly data'!MI295:MK295)</f>
        <v>58.195494312999998</v>
      </c>
      <c r="DN1309" s="100" t="e">
        <f>SUM('monthly data'!ML295:MN295)</f>
        <v>#NAME?</v>
      </c>
      <c r="DO1309" s="100" t="e">
        <f>SUM('monthly data'!MO295:MQ295)</f>
        <v>#NAME?</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79.635025244000019</v>
      </c>
      <c r="DM1310" s="100">
        <f>SUM('monthly data'!MI297:MK297)</f>
        <v>74.76333244999995</v>
      </c>
      <c r="DN1310" s="100" t="e">
        <f>SUM('monthly data'!ML297:MN297)</f>
        <v>#NAME?</v>
      </c>
      <c r="DO1310" s="100" t="e">
        <f>SUM('monthly data'!MO297:MQ297)</f>
        <v>#NAME?</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435.17694013494156</v>
      </c>
      <c r="DM1311" s="100">
        <f>SUM('monthly data'!MI299:MK299)</f>
        <v>389.91786636809439</v>
      </c>
      <c r="DN1311" s="100" t="e">
        <f>SUM('monthly data'!ML299:MN299)</f>
        <v>#NAME?</v>
      </c>
      <c r="DO1311" s="100" t="e">
        <f>SUM('monthly data'!MO299:MQ299)</f>
        <v>#NAME?</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203.8334334725001</v>
      </c>
      <c r="DM1312" s="100">
        <f>SUM('monthly data'!MI300:MK300)</f>
        <v>129.11714172749998</v>
      </c>
      <c r="DN1312" s="100" t="e">
        <f>SUM('monthly data'!ML300:MN300)</f>
        <v>#NAME?</v>
      </c>
      <c r="DO1312" s="100" t="e">
        <f>SUM('monthly data'!MO300:MQ300)</f>
        <v>#NAME?</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231.34350666244143</v>
      </c>
      <c r="DM1313" s="100">
        <f>SUM('monthly data'!MI301:MK301)</f>
        <v>260.80072464059441</v>
      </c>
      <c r="DN1313" s="100" t="e">
        <f>SUM('monthly data'!ML301:MN301)</f>
        <v>#NAME?</v>
      </c>
      <c r="DO1313" s="100" t="e">
        <f>SUM('monthly data'!MO301:MQ301)</f>
        <v>#NAME?</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t="e">
        <f>SUM('monthly data'!ML302:MN302)</f>
        <v>#NAME?</v>
      </c>
      <c r="DO1314" s="100" t="e">
        <f>SUM('monthly data'!MO302:MQ302)</f>
        <v>#NAME?</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88.541022853296937</v>
      </c>
      <c r="DM1315" s="100">
        <f>SUM('monthly data'!MI303:MK303)</f>
        <v>421.58879354695358</v>
      </c>
      <c r="DN1315" s="100" t="e">
        <f>SUM('monthly data'!ML303:MN303)</f>
        <v>#NAME?</v>
      </c>
      <c r="DO1315" s="100" t="e">
        <f>SUM('monthly data'!MO303:MQ303)</f>
        <v>#NAME?</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-263.10597454648104</v>
      </c>
      <c r="DN1316" s="100" t="e">
        <f>SUM('monthly data'!ML304:MN304)</f>
        <v>#NAME?</v>
      </c>
      <c r="DO1316" s="100" t="e">
        <f>SUM('monthly data'!MO304:MQ304)</f>
        <v>#NAME?</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-280.00948575448109</v>
      </c>
      <c r="DN1317" s="100" t="e">
        <f>SUM('monthly data'!ML305:MN305)</f>
        <v>#NAME?</v>
      </c>
      <c r="DO1317" s="100" t="e">
        <f>SUM('monthly data'!MO305:MQ305)</f>
        <v>#NAME?</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16.903511208000069</v>
      </c>
      <c r="DN1318" s="100" t="e">
        <f>SUM('monthly data'!ML306:MN306)</f>
        <v>#NAME?</v>
      </c>
      <c r="DO1318" s="100" t="e">
        <f>SUM('monthly data'!MO306:MQ306)</f>
        <v>#NAME?</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7.5</v>
      </c>
      <c r="DP1323" s="113">
        <f>SUM('monthly data'!MR312:MT312)</f>
        <v>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0</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7.5</v>
      </c>
      <c r="DP1326" s="113">
        <f>SUM('monthly data'!MR315:MT315)</f>
        <v>0</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6.5</v>
      </c>
      <c r="DP1327" s="113">
        <f>SUM('monthly data'!MR316:MT316)</f>
        <v>0</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8.5</v>
      </c>
      <c r="DP1328" s="113">
        <f>SUM('monthly data'!MR317:MT317)</f>
        <v>0</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7.5</v>
      </c>
      <c r="DP1329" s="113">
        <f>SUM('monthly data'!MR318:MT318)</f>
        <v>0</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9.5</v>
      </c>
      <c r="DP1330" s="113">
        <f>SUM('monthly data'!MR319:MT319)</f>
        <v>0</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8.2966506368110604</v>
      </c>
      <c r="DP1331" s="113">
        <f>SUM('monthly data'!MR320:MT320)</f>
        <v>0</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5</v>
      </c>
      <c r="DP1332" s="113">
        <f>SUM('monthly data'!MR321:MT321)</f>
        <v>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8.2958493317069895</v>
      </c>
      <c r="DP1334" s="113">
        <f>SUM('monthly data'!MR323:MT323)</f>
        <v>0</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8.8176114285714284</v>
      </c>
      <c r="DP1335" s="113">
        <f>SUM('monthly data'!MR324:MT324)</f>
        <v>0</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9.2958284023668654</v>
      </c>
      <c r="DP1336" s="217">
        <f>SUM('monthly data'!MR325:MT325)</f>
        <v>0</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0</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0</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0</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0</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110490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topLeftCell="A4"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17.6">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opLeftCell="A150" zoomScale="80" zoomScaleNormal="80" zoomScalePageLayoutView="34" workbookViewId="0">
      <pane xSplit="6552" topLeftCell="DD1" activePane="topRight"/>
      <selection activeCell="V353" sqref="V353:DF377"/>
      <selection pane="topRight" activeCell="DO153" sqref="DO153"/>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81" width="9.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30" width="9.578125" customWidth="1"/>
  </cols>
  <sheetData>
    <row r="5" spans="1:151" ht="14.7" thickBot="1">
      <c r="B5" s="911"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30" t="s">
        <v>1545</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17" t="s">
        <v>1012</v>
      </c>
      <c r="C6" s="818" t="s">
        <v>502</v>
      </c>
      <c r="D6" s="818" t="s">
        <v>503</v>
      </c>
      <c r="E6" s="818" t="s">
        <v>504</v>
      </c>
      <c r="F6" s="818" t="s">
        <v>505</v>
      </c>
      <c r="G6" s="818" t="s">
        <v>506</v>
      </c>
      <c r="H6" s="818" t="s">
        <v>507</v>
      </c>
      <c r="I6" s="818" t="s">
        <v>508</v>
      </c>
      <c r="J6" s="818" t="s">
        <v>509</v>
      </c>
      <c r="K6" s="818" t="s">
        <v>510</v>
      </c>
      <c r="L6" s="818" t="s">
        <v>511</v>
      </c>
      <c r="M6" s="818" t="s">
        <v>512</v>
      </c>
      <c r="N6" s="818" t="s">
        <v>513</v>
      </c>
      <c r="O6" s="818" t="s">
        <v>514</v>
      </c>
      <c r="P6" s="818" t="s">
        <v>515</v>
      </c>
      <c r="Q6" s="818" t="s">
        <v>516</v>
      </c>
      <c r="R6" s="818" t="s">
        <v>517</v>
      </c>
      <c r="S6" s="818" t="s">
        <v>518</v>
      </c>
      <c r="T6" s="818" t="s">
        <v>519</v>
      </c>
      <c r="U6" s="818" t="s">
        <v>520</v>
      </c>
      <c r="V6" s="818" t="s">
        <v>521</v>
      </c>
      <c r="W6" s="818" t="s">
        <v>522</v>
      </c>
      <c r="X6" s="818" t="s">
        <v>523</v>
      </c>
      <c r="Y6" s="818" t="s">
        <v>524</v>
      </c>
      <c r="Z6" s="818" t="s">
        <v>525</v>
      </c>
      <c r="AA6" s="818" t="s">
        <v>526</v>
      </c>
      <c r="AB6" s="818" t="s">
        <v>527</v>
      </c>
      <c r="AC6" s="818" t="s">
        <v>528</v>
      </c>
      <c r="AD6" s="818" t="s">
        <v>529</v>
      </c>
      <c r="AE6" s="818" t="s">
        <v>530</v>
      </c>
      <c r="AF6" s="818" t="s">
        <v>531</v>
      </c>
      <c r="AG6" s="818" t="s">
        <v>532</v>
      </c>
      <c r="AH6" s="818" t="s">
        <v>533</v>
      </c>
      <c r="AI6" s="818" t="s">
        <v>534</v>
      </c>
      <c r="AJ6" s="818" t="s">
        <v>535</v>
      </c>
      <c r="AK6" s="818" t="s">
        <v>536</v>
      </c>
      <c r="AL6" s="818" t="s">
        <v>537</v>
      </c>
      <c r="AM6" s="818" t="s">
        <v>538</v>
      </c>
      <c r="AN6" s="818" t="s">
        <v>539</v>
      </c>
      <c r="AO6" s="818" t="s">
        <v>540</v>
      </c>
      <c r="AP6" s="818" t="s">
        <v>541</v>
      </c>
      <c r="AQ6" s="818" t="s">
        <v>542</v>
      </c>
      <c r="AR6" s="818" t="s">
        <v>543</v>
      </c>
      <c r="AS6" s="818" t="s">
        <v>544</v>
      </c>
      <c r="AT6" s="818" t="s">
        <v>545</v>
      </c>
      <c r="AU6" s="818" t="s">
        <v>68</v>
      </c>
      <c r="AV6" s="818" t="s">
        <v>69</v>
      </c>
      <c r="AW6" s="818" t="s">
        <v>70</v>
      </c>
      <c r="AX6" s="818" t="s">
        <v>71</v>
      </c>
      <c r="AY6" s="818" t="s">
        <v>72</v>
      </c>
      <c r="AZ6" s="818" t="s">
        <v>73</v>
      </c>
      <c r="BA6" s="818" t="s">
        <v>74</v>
      </c>
      <c r="BB6" s="818" t="s">
        <v>75</v>
      </c>
      <c r="BC6" s="818" t="s">
        <v>76</v>
      </c>
      <c r="BD6" s="818" t="s">
        <v>77</v>
      </c>
      <c r="BE6" s="818" t="s">
        <v>78</v>
      </c>
      <c r="BF6" s="818" t="s">
        <v>79</v>
      </c>
      <c r="BG6" s="818" t="s">
        <v>80</v>
      </c>
      <c r="BH6" s="818" t="s">
        <v>81</v>
      </c>
      <c r="BI6" s="818" t="s">
        <v>82</v>
      </c>
      <c r="BJ6" s="818" t="s">
        <v>83</v>
      </c>
      <c r="BK6" s="818" t="s">
        <v>84</v>
      </c>
      <c r="BL6" s="818" t="s">
        <v>85</v>
      </c>
      <c r="BM6" s="818" t="s">
        <v>86</v>
      </c>
      <c r="BN6" s="818" t="s">
        <v>87</v>
      </c>
      <c r="BO6" s="818" t="s">
        <v>88</v>
      </c>
      <c r="BP6" s="818" t="s">
        <v>89</v>
      </c>
      <c r="BQ6" s="818" t="s">
        <v>90</v>
      </c>
      <c r="BR6" s="818" t="s">
        <v>91</v>
      </c>
      <c r="BS6" s="884" t="s">
        <v>92</v>
      </c>
      <c r="BT6" s="885" t="s">
        <v>93</v>
      </c>
      <c r="BU6" s="885" t="s">
        <v>94</v>
      </c>
      <c r="BV6" s="885" t="s">
        <v>95</v>
      </c>
      <c r="BW6" s="885" t="s">
        <v>96</v>
      </c>
      <c r="BX6" s="885" t="s">
        <v>97</v>
      </c>
      <c r="BY6" s="885" t="s">
        <v>98</v>
      </c>
      <c r="BZ6" s="885" t="s">
        <v>99</v>
      </c>
      <c r="CA6" s="885" t="s">
        <v>49</v>
      </c>
      <c r="CB6" s="885" t="s">
        <v>50</v>
      </c>
      <c r="CC6" s="885" t="s">
        <v>51</v>
      </c>
      <c r="CD6" s="885" t="s">
        <v>52</v>
      </c>
      <c r="CE6" s="885" t="s">
        <v>53</v>
      </c>
      <c r="CF6" s="885" t="s">
        <v>54</v>
      </c>
      <c r="CG6" s="885" t="s">
        <v>55</v>
      </c>
      <c r="CH6" s="885" t="s">
        <v>56</v>
      </c>
      <c r="CI6" s="885" t="s">
        <v>57</v>
      </c>
      <c r="CJ6" s="885" t="s">
        <v>58</v>
      </c>
      <c r="CK6" s="885" t="s">
        <v>59</v>
      </c>
      <c r="CL6" s="885" t="s">
        <v>60</v>
      </c>
      <c r="CM6" s="885" t="s">
        <v>61</v>
      </c>
      <c r="CN6" s="885" t="s">
        <v>62</v>
      </c>
      <c r="CO6" s="885" t="s">
        <v>63</v>
      </c>
      <c r="CP6" s="885" t="s">
        <v>64</v>
      </c>
      <c r="CQ6" s="885" t="s">
        <v>65</v>
      </c>
      <c r="CR6" s="885" t="s">
        <v>100</v>
      </c>
      <c r="CS6" s="885" t="s">
        <v>105</v>
      </c>
      <c r="CT6" s="885" t="s">
        <v>546</v>
      </c>
      <c r="CU6" s="885" t="s">
        <v>547</v>
      </c>
      <c r="CV6" s="885" t="s">
        <v>548</v>
      </c>
      <c r="CW6" s="885" t="s">
        <v>549</v>
      </c>
      <c r="CX6" s="885" t="s">
        <v>550</v>
      </c>
      <c r="CY6" s="885" t="s">
        <v>551</v>
      </c>
      <c r="CZ6" s="885" t="s">
        <v>552</v>
      </c>
      <c r="DA6" s="885" t="s">
        <v>553</v>
      </c>
      <c r="DB6" s="885" t="s">
        <v>554</v>
      </c>
      <c r="DC6" s="885" t="s">
        <v>555</v>
      </c>
      <c r="DD6" s="885" t="s">
        <v>556</v>
      </c>
      <c r="DE6" s="885" t="s">
        <v>557</v>
      </c>
      <c r="DF6" s="885" t="s">
        <v>558</v>
      </c>
      <c r="DG6" s="885" t="s">
        <v>559</v>
      </c>
      <c r="DH6" s="885" t="s">
        <v>560</v>
      </c>
      <c r="DI6" s="885" t="s">
        <v>561</v>
      </c>
      <c r="DJ6" s="885" t="s">
        <v>562</v>
      </c>
      <c r="DK6" s="885" t="s">
        <v>563</v>
      </c>
      <c r="DL6" s="885" t="s">
        <v>564</v>
      </c>
      <c r="DM6" s="885" t="s">
        <v>565</v>
      </c>
      <c r="DN6" s="885" t="s">
        <v>566</v>
      </c>
      <c r="DO6" s="885" t="s">
        <v>567</v>
      </c>
      <c r="DP6" s="885" t="s">
        <v>851</v>
      </c>
      <c r="DQ6" s="885" t="s">
        <v>852</v>
      </c>
      <c r="DR6" s="885" t="s">
        <v>853</v>
      </c>
      <c r="DS6" s="885" t="s">
        <v>1364</v>
      </c>
      <c r="DT6" s="885" t="s">
        <v>1365</v>
      </c>
      <c r="DU6" s="885" t="s">
        <v>1366</v>
      </c>
      <c r="DV6" s="885" t="s">
        <v>1367</v>
      </c>
      <c r="DW6" s="885" t="s">
        <v>1369</v>
      </c>
      <c r="DX6" s="885" t="s">
        <v>1371</v>
      </c>
      <c r="DY6" s="885" t="s">
        <v>1370</v>
      </c>
      <c r="DZ6" s="885" t="s">
        <v>1368</v>
      </c>
      <c r="EA6" s="885" t="s">
        <v>1549</v>
      </c>
      <c r="EB6" s="885" t="s">
        <v>1550</v>
      </c>
      <c r="EC6" s="885" t="s">
        <v>1551</v>
      </c>
      <c r="ED6" s="885" t="s">
        <v>1552</v>
      </c>
      <c r="EE6" s="885" t="s">
        <v>1553</v>
      </c>
      <c r="EF6" s="885" t="s">
        <v>1554</v>
      </c>
      <c r="EG6" s="885" t="s">
        <v>1555</v>
      </c>
      <c r="EH6" s="885" t="s">
        <v>1556</v>
      </c>
      <c r="EI6" s="885" t="s">
        <v>1571</v>
      </c>
      <c r="EJ6" s="885" t="s">
        <v>1572</v>
      </c>
      <c r="EK6" s="885" t="s">
        <v>1573</v>
      </c>
      <c r="EL6" s="886" t="s">
        <v>1574</v>
      </c>
      <c r="EM6"/>
      <c r="EN6"/>
      <c r="EO6"/>
      <c r="EP6"/>
      <c r="EQ6"/>
      <c r="ER6"/>
      <c r="ES6"/>
      <c r="ET6"/>
      <c r="EU6"/>
    </row>
    <row r="7" spans="1:151">
      <c r="B7" s="832" t="s">
        <v>1546</v>
      </c>
      <c r="C7" s="933" t="s">
        <v>1317</v>
      </c>
      <c r="D7" s="820"/>
      <c r="E7" s="820"/>
      <c r="F7" s="820"/>
      <c r="G7" s="820"/>
      <c r="H7" s="820"/>
      <c r="I7" s="820"/>
      <c r="J7" s="820"/>
      <c r="K7" s="820"/>
      <c r="L7" s="820"/>
      <c r="M7" s="820"/>
      <c r="N7" s="820"/>
      <c r="O7" s="820"/>
      <c r="P7" s="820"/>
      <c r="Q7" s="820"/>
      <c r="R7" s="820"/>
      <c r="S7" s="820"/>
      <c r="T7" s="820"/>
      <c r="U7" s="820"/>
      <c r="V7" s="820"/>
      <c r="W7" s="820"/>
      <c r="X7" s="820"/>
      <c r="Y7" s="820"/>
      <c r="Z7" s="820"/>
      <c r="AA7" s="820"/>
      <c r="AB7" s="820"/>
      <c r="AC7" s="820"/>
      <c r="AD7" s="820"/>
      <c r="AE7" s="820"/>
      <c r="AF7" s="820"/>
      <c r="AG7" s="820"/>
      <c r="AH7" s="820"/>
      <c r="AI7" s="820"/>
      <c r="AJ7" s="820"/>
      <c r="AK7" s="820"/>
      <c r="AL7" s="820"/>
      <c r="AM7" s="820"/>
      <c r="AN7" s="820"/>
      <c r="AO7" s="820"/>
      <c r="AP7" s="820"/>
      <c r="AQ7" s="820"/>
      <c r="AR7" s="820"/>
      <c r="AS7" s="820"/>
      <c r="AT7" s="820"/>
      <c r="AU7" s="820"/>
      <c r="AV7" s="820"/>
      <c r="AW7" s="820"/>
      <c r="AX7" s="820"/>
      <c r="AY7" s="820"/>
      <c r="AZ7" s="820"/>
      <c r="BA7" s="820"/>
      <c r="BB7" s="820"/>
      <c r="BC7" s="820"/>
      <c r="BD7" s="820"/>
      <c r="BE7" s="820"/>
      <c r="BF7" s="820"/>
      <c r="BG7" s="820"/>
      <c r="BH7" s="820"/>
      <c r="BI7" s="820"/>
      <c r="BJ7" s="820"/>
      <c r="BK7" s="820"/>
      <c r="BL7" s="820"/>
      <c r="BM7" s="820"/>
      <c r="BN7" s="820"/>
      <c r="BO7" s="820"/>
      <c r="BP7" s="820"/>
      <c r="BQ7" s="820"/>
      <c r="BR7" s="820"/>
      <c r="BS7" s="887"/>
      <c r="BT7" s="874"/>
      <c r="BU7" s="874"/>
      <c r="BV7" s="874"/>
      <c r="BW7" s="874"/>
      <c r="BX7" s="874"/>
      <c r="BY7" s="874"/>
      <c r="BZ7" s="874"/>
      <c r="CA7" s="874"/>
      <c r="CB7" s="874"/>
      <c r="CC7" s="874"/>
      <c r="CD7" s="874"/>
      <c r="CE7" s="874"/>
      <c r="CF7" s="874"/>
      <c r="CG7" s="874"/>
      <c r="CH7" s="874"/>
      <c r="CI7" s="874"/>
      <c r="CJ7" s="874"/>
      <c r="CK7" s="874"/>
      <c r="CL7" s="874"/>
      <c r="CM7" s="874"/>
      <c r="CN7" s="874"/>
      <c r="CO7" s="874"/>
      <c r="CP7" s="874"/>
      <c r="CQ7" s="874"/>
      <c r="CR7" s="874"/>
      <c r="CS7" s="874"/>
      <c r="CT7" s="874"/>
      <c r="CU7" s="874"/>
      <c r="CV7" s="874"/>
      <c r="CW7" s="874"/>
      <c r="CX7" s="874"/>
      <c r="CY7" s="874"/>
      <c r="CZ7" s="874"/>
      <c r="DA7" s="874"/>
      <c r="DB7" s="874"/>
      <c r="DC7" s="874"/>
      <c r="DD7" s="874"/>
      <c r="DE7" s="874"/>
      <c r="DF7" s="874"/>
      <c r="DG7" s="874"/>
      <c r="DH7" s="874"/>
      <c r="DI7" s="874"/>
      <c r="DJ7" s="874"/>
      <c r="DK7" s="874"/>
      <c r="DL7" s="874"/>
      <c r="DM7" s="874"/>
      <c r="DN7" s="874"/>
      <c r="DO7" s="874"/>
      <c r="DP7" s="874"/>
      <c r="DQ7" s="874"/>
      <c r="DR7" s="874"/>
      <c r="DS7" s="874"/>
      <c r="DT7" s="874"/>
      <c r="DU7" s="874"/>
      <c r="DV7" s="874"/>
      <c r="DW7" s="874"/>
      <c r="DX7" s="874"/>
      <c r="DY7" s="874"/>
      <c r="DZ7" s="874"/>
      <c r="EA7" s="874"/>
      <c r="EB7" s="874"/>
      <c r="EC7" s="874"/>
      <c r="ED7" s="874"/>
      <c r="EE7" s="874"/>
      <c r="EF7" s="874"/>
      <c r="EG7" s="874"/>
      <c r="EH7" s="874"/>
      <c r="EI7" s="874"/>
      <c r="EJ7" s="874"/>
      <c r="EK7" s="874"/>
      <c r="EL7" s="888"/>
    </row>
    <row r="8" spans="1:151">
      <c r="B8" s="817" t="s">
        <v>1539</v>
      </c>
      <c r="C8" s="934"/>
      <c r="D8" s="820"/>
      <c r="E8" s="820"/>
      <c r="F8" s="820"/>
      <c r="G8" s="820"/>
      <c r="H8" s="820"/>
      <c r="I8" s="820"/>
      <c r="J8" s="820"/>
      <c r="K8" s="820"/>
      <c r="L8" s="820"/>
      <c r="M8" s="820"/>
      <c r="N8" s="820"/>
      <c r="O8" s="820"/>
      <c r="P8" s="820"/>
      <c r="Q8" s="820"/>
      <c r="R8" s="820"/>
      <c r="S8" s="820"/>
      <c r="T8" s="820"/>
      <c r="U8" s="820"/>
      <c r="V8" s="820"/>
      <c r="W8" s="820"/>
      <c r="X8" s="820"/>
      <c r="Y8" s="820"/>
      <c r="Z8" s="820"/>
      <c r="AA8" s="820"/>
      <c r="AB8" s="820"/>
      <c r="AC8" s="820"/>
      <c r="AD8" s="820"/>
      <c r="AE8" s="820"/>
      <c r="AF8" s="820"/>
      <c r="AG8" s="820"/>
      <c r="AH8" s="820"/>
      <c r="AI8" s="820"/>
      <c r="AJ8" s="820"/>
      <c r="AK8" s="820"/>
      <c r="AL8" s="820"/>
      <c r="AM8" s="820"/>
      <c r="AN8" s="820"/>
      <c r="AO8" s="820"/>
      <c r="AP8" s="820"/>
      <c r="AQ8" s="820"/>
      <c r="AR8" s="820"/>
      <c r="AS8" s="820"/>
      <c r="AT8" s="820"/>
      <c r="AU8" s="820"/>
      <c r="AV8" s="820"/>
      <c r="AW8" s="820"/>
      <c r="AX8" s="820"/>
      <c r="AY8" s="820"/>
      <c r="AZ8" s="820"/>
      <c r="BA8" s="820"/>
      <c r="BB8" s="820"/>
      <c r="BC8" s="820"/>
      <c r="BD8" s="820"/>
      <c r="BE8" s="820"/>
      <c r="BF8" s="820"/>
      <c r="BG8" s="820"/>
      <c r="BH8" s="820"/>
      <c r="BI8" s="820"/>
      <c r="BJ8" s="820"/>
      <c r="BK8" s="820"/>
      <c r="BL8" s="820"/>
      <c r="BM8" s="820"/>
      <c r="BN8" s="820"/>
      <c r="BO8" s="820"/>
      <c r="BP8" s="820"/>
      <c r="BQ8" s="820"/>
      <c r="BR8" s="820"/>
      <c r="BS8" s="889"/>
      <c r="BT8" s="875"/>
      <c r="BU8" s="875"/>
      <c r="BV8" s="875"/>
      <c r="BW8" s="875"/>
      <c r="BX8" s="875"/>
      <c r="BY8" s="875"/>
      <c r="BZ8" s="875"/>
      <c r="CA8" s="875"/>
      <c r="CB8" s="875"/>
      <c r="CC8" s="875"/>
      <c r="CD8" s="875"/>
      <c r="CE8" s="875"/>
      <c r="CF8" s="875"/>
      <c r="CG8" s="875"/>
      <c r="CH8" s="875"/>
      <c r="CI8" s="875"/>
      <c r="CJ8" s="875"/>
      <c r="CK8" s="875"/>
      <c r="CL8" s="875"/>
      <c r="CM8" s="875"/>
      <c r="CN8" s="875"/>
      <c r="CO8" s="875"/>
      <c r="CP8" s="875"/>
      <c r="CQ8" s="875"/>
      <c r="CR8" s="875"/>
      <c r="CS8" s="875"/>
      <c r="CT8" s="875"/>
      <c r="CU8" s="875"/>
      <c r="CV8" s="875"/>
      <c r="CW8" s="875"/>
      <c r="CX8" s="875"/>
      <c r="CY8" s="875"/>
      <c r="CZ8" s="875"/>
      <c r="DA8" s="875"/>
      <c r="DB8" s="875"/>
      <c r="DC8" s="875"/>
      <c r="DD8" s="875"/>
      <c r="DE8" s="875"/>
      <c r="DF8" s="875"/>
      <c r="DG8" s="875"/>
      <c r="DH8" s="875"/>
      <c r="DI8" s="875"/>
      <c r="DJ8" s="875"/>
      <c r="DK8" s="875"/>
      <c r="DL8" s="875"/>
      <c r="DM8" s="875"/>
      <c r="DN8" s="875"/>
      <c r="DO8" s="875"/>
      <c r="DP8" s="875"/>
      <c r="DQ8" s="875"/>
      <c r="DR8" s="875"/>
      <c r="DS8" s="875"/>
      <c r="DT8" s="875"/>
      <c r="DU8" s="875"/>
      <c r="DV8" s="875"/>
      <c r="DW8" s="875"/>
      <c r="DX8" s="875"/>
      <c r="DY8" s="875"/>
      <c r="DZ8" s="875"/>
      <c r="EA8" s="875"/>
      <c r="EB8" s="875"/>
      <c r="EC8" s="875"/>
      <c r="ED8" s="875"/>
      <c r="EE8" s="875"/>
      <c r="EF8" s="875"/>
      <c r="EG8" s="875"/>
      <c r="EH8" s="875"/>
      <c r="EI8" s="875"/>
      <c r="EJ8" s="875"/>
      <c r="EK8" s="875"/>
      <c r="EL8" s="890"/>
    </row>
    <row r="9" spans="1:151" s="497" customFormat="1" ht="12" customHeight="1">
      <c r="A9" s="684"/>
      <c r="B9" s="819" t="s">
        <v>476</v>
      </c>
      <c r="C9" s="934"/>
      <c r="D9" s="822">
        <v>4.6199344474491255E-3</v>
      </c>
      <c r="E9" s="822">
        <v>6.6157536222337665E-3</v>
      </c>
      <c r="F9" s="822">
        <v>4.6850351597644835E-3</v>
      </c>
      <c r="G9" s="822">
        <v>4.2698242987955215E-3</v>
      </c>
      <c r="H9" s="822">
        <v>1.1160110505072929E-2</v>
      </c>
      <c r="I9" s="822">
        <v>6.8061885715455794E-3</v>
      </c>
      <c r="J9" s="822">
        <v>8.2954642652004473E-3</v>
      </c>
      <c r="K9" s="822">
        <v>5.4523707307971847E-3</v>
      </c>
      <c r="L9" s="822">
        <v>1.1693272217198958E-2</v>
      </c>
      <c r="M9" s="822">
        <v>9.4419714871649685E-3</v>
      </c>
      <c r="N9" s="822">
        <v>8.9961433348815234E-3</v>
      </c>
      <c r="O9" s="822">
        <v>6.460265868944548E-3</v>
      </c>
      <c r="P9" s="822">
        <v>5.4141433589793841E-3</v>
      </c>
      <c r="Q9" s="822">
        <v>8.3194817304819146E-3</v>
      </c>
      <c r="R9" s="822">
        <v>8.7384582967158231E-3</v>
      </c>
      <c r="S9" s="822">
        <v>8.1094659283453829E-3</v>
      </c>
      <c r="T9" s="822">
        <v>6.1019791892236164E-3</v>
      </c>
      <c r="U9" s="822">
        <v>1.1913310678091982E-2</v>
      </c>
      <c r="V9" s="822">
        <v>1.2610526041149761E-2</v>
      </c>
      <c r="W9" s="822">
        <v>9.4198826246789658E-3</v>
      </c>
      <c r="X9" s="822">
        <v>1.2399169282228284E-2</v>
      </c>
      <c r="Y9" s="822">
        <v>3.3230148683354166E-3</v>
      </c>
      <c r="Z9" s="822">
        <v>6.2459952292976961E-3</v>
      </c>
      <c r="AA9" s="822">
        <v>4.2126802585957801E-3</v>
      </c>
      <c r="AB9" s="822">
        <v>2.4220039529410098E-3</v>
      </c>
      <c r="AC9" s="822">
        <v>-2.1063760117298047E-3</v>
      </c>
      <c r="AD9" s="822">
        <v>1.574585330303746E-3</v>
      </c>
      <c r="AE9" s="822">
        <v>5.0491397453631404E-3</v>
      </c>
      <c r="AF9" s="822">
        <v>6.0130076837419111E-3</v>
      </c>
      <c r="AG9" s="822">
        <v>4.2194363759893161E-3</v>
      </c>
      <c r="AH9" s="822">
        <v>2.3771280777107329E-3</v>
      </c>
      <c r="AI9" s="822">
        <v>1.4043292925161044E-3</v>
      </c>
      <c r="AJ9" s="822">
        <v>4.8876962037631699E-3</v>
      </c>
      <c r="AK9" s="822">
        <v>9.8061729250888963E-3</v>
      </c>
      <c r="AL9" s="822">
        <v>9.3381489771711124E-3</v>
      </c>
      <c r="AM9" s="822">
        <v>5.64123232668301E-3</v>
      </c>
      <c r="AN9" s="822">
        <v>6.4595057883094498E-3</v>
      </c>
      <c r="AO9" s="822">
        <v>6.0899848853850358E-3</v>
      </c>
      <c r="AP9" s="822">
        <v>5.8636849527040624E-3</v>
      </c>
      <c r="AQ9" s="822">
        <v>6.364666624158577E-3</v>
      </c>
      <c r="AR9" s="822">
        <v>5.9171094076186925E-3</v>
      </c>
      <c r="AS9" s="822">
        <v>8.2142953676054287E-3</v>
      </c>
      <c r="AT9" s="822">
        <v>5.9922673713885821E-3</v>
      </c>
      <c r="AU9" s="822">
        <v>9.7585862356515118E-3</v>
      </c>
      <c r="AV9" s="822">
        <v>5.7479779513942564E-3</v>
      </c>
      <c r="AW9" s="822">
        <v>3.0122806958130521E-3</v>
      </c>
      <c r="AX9" s="822">
        <v>9.8880907645169103E-3</v>
      </c>
      <c r="AY9" s="822">
        <v>5.0796506786763285E-3</v>
      </c>
      <c r="AZ9" s="822">
        <v>6.0783068088245962E-3</v>
      </c>
      <c r="BA9" s="822">
        <v>4.2325918588037581E-3</v>
      </c>
      <c r="BB9" s="822">
        <v>5.2331281103521476E-3</v>
      </c>
      <c r="BC9" s="822">
        <v>1.0668660651471651E-3</v>
      </c>
      <c r="BD9" s="822">
        <v>2.4404028327484895E-4</v>
      </c>
      <c r="BE9" s="822">
        <v>-5.764917042581974E-3</v>
      </c>
      <c r="BF9" s="822">
        <v>-1.9934219004842935E-2</v>
      </c>
      <c r="BG9" s="822">
        <v>-2.3956760759380691E-2</v>
      </c>
      <c r="BH9" s="822">
        <v>5.2975275843047953E-4</v>
      </c>
      <c r="BI9" s="822">
        <v>3.2061787811310527E-3</v>
      </c>
      <c r="BJ9" s="822">
        <v>8.1175528970005573E-3</v>
      </c>
      <c r="BK9" s="822">
        <v>5.6180819838240748E-3</v>
      </c>
      <c r="BL9" s="822">
        <v>9.7296425873290016E-3</v>
      </c>
      <c r="BM9" s="822">
        <v>7.3431814251261329E-3</v>
      </c>
      <c r="BN9" s="822">
        <v>4.3784408535649799E-3</v>
      </c>
      <c r="BO9" s="822">
        <v>2.0213483132358601E-3</v>
      </c>
      <c r="BP9" s="822">
        <v>1.8793548545161798E-3</v>
      </c>
      <c r="BQ9" s="822">
        <v>3.697262162597692E-3</v>
      </c>
      <c r="BR9" s="822">
        <v>3.17270349655141E-3</v>
      </c>
      <c r="BS9" s="891">
        <v>4.1756370832479739E-3</v>
      </c>
      <c r="BT9" s="876">
        <v>7.8958666627881868E-5</v>
      </c>
      <c r="BU9" s="876">
        <v>6.0945209735230321E-4</v>
      </c>
      <c r="BV9" s="876">
        <v>-1.4049456125092563E-3</v>
      </c>
      <c r="BW9" s="876">
        <v>4.0400829770375069E-3</v>
      </c>
      <c r="BX9" s="876">
        <v>4.2479659538772196E-3</v>
      </c>
      <c r="BY9" s="876">
        <v>6.1259591499291943E-3</v>
      </c>
      <c r="BZ9" s="876">
        <v>4.7578824356466765E-3</v>
      </c>
      <c r="CA9" s="876">
        <v>1.5669796916821799E-3</v>
      </c>
      <c r="CB9" s="876">
        <v>5.0543349055431896E-3</v>
      </c>
      <c r="CC9" s="876">
        <v>7.4413166666138508E-3</v>
      </c>
      <c r="CD9" s="876">
        <v>4.3596883714940304E-3</v>
      </c>
      <c r="CE9" s="876">
        <v>7.2987049065573739E-3</v>
      </c>
      <c r="CF9" s="876">
        <v>4.5791835394874969E-3</v>
      </c>
      <c r="CG9" s="876">
        <v>3.2965757004430607E-3</v>
      </c>
      <c r="CH9" s="876">
        <v>2.6821551532036914E-3</v>
      </c>
      <c r="CI9" s="876">
        <v>5.8902523784951644E-3</v>
      </c>
      <c r="CJ9" s="876">
        <v>2.0151506034595812E-3</v>
      </c>
      <c r="CK9" s="876">
        <v>5.2175342397500213E-3</v>
      </c>
      <c r="CL9" s="876">
        <v>5.8367317158012355E-3</v>
      </c>
      <c r="CM9" s="876">
        <v>6.2399978908489473E-3</v>
      </c>
      <c r="CN9" s="876">
        <v>6.3603666564937544E-3</v>
      </c>
      <c r="CO9" s="876">
        <v>7.6164274217742634E-3</v>
      </c>
      <c r="CP9" s="876">
        <v>7.8874554830263843E-3</v>
      </c>
      <c r="CQ9" s="876">
        <v>3.3755527774452787E-3</v>
      </c>
      <c r="CR9" s="876">
        <v>6.0120668239991293E-3</v>
      </c>
      <c r="CS9" s="876">
        <v>2.8975413832919017E-3</v>
      </c>
      <c r="CT9" s="876">
        <v>3.5964551134277656E-3</v>
      </c>
      <c r="CU9" s="876">
        <v>5.2448228484303083E-3</v>
      </c>
      <c r="CV9" s="876">
        <v>4.9766602008158856E-3</v>
      </c>
      <c r="CW9" s="876">
        <v>4.8819104908570665E-3</v>
      </c>
      <c r="CX9" s="876">
        <v>-7.3595683862404115E-4</v>
      </c>
      <c r="CY9" s="876">
        <v>-2.0108332292580688E-2</v>
      </c>
      <c r="CZ9" s="876">
        <v>-0.10314090827193734</v>
      </c>
      <c r="DA9" s="876">
        <v>9.8199735450092973E-2</v>
      </c>
      <c r="DB9" s="876">
        <v>7.1073910805563578E-3</v>
      </c>
      <c r="DC9" s="876">
        <v>6.962311384070663E-3</v>
      </c>
      <c r="DD9" s="876">
        <v>1.8352697214172986E-2</v>
      </c>
      <c r="DE9" s="876">
        <v>1.2355527696980451E-2</v>
      </c>
      <c r="DF9" s="876">
        <v>1.1592522516658654E-2</v>
      </c>
      <c r="DG9" s="876">
        <v>9.7222127539620118E-4</v>
      </c>
      <c r="DH9" s="876">
        <v>4.4263648813382961E-3</v>
      </c>
      <c r="DI9" s="876">
        <v>4.4484149088344083E-3</v>
      </c>
      <c r="DJ9" s="876">
        <v>2.4230253519703648E-3</v>
      </c>
      <c r="DK9" s="876">
        <v>3.4446763000857139E-3</v>
      </c>
      <c r="DL9" s="876">
        <v>3.8159965523592021E-3</v>
      </c>
      <c r="DM9" s="876">
        <v>3.0136368341138198E-3</v>
      </c>
      <c r="DN9" s="876">
        <v>3.1672527895814095E-3</v>
      </c>
      <c r="DO9" s="876">
        <v>3.0269385475638622E-3</v>
      </c>
      <c r="DP9" s="876">
        <v>3.1045618394374142E-3</v>
      </c>
      <c r="DQ9" s="876">
        <v>3.4194294916043422E-3</v>
      </c>
      <c r="DR9" s="876">
        <v>3.9781225653525709E-3</v>
      </c>
      <c r="DS9" s="876"/>
      <c r="DT9" s="876"/>
      <c r="DU9" s="876"/>
      <c r="DV9" s="876"/>
      <c r="DW9" s="876"/>
      <c r="DX9" s="876"/>
      <c r="DY9" s="876"/>
      <c r="DZ9" s="876"/>
      <c r="EA9" s="876"/>
      <c r="EB9" s="876"/>
      <c r="EC9" s="876"/>
      <c r="ED9" s="876"/>
      <c r="EE9" s="876"/>
      <c r="EF9" s="876"/>
      <c r="EG9" s="876"/>
      <c r="EH9" s="876"/>
      <c r="EI9" s="876"/>
      <c r="EJ9" s="876"/>
      <c r="EK9" s="876"/>
      <c r="EL9" s="892"/>
      <c r="EM9"/>
      <c r="EN9"/>
      <c r="EO9"/>
      <c r="EP9"/>
      <c r="EQ9"/>
      <c r="ER9"/>
      <c r="ES9"/>
      <c r="ET9"/>
      <c r="EU9"/>
    </row>
    <row r="10" spans="1:151">
      <c r="B10" s="819" t="s">
        <v>477</v>
      </c>
      <c r="C10" s="935"/>
      <c r="D10" s="823" t="s">
        <v>1013</v>
      </c>
      <c r="E10" s="823" t="s">
        <v>1013</v>
      </c>
      <c r="F10" s="823" t="s">
        <v>1013</v>
      </c>
      <c r="G10" s="823" t="s">
        <v>1013</v>
      </c>
      <c r="H10" s="823" t="s">
        <v>1013</v>
      </c>
      <c r="I10" s="823" t="s">
        <v>1013</v>
      </c>
      <c r="J10" s="823" t="s">
        <v>1013</v>
      </c>
      <c r="K10" s="823" t="s">
        <v>1013</v>
      </c>
      <c r="L10" s="823" t="s">
        <v>1013</v>
      </c>
      <c r="M10" s="823" t="s">
        <v>1013</v>
      </c>
      <c r="N10" s="823" t="s">
        <v>1013</v>
      </c>
      <c r="O10" s="823" t="s">
        <v>1013</v>
      </c>
      <c r="P10" s="823" t="s">
        <v>1013</v>
      </c>
      <c r="Q10" s="823" t="s">
        <v>1013</v>
      </c>
      <c r="R10" s="823" t="s">
        <v>1013</v>
      </c>
      <c r="S10" s="823" t="s">
        <v>1013</v>
      </c>
      <c r="T10" s="823" t="s">
        <v>1013</v>
      </c>
      <c r="U10" s="823" t="s">
        <v>1013</v>
      </c>
      <c r="V10" s="823" t="s">
        <v>1013</v>
      </c>
      <c r="W10" s="823" t="s">
        <v>1013</v>
      </c>
      <c r="X10" s="823" t="s">
        <v>1013</v>
      </c>
      <c r="Y10" s="823" t="s">
        <v>1013</v>
      </c>
      <c r="Z10" s="823" t="s">
        <v>1013</v>
      </c>
      <c r="AA10" s="823" t="s">
        <v>1013</v>
      </c>
      <c r="AB10" s="823" t="s">
        <v>1013</v>
      </c>
      <c r="AC10" s="823" t="s">
        <v>1013</v>
      </c>
      <c r="AD10" s="823" t="s">
        <v>1013</v>
      </c>
      <c r="AE10" s="823" t="s">
        <v>1013</v>
      </c>
      <c r="AF10" s="823" t="s">
        <v>1013</v>
      </c>
      <c r="AG10" s="823" t="s">
        <v>1013</v>
      </c>
      <c r="AH10" s="823" t="s">
        <v>1013</v>
      </c>
      <c r="AI10" s="823" t="s">
        <v>1013</v>
      </c>
      <c r="AJ10" s="823" t="s">
        <v>1013</v>
      </c>
      <c r="AK10" s="823" t="s">
        <v>1013</v>
      </c>
      <c r="AL10" s="823" t="s">
        <v>1013</v>
      </c>
      <c r="AM10" s="823" t="s">
        <v>1013</v>
      </c>
      <c r="AN10" s="823" t="s">
        <v>1013</v>
      </c>
      <c r="AO10" s="823" t="s">
        <v>1013</v>
      </c>
      <c r="AP10" s="823" t="s">
        <v>1013</v>
      </c>
      <c r="AQ10" s="823" t="s">
        <v>1013</v>
      </c>
      <c r="AR10" s="823" t="s">
        <v>1013</v>
      </c>
      <c r="AS10" s="823" t="s">
        <v>1013</v>
      </c>
      <c r="AT10" s="823" t="s">
        <v>1013</v>
      </c>
      <c r="AU10" s="823" t="s">
        <v>1013</v>
      </c>
      <c r="AV10" s="823" t="s">
        <v>1013</v>
      </c>
      <c r="AW10" s="823" t="s">
        <v>1013</v>
      </c>
      <c r="AX10" s="823" t="s">
        <v>1013</v>
      </c>
      <c r="AY10" s="823" t="s">
        <v>1013</v>
      </c>
      <c r="AZ10" s="823" t="s">
        <v>1013</v>
      </c>
      <c r="BA10" s="823" t="s">
        <v>1013</v>
      </c>
      <c r="BB10" s="823" t="s">
        <v>1013</v>
      </c>
      <c r="BC10" s="823" t="s">
        <v>1013</v>
      </c>
      <c r="BD10" s="823" t="s">
        <v>1013</v>
      </c>
      <c r="BE10" s="823" t="s">
        <v>1013</v>
      </c>
      <c r="BF10" s="823" t="s">
        <v>1013</v>
      </c>
      <c r="BG10" s="823" t="s">
        <v>1013</v>
      </c>
      <c r="BH10" s="823" t="s">
        <v>1013</v>
      </c>
      <c r="BI10" s="823" t="s">
        <v>1013</v>
      </c>
      <c r="BJ10" s="823" t="s">
        <v>1013</v>
      </c>
      <c r="BK10" s="823" t="s">
        <v>1013</v>
      </c>
      <c r="BL10" s="823" t="s">
        <v>1013</v>
      </c>
      <c r="BM10" s="823" t="s">
        <v>1013</v>
      </c>
      <c r="BN10" s="823" t="s">
        <v>1013</v>
      </c>
      <c r="BO10" s="823" t="s">
        <v>1013</v>
      </c>
      <c r="BP10" s="823" t="s">
        <v>1013</v>
      </c>
      <c r="BQ10" s="823" t="s">
        <v>1013</v>
      </c>
      <c r="BR10" s="823" t="s">
        <v>1013</v>
      </c>
      <c r="BS10" s="889"/>
      <c r="BT10" s="875" t="s">
        <v>1013</v>
      </c>
      <c r="BU10" s="875" t="s">
        <v>1013</v>
      </c>
      <c r="BV10" s="875" t="s">
        <v>1013</v>
      </c>
      <c r="BW10" s="875" t="s">
        <v>1013</v>
      </c>
      <c r="BX10" s="875" t="s">
        <v>1013</v>
      </c>
      <c r="BY10" s="875" t="s">
        <v>1013</v>
      </c>
      <c r="BZ10" s="875" t="s">
        <v>1013</v>
      </c>
      <c r="CA10" s="875" t="s">
        <v>1013</v>
      </c>
      <c r="CB10" s="875" t="s">
        <v>1013</v>
      </c>
      <c r="CC10" s="875" t="s">
        <v>1013</v>
      </c>
      <c r="CD10" s="875" t="s">
        <v>1013</v>
      </c>
      <c r="CE10" s="875" t="s">
        <v>1013</v>
      </c>
      <c r="CF10" s="875" t="s">
        <v>1013</v>
      </c>
      <c r="CG10" s="875" t="s">
        <v>1013</v>
      </c>
      <c r="CH10" s="875" t="s">
        <v>1013</v>
      </c>
      <c r="CI10" s="875" t="s">
        <v>1013</v>
      </c>
      <c r="CJ10" s="875" t="s">
        <v>1013</v>
      </c>
      <c r="CK10" s="875" t="s">
        <v>1013</v>
      </c>
      <c r="CL10" s="875" t="s">
        <v>1013</v>
      </c>
      <c r="CM10" s="875" t="s">
        <v>1013</v>
      </c>
      <c r="CN10" s="875" t="s">
        <v>1013</v>
      </c>
      <c r="CO10" s="875" t="s">
        <v>1013</v>
      </c>
      <c r="CP10" s="875" t="s">
        <v>1013</v>
      </c>
      <c r="CQ10" s="875" t="s">
        <v>1013</v>
      </c>
      <c r="CR10" s="875" t="s">
        <v>1013</v>
      </c>
      <c r="CS10" s="875" t="s">
        <v>1013</v>
      </c>
      <c r="CT10" s="875" t="s">
        <v>1013</v>
      </c>
      <c r="CU10" s="875" t="s">
        <v>1013</v>
      </c>
      <c r="CV10" s="875" t="s">
        <v>1013</v>
      </c>
      <c r="CW10" s="875" t="s">
        <v>1013</v>
      </c>
      <c r="CX10" s="875" t="s">
        <v>1013</v>
      </c>
      <c r="CY10" s="875" t="s">
        <v>1013</v>
      </c>
      <c r="CZ10" s="875" t="s">
        <v>1013</v>
      </c>
      <c r="DA10" s="875" t="s">
        <v>1013</v>
      </c>
      <c r="DB10" s="875" t="s">
        <v>1013</v>
      </c>
      <c r="DC10" s="875" t="s">
        <v>1013</v>
      </c>
      <c r="DD10" s="875" t="s">
        <v>1013</v>
      </c>
      <c r="DE10" s="875" t="s">
        <v>1013</v>
      </c>
      <c r="DF10" s="875" t="s">
        <v>1013</v>
      </c>
      <c r="DG10" s="875" t="s">
        <v>1013</v>
      </c>
      <c r="DH10" s="875" t="s">
        <v>1013</v>
      </c>
      <c r="DI10" s="875" t="s">
        <v>1013</v>
      </c>
      <c r="DJ10" s="875" t="s">
        <v>1013</v>
      </c>
      <c r="DK10" s="875" t="s">
        <v>1013</v>
      </c>
      <c r="DL10" s="875" t="s">
        <v>1013</v>
      </c>
      <c r="DM10" s="875" t="s">
        <v>1013</v>
      </c>
      <c r="DN10" s="875" t="s">
        <v>1013</v>
      </c>
      <c r="DO10" s="875" t="s">
        <v>1013</v>
      </c>
      <c r="DP10" s="875" t="s">
        <v>1013</v>
      </c>
      <c r="DQ10" s="875" t="s">
        <v>1013</v>
      </c>
      <c r="DR10" s="875" t="s">
        <v>1013</v>
      </c>
      <c r="DS10" s="875"/>
      <c r="DT10" s="875"/>
      <c r="DU10" s="875"/>
      <c r="DV10" s="875"/>
      <c r="DW10" s="875"/>
      <c r="DX10" s="875"/>
      <c r="DY10" s="875"/>
      <c r="DZ10" s="875"/>
      <c r="EA10" s="875"/>
      <c r="EB10" s="875"/>
      <c r="EC10" s="875"/>
      <c r="ED10" s="875"/>
      <c r="EE10" s="875"/>
      <c r="EF10" s="875"/>
      <c r="EG10" s="875"/>
      <c r="EH10" s="875"/>
      <c r="EI10" s="875"/>
      <c r="EJ10" s="875"/>
      <c r="EK10" s="875"/>
      <c r="EL10" s="890"/>
    </row>
    <row r="11" spans="1:151" ht="14.5" customHeight="1">
      <c r="B11" s="817" t="s">
        <v>1540</v>
      </c>
      <c r="C11" s="933" t="s">
        <v>1318</v>
      </c>
      <c r="D11" s="823"/>
      <c r="E11" s="823"/>
      <c r="F11" s="823"/>
      <c r="G11" s="823"/>
      <c r="H11" s="823"/>
      <c r="I11" s="823"/>
      <c r="J11" s="823"/>
      <c r="K11" s="823"/>
      <c r="L11" s="823"/>
      <c r="M11" s="823"/>
      <c r="N11" s="823"/>
      <c r="O11" s="823"/>
      <c r="P11" s="823"/>
      <c r="Q11" s="823"/>
      <c r="R11" s="823"/>
      <c r="S11" s="823"/>
      <c r="T11" s="823"/>
      <c r="U11" s="823"/>
      <c r="V11" s="823"/>
      <c r="W11" s="823"/>
      <c r="X11" s="823"/>
      <c r="Y11" s="823"/>
      <c r="Z11" s="823"/>
      <c r="AA11" s="823"/>
      <c r="AB11" s="823"/>
      <c r="AC11" s="823"/>
      <c r="AD11" s="823"/>
      <c r="AE11" s="823"/>
      <c r="AF11" s="823"/>
      <c r="AG11" s="823"/>
      <c r="AH11" s="823"/>
      <c r="AI11" s="823"/>
      <c r="AJ11" s="823"/>
      <c r="AK11" s="823"/>
      <c r="AL11" s="823"/>
      <c r="AM11" s="823"/>
      <c r="AN11" s="823"/>
      <c r="AO11" s="823"/>
      <c r="AP11" s="823"/>
      <c r="AQ11" s="823"/>
      <c r="AR11" s="823"/>
      <c r="AS11" s="823"/>
      <c r="AT11" s="823"/>
      <c r="AU11" s="823"/>
      <c r="AV11" s="823"/>
      <c r="AW11" s="823"/>
      <c r="AX11" s="823"/>
      <c r="AY11" s="823"/>
      <c r="AZ11" s="823"/>
      <c r="BA11" s="823"/>
      <c r="BB11" s="823"/>
      <c r="BC11" s="823"/>
      <c r="BD11" s="823"/>
      <c r="BE11" s="823"/>
      <c r="BF11" s="823"/>
      <c r="BG11" s="823"/>
      <c r="BH11" s="823"/>
      <c r="BI11" s="823"/>
      <c r="BJ11" s="823"/>
      <c r="BK11" s="823"/>
      <c r="BL11" s="823"/>
      <c r="BM11" s="823"/>
      <c r="BN11" s="823"/>
      <c r="BO11" s="823"/>
      <c r="BP11" s="823"/>
      <c r="BQ11" s="823"/>
      <c r="BR11" s="823"/>
      <c r="BS11" s="889"/>
      <c r="BT11" s="875"/>
      <c r="BU11" s="875"/>
      <c r="BV11" s="875"/>
      <c r="BW11" s="875"/>
      <c r="BX11" s="875"/>
      <c r="BY11" s="875"/>
      <c r="BZ11" s="875"/>
      <c r="CA11" s="875"/>
      <c r="CB11" s="875"/>
      <c r="CC11" s="875"/>
      <c r="CD11" s="875"/>
      <c r="CE11" s="875"/>
      <c r="CF11" s="875"/>
      <c r="CG11" s="875"/>
      <c r="CH11" s="875"/>
      <c r="CI11" s="875"/>
      <c r="CJ11" s="875"/>
      <c r="CK11" s="875"/>
      <c r="CL11" s="875"/>
      <c r="CM11" s="875"/>
      <c r="CN11" s="875"/>
      <c r="CO11" s="875"/>
      <c r="CP11" s="875"/>
      <c r="CQ11" s="875"/>
      <c r="CR11" s="875"/>
      <c r="CS11" s="875"/>
      <c r="CT11" s="875"/>
      <c r="CU11" s="875"/>
      <c r="CV11" s="875"/>
      <c r="CW11" s="875"/>
      <c r="CX11" s="875"/>
      <c r="CY11" s="875"/>
      <c r="CZ11" s="875"/>
      <c r="DA11" s="875"/>
      <c r="DB11" s="875"/>
      <c r="DC11" s="875"/>
      <c r="DD11" s="875"/>
      <c r="DE11" s="875"/>
      <c r="DF11" s="875"/>
      <c r="DG11" s="875"/>
      <c r="DH11" s="875"/>
      <c r="DI11" s="875"/>
      <c r="DJ11" s="875"/>
      <c r="DK11" s="875"/>
      <c r="DL11" s="875"/>
      <c r="DM11" s="875"/>
      <c r="DN11" s="875"/>
      <c r="DO11" s="875"/>
      <c r="DP11" s="875"/>
      <c r="DQ11" s="875"/>
      <c r="DR11" s="875"/>
      <c r="DS11" s="875"/>
      <c r="DT11" s="875"/>
      <c r="DU11" s="875"/>
      <c r="DV11" s="875"/>
      <c r="DW11" s="875"/>
      <c r="DX11" s="875"/>
      <c r="DY11" s="875"/>
      <c r="DZ11" s="875"/>
      <c r="EA11" s="875"/>
      <c r="EB11" s="875"/>
      <c r="EC11" s="875"/>
      <c r="ED11" s="875"/>
      <c r="EE11" s="875"/>
      <c r="EF11" s="875"/>
      <c r="EG11" s="875"/>
      <c r="EH11" s="875"/>
      <c r="EI11" s="875"/>
      <c r="EJ11" s="875"/>
      <c r="EK11" s="875"/>
      <c r="EL11" s="890"/>
    </row>
    <row r="12" spans="1:151" s="497" customFormat="1" ht="12" customHeight="1">
      <c r="A12" s="684"/>
      <c r="B12" s="819" t="s">
        <v>476</v>
      </c>
      <c r="C12" s="934"/>
      <c r="D12" s="822">
        <v>5.5683008583298221E-3</v>
      </c>
      <c r="E12" s="822">
        <v>7.038716603461781E-3</v>
      </c>
      <c r="F12" s="822">
        <v>5.3948564241306229E-3</v>
      </c>
      <c r="G12" s="822">
        <v>5.3279305643711972E-3</v>
      </c>
      <c r="H12" s="822">
        <v>4.8150052666775522E-3</v>
      </c>
      <c r="I12" s="822">
        <v>3.6093770002283421E-3</v>
      </c>
      <c r="J12" s="822">
        <v>1.2559580380451241E-3</v>
      </c>
      <c r="K12" s="822">
        <v>1.5080066193529085E-4</v>
      </c>
      <c r="L12" s="822">
        <v>8.2254155703509468E-4</v>
      </c>
      <c r="M12" s="822">
        <v>3.5300508868696401E-3</v>
      </c>
      <c r="N12" s="822">
        <v>2.0486321162975774E-3</v>
      </c>
      <c r="O12" s="822">
        <v>1.1735156135039837E-4</v>
      </c>
      <c r="P12" s="822">
        <v>3.3555539939578161E-3</v>
      </c>
      <c r="Q12" s="822">
        <v>3.3601680235773035E-3</v>
      </c>
      <c r="R12" s="822">
        <v>6.3679452106482071E-3</v>
      </c>
      <c r="S12" s="822">
        <v>1.4974000639527141E-3</v>
      </c>
      <c r="T12" s="822">
        <v>2.264026681932263E-3</v>
      </c>
      <c r="U12" s="822">
        <v>1.9420760304915685E-3</v>
      </c>
      <c r="V12" s="822">
        <v>3.6352641163663879E-3</v>
      </c>
      <c r="W12" s="822">
        <v>4.9529105196288725E-3</v>
      </c>
      <c r="X12" s="822">
        <v>4.4876568569027775E-3</v>
      </c>
      <c r="Y12" s="822">
        <v>4.935090156559685E-3</v>
      </c>
      <c r="Z12" s="822">
        <v>4.3397760372130278E-3</v>
      </c>
      <c r="AA12" s="822">
        <v>6.3620840339300155E-3</v>
      </c>
      <c r="AB12" s="822">
        <v>4.5853917755576123E-3</v>
      </c>
      <c r="AC12" s="822">
        <v>3.4595712016955993E-3</v>
      </c>
      <c r="AD12" s="822">
        <v>4.071130783472654E-3</v>
      </c>
      <c r="AE12" s="822">
        <v>4.5943899551790235E-3</v>
      </c>
      <c r="AF12" s="822">
        <v>2.4590742967796064E-3</v>
      </c>
      <c r="AG12" s="822">
        <v>5.3559916276335606E-3</v>
      </c>
      <c r="AH12" s="822">
        <v>4.5549290716939694E-3</v>
      </c>
      <c r="AI12" s="822">
        <v>5.0336715660705966E-3</v>
      </c>
      <c r="AJ12" s="822">
        <v>3.4186870366434974E-3</v>
      </c>
      <c r="AK12" s="822">
        <v>5.8652111800827633E-3</v>
      </c>
      <c r="AL12" s="822">
        <v>3.0120876564254662E-3</v>
      </c>
      <c r="AM12" s="822">
        <v>5.3349611657740326E-3</v>
      </c>
      <c r="AN12" s="822">
        <v>6.741407301566138E-3</v>
      </c>
      <c r="AO12" s="822">
        <v>4.2571069306438503E-3</v>
      </c>
      <c r="AP12" s="822">
        <v>6.0464098749108963E-3</v>
      </c>
      <c r="AQ12" s="822">
        <v>4.794731267549146E-3</v>
      </c>
      <c r="AR12" s="822">
        <v>5.4817737900434427E-3</v>
      </c>
      <c r="AS12" s="822">
        <v>5.3665503901225708E-3</v>
      </c>
      <c r="AT12" s="822">
        <v>7.2773628063012019E-3</v>
      </c>
      <c r="AU12" s="822">
        <v>3.7321915715242682E-3</v>
      </c>
      <c r="AV12" s="822">
        <v>6.7798864082158072E-3</v>
      </c>
      <c r="AW12" s="822">
        <v>5.38661103338689E-3</v>
      </c>
      <c r="AX12" s="822">
        <v>4.3345613004346362E-3</v>
      </c>
      <c r="AY12" s="822">
        <v>7.8208101544976483E-3</v>
      </c>
      <c r="AZ12" s="822">
        <v>5.4196049398831381E-3</v>
      </c>
      <c r="BA12" s="822">
        <v>3.9658369743718058E-3</v>
      </c>
      <c r="BB12" s="822">
        <v>5.525081569477619E-3</v>
      </c>
      <c r="BC12" s="822">
        <v>4.341333860470753E-3</v>
      </c>
      <c r="BD12" s="822">
        <v>5.6416593218004962E-3</v>
      </c>
      <c r="BE12" s="822">
        <v>3.7745934464410436E-3</v>
      </c>
      <c r="BF12" s="822">
        <v>2.5717820117177048E-3</v>
      </c>
      <c r="BG12" s="822">
        <v>5.0912727815322079E-4</v>
      </c>
      <c r="BH12" s="822">
        <v>-1.4633688724750016E-3</v>
      </c>
      <c r="BI12" s="822">
        <v>5.6378816115243424E-4</v>
      </c>
      <c r="BJ12" s="822">
        <v>1.7988136772462138E-3</v>
      </c>
      <c r="BK12" s="822">
        <v>2.614791374747627E-3</v>
      </c>
      <c r="BL12" s="822">
        <v>2.2106439059805805E-3</v>
      </c>
      <c r="BM12" s="822">
        <v>2.3228125243925923E-3</v>
      </c>
      <c r="BN12" s="822">
        <v>3.7060961948756077E-3</v>
      </c>
      <c r="BO12" s="822">
        <v>4.1430741383636782E-3</v>
      </c>
      <c r="BP12" s="822">
        <v>3.0551498599735716E-3</v>
      </c>
      <c r="BQ12" s="822">
        <v>3.8153165032024372E-3</v>
      </c>
      <c r="BR12" s="822">
        <v>2.677665094324766E-3</v>
      </c>
      <c r="BS12" s="891">
        <v>3.8459577465732586E-3</v>
      </c>
      <c r="BT12" s="876">
        <v>2.2961010148825345E-3</v>
      </c>
      <c r="BU12" s="876">
        <v>3.7308349138962527E-3</v>
      </c>
      <c r="BV12" s="876">
        <v>3.6095966095996967E-3</v>
      </c>
      <c r="BW12" s="876">
        <v>4.202719782464559E-3</v>
      </c>
      <c r="BX12" s="876">
        <v>2.5059071534960786E-3</v>
      </c>
      <c r="BY12" s="876">
        <v>3.109711179094754E-3</v>
      </c>
      <c r="BZ12" s="876">
        <v>2.627562727067323E-3</v>
      </c>
      <c r="CA12" s="876">
        <v>4.8189975522081596E-3</v>
      </c>
      <c r="CB12" s="876">
        <v>4.752923330757719E-3</v>
      </c>
      <c r="CC12" s="876">
        <v>3.045267123287676E-3</v>
      </c>
      <c r="CD12" s="876">
        <v>1.7356162058985714E-3</v>
      </c>
      <c r="CE12" s="876">
        <v>2.8451682345815854E-3</v>
      </c>
      <c r="CF12" s="876">
        <v>3.9633290180323133E-3</v>
      </c>
      <c r="CG12" s="876">
        <v>3.2914940238075729E-3</v>
      </c>
      <c r="CH12" s="876">
        <v>6.8748296830301037E-4</v>
      </c>
      <c r="CI12" s="876">
        <v>1.2378688820069428E-3</v>
      </c>
      <c r="CJ12" s="876">
        <v>3.7797415274438695E-3</v>
      </c>
      <c r="CK12" s="876">
        <v>2.5780268079100832E-3</v>
      </c>
      <c r="CL12" s="876">
        <v>3.3764064050056941E-3</v>
      </c>
      <c r="CM12" s="876">
        <v>3.7514160615206293E-3</v>
      </c>
      <c r="CN12" s="876">
        <v>3.3888215560782253E-3</v>
      </c>
      <c r="CO12" s="876">
        <v>3.399512862047871E-3</v>
      </c>
      <c r="CP12" s="876">
        <v>5.2965914393439117E-3</v>
      </c>
      <c r="CQ12" s="876">
        <v>4.5563390136520443E-3</v>
      </c>
      <c r="CR12" s="876">
        <v>5.2623772002831082E-3</v>
      </c>
      <c r="CS12" s="876">
        <v>3.0841955476572647E-3</v>
      </c>
      <c r="CT12" s="876">
        <v>3.1084099617546546E-3</v>
      </c>
      <c r="CU12" s="876">
        <v>4.7197349152741097E-3</v>
      </c>
      <c r="CV12" s="876">
        <v>4.5960451956665871E-3</v>
      </c>
      <c r="CW12" s="876">
        <v>3.4550037779916831E-3</v>
      </c>
      <c r="CX12" s="876">
        <v>5.4661360068306575E-3</v>
      </c>
      <c r="CY12" s="876">
        <v>3.9952879522788809E-3</v>
      </c>
      <c r="CZ12" s="876">
        <v>7.4906093835547249E-3</v>
      </c>
      <c r="DA12" s="876">
        <v>-2.497504490752922E-3</v>
      </c>
      <c r="DB12" s="876">
        <v>6.0849141762078229E-3</v>
      </c>
      <c r="DC12" s="876">
        <v>1.0182219890645161E-2</v>
      </c>
      <c r="DD12" s="876">
        <v>7.89851838180744E-3</v>
      </c>
      <c r="DE12" s="876">
        <v>1.0771084132332298E-2</v>
      </c>
      <c r="DF12" s="876">
        <v>1.143123066505658E-2</v>
      </c>
      <c r="DG12" s="876">
        <v>1.6714808922542623E-2</v>
      </c>
      <c r="DH12" s="876">
        <v>1.6216786042257514E-2</v>
      </c>
      <c r="DI12" s="876">
        <v>7.8441395856605478E-3</v>
      </c>
      <c r="DJ12" s="876">
        <v>1.3524932009186585E-2</v>
      </c>
      <c r="DK12" s="876">
        <v>1.3358005803099537E-2</v>
      </c>
      <c r="DL12" s="876">
        <v>9.8002600610742618E-3</v>
      </c>
      <c r="DM12" s="876">
        <v>3.4271871979811852E-3</v>
      </c>
      <c r="DN12" s="876">
        <v>5.8726921106722063E-3</v>
      </c>
      <c r="DO12" s="876">
        <v>1.2147514244388979E-2</v>
      </c>
      <c r="DP12" s="876">
        <v>6.7774586463775766E-3</v>
      </c>
      <c r="DQ12" s="876">
        <v>5.2944353282498025E-3</v>
      </c>
      <c r="DR12" s="876">
        <v>4.1898132642597119E-3</v>
      </c>
      <c r="DS12" s="876"/>
      <c r="DT12" s="876"/>
      <c r="DU12" s="876"/>
      <c r="DV12" s="876"/>
      <c r="DW12" s="876"/>
      <c r="DX12" s="876"/>
      <c r="DY12" s="876"/>
      <c r="DZ12" s="876"/>
      <c r="EA12" s="876"/>
      <c r="EB12" s="876"/>
      <c r="EC12" s="876"/>
      <c r="ED12" s="876"/>
      <c r="EE12" s="876"/>
      <c r="EF12" s="876"/>
      <c r="EG12" s="876"/>
      <c r="EH12" s="876"/>
      <c r="EI12" s="876"/>
      <c r="EJ12" s="876"/>
      <c r="EK12" s="876"/>
      <c r="EL12" s="892"/>
      <c r="EM12"/>
      <c r="EN12"/>
      <c r="EO12"/>
      <c r="EP12"/>
      <c r="EQ12"/>
      <c r="ER12"/>
      <c r="ES12"/>
      <c r="ET12"/>
      <c r="EU12"/>
    </row>
    <row r="13" spans="1:151" ht="17.5" customHeight="1">
      <c r="B13" s="817" t="s">
        <v>479</v>
      </c>
      <c r="C13" s="935"/>
      <c r="D13" s="821"/>
      <c r="E13" s="821"/>
      <c r="F13" s="821"/>
      <c r="G13" s="821"/>
      <c r="H13" s="821"/>
      <c r="I13" s="821"/>
      <c r="J13" s="821"/>
      <c r="K13" s="821"/>
      <c r="L13" s="821"/>
      <c r="M13" s="821"/>
      <c r="N13" s="821"/>
      <c r="O13" s="821"/>
      <c r="P13" s="821"/>
      <c r="Q13" s="821"/>
      <c r="R13" s="821"/>
      <c r="S13" s="821"/>
      <c r="T13" s="821"/>
      <c r="U13" s="821"/>
      <c r="V13" s="821"/>
      <c r="W13" s="821"/>
      <c r="X13" s="821"/>
      <c r="Y13" s="821"/>
      <c r="Z13" s="821"/>
      <c r="AA13" s="821"/>
      <c r="AB13" s="821"/>
      <c r="AC13" s="821"/>
      <c r="AD13" s="821"/>
      <c r="AE13" s="821"/>
      <c r="AF13" s="821"/>
      <c r="AG13" s="821"/>
      <c r="AH13" s="821"/>
      <c r="AI13" s="821"/>
      <c r="AJ13" s="821"/>
      <c r="AK13" s="821"/>
      <c r="AL13" s="821"/>
      <c r="AM13" s="821"/>
      <c r="AN13" s="821"/>
      <c r="AO13" s="821"/>
      <c r="AP13" s="821"/>
      <c r="AQ13" s="821"/>
      <c r="AR13" s="821"/>
      <c r="AS13" s="821"/>
      <c r="AT13" s="821"/>
      <c r="AU13" s="821"/>
      <c r="AV13" s="821"/>
      <c r="AW13" s="821"/>
      <c r="AX13" s="821"/>
      <c r="AY13" s="821"/>
      <c r="AZ13" s="821"/>
      <c r="BA13" s="821"/>
      <c r="BB13" s="821"/>
      <c r="BC13" s="821"/>
      <c r="BD13" s="821"/>
      <c r="BE13" s="821"/>
      <c r="BF13" s="821"/>
      <c r="BG13" s="821"/>
      <c r="BH13" s="821"/>
      <c r="BI13" s="821"/>
      <c r="BJ13" s="821"/>
      <c r="BK13" s="821"/>
      <c r="BL13" s="821"/>
      <c r="BM13" s="821"/>
      <c r="BN13" s="821"/>
      <c r="BO13" s="821"/>
      <c r="BP13" s="821"/>
      <c r="BQ13" s="821"/>
      <c r="BR13" s="821"/>
      <c r="BS13" s="889"/>
      <c r="BT13" s="875"/>
      <c r="BU13" s="875"/>
      <c r="BV13" s="875"/>
      <c r="BW13" s="875"/>
      <c r="BX13" s="875"/>
      <c r="BY13" s="875"/>
      <c r="BZ13" s="875"/>
      <c r="CA13" s="875"/>
      <c r="CB13" s="875"/>
      <c r="CC13" s="875"/>
      <c r="CD13" s="875"/>
      <c r="CE13" s="875"/>
      <c r="CF13" s="875"/>
      <c r="CG13" s="875"/>
      <c r="CH13" s="875"/>
      <c r="CI13" s="875"/>
      <c r="CJ13" s="875"/>
      <c r="CK13" s="875"/>
      <c r="CL13" s="875"/>
      <c r="CM13" s="875"/>
      <c r="CN13" s="875"/>
      <c r="CO13" s="875"/>
      <c r="CP13" s="875"/>
      <c r="CQ13" s="875"/>
      <c r="CR13" s="875"/>
      <c r="CS13" s="875"/>
      <c r="CT13" s="875"/>
      <c r="CU13" s="875"/>
      <c r="CV13" s="875"/>
      <c r="CW13" s="875"/>
      <c r="CX13" s="875"/>
      <c r="CY13" s="875"/>
      <c r="CZ13" s="875"/>
      <c r="DA13" s="875"/>
      <c r="DB13" s="875"/>
      <c r="DC13" s="875"/>
      <c r="DD13" s="875"/>
      <c r="DE13" s="875"/>
      <c r="DF13" s="875"/>
      <c r="DG13" s="875"/>
      <c r="DH13" s="875"/>
      <c r="DI13" s="875"/>
      <c r="DJ13" s="875"/>
      <c r="DK13" s="875"/>
      <c r="DL13" s="875"/>
      <c r="DM13" s="875"/>
      <c r="DN13" s="875"/>
      <c r="DO13" s="875"/>
      <c r="DP13" s="875"/>
      <c r="DQ13" s="875"/>
      <c r="DR13" s="875"/>
      <c r="DS13" s="875"/>
      <c r="DT13" s="875"/>
      <c r="DU13" s="875"/>
      <c r="DV13" s="875"/>
      <c r="DW13" s="875"/>
      <c r="DX13" s="875"/>
      <c r="DY13" s="875"/>
      <c r="DZ13" s="875"/>
      <c r="EA13" s="875"/>
      <c r="EB13" s="875"/>
      <c r="EC13" s="875"/>
      <c r="ED13" s="875"/>
      <c r="EE13" s="875"/>
      <c r="EF13" s="875"/>
      <c r="EG13" s="875"/>
      <c r="EH13" s="875"/>
      <c r="EI13" s="875"/>
      <c r="EJ13" s="875"/>
      <c r="EK13" s="875"/>
      <c r="EL13" s="890"/>
    </row>
    <row r="14" spans="1:151">
      <c r="B14" s="819" t="s">
        <v>480</v>
      </c>
      <c r="C14" s="819" t="s">
        <v>1419</v>
      </c>
      <c r="D14" s="821" t="s">
        <v>1013</v>
      </c>
      <c r="E14" s="821" t="s">
        <v>1013</v>
      </c>
      <c r="F14" s="821" t="s">
        <v>1013</v>
      </c>
      <c r="G14" s="821" t="s">
        <v>1013</v>
      </c>
      <c r="H14" s="821" t="s">
        <v>1013</v>
      </c>
      <c r="I14" s="821" t="s">
        <v>1013</v>
      </c>
      <c r="J14" s="821" t="s">
        <v>1013</v>
      </c>
      <c r="K14" s="821" t="s">
        <v>1013</v>
      </c>
      <c r="L14" s="821" t="s">
        <v>1013</v>
      </c>
      <c r="M14" s="821" t="s">
        <v>1013</v>
      </c>
      <c r="N14" s="821" t="s">
        <v>1013</v>
      </c>
      <c r="O14" s="821" t="s">
        <v>1013</v>
      </c>
      <c r="P14" s="821" t="s">
        <v>1013</v>
      </c>
      <c r="Q14" s="821" t="s">
        <v>1013</v>
      </c>
      <c r="R14" s="821" t="s">
        <v>1013</v>
      </c>
      <c r="S14" s="821" t="s">
        <v>1013</v>
      </c>
      <c r="T14" s="821" t="s">
        <v>1013</v>
      </c>
      <c r="U14" s="821" t="s">
        <v>1013</v>
      </c>
      <c r="V14" s="821" t="s">
        <v>1013</v>
      </c>
      <c r="W14" s="821" t="s">
        <v>1013</v>
      </c>
      <c r="X14" s="821" t="s">
        <v>1013</v>
      </c>
      <c r="Y14" s="821" t="s">
        <v>1013</v>
      </c>
      <c r="Z14" s="821" t="s">
        <v>1013</v>
      </c>
      <c r="AA14" s="821" t="s">
        <v>1013</v>
      </c>
      <c r="AB14" s="821" t="s">
        <v>1013</v>
      </c>
      <c r="AC14" s="821" t="s">
        <v>1013</v>
      </c>
      <c r="AD14" s="821" t="s">
        <v>1013</v>
      </c>
      <c r="AE14" s="821" t="s">
        <v>1013</v>
      </c>
      <c r="AF14" s="821" t="s">
        <v>1013</v>
      </c>
      <c r="AG14" s="821" t="s">
        <v>1013</v>
      </c>
      <c r="AH14" s="821" t="s">
        <v>1013</v>
      </c>
      <c r="AI14" s="821" t="s">
        <v>1013</v>
      </c>
      <c r="AJ14" s="821" t="s">
        <v>1013</v>
      </c>
      <c r="AK14" s="821" t="s">
        <v>1013</v>
      </c>
      <c r="AL14" s="821" t="s">
        <v>1013</v>
      </c>
      <c r="AM14" s="821" t="s">
        <v>1013</v>
      </c>
      <c r="AN14" s="821" t="s">
        <v>1013</v>
      </c>
      <c r="AO14" s="821" t="s">
        <v>1013</v>
      </c>
      <c r="AP14" s="821" t="s">
        <v>1013</v>
      </c>
      <c r="AQ14" s="821" t="s">
        <v>1013</v>
      </c>
      <c r="AR14" s="821" t="s">
        <v>1013</v>
      </c>
      <c r="AS14" s="821" t="s">
        <v>1013</v>
      </c>
      <c r="AT14" s="821" t="s">
        <v>1013</v>
      </c>
      <c r="AU14" s="821" t="s">
        <v>1013</v>
      </c>
      <c r="AV14" s="821" t="s">
        <v>1013</v>
      </c>
      <c r="AW14" s="821" t="s">
        <v>1013</v>
      </c>
      <c r="AX14" s="821" t="s">
        <v>1013</v>
      </c>
      <c r="AY14" s="821" t="s">
        <v>1013</v>
      </c>
      <c r="AZ14" s="821" t="s">
        <v>1013</v>
      </c>
      <c r="BA14" s="821" t="s">
        <v>1013</v>
      </c>
      <c r="BB14" s="821" t="s">
        <v>1013</v>
      </c>
      <c r="BC14" s="821" t="s">
        <v>1013</v>
      </c>
      <c r="BD14" s="821" t="s">
        <v>1013</v>
      </c>
      <c r="BE14" s="821" t="s">
        <v>1013</v>
      </c>
      <c r="BF14" s="821" t="s">
        <v>1013</v>
      </c>
      <c r="BG14" s="821" t="s">
        <v>1013</v>
      </c>
      <c r="BH14" s="821" t="s">
        <v>1013</v>
      </c>
      <c r="BI14" s="821" t="s">
        <v>1013</v>
      </c>
      <c r="BJ14" s="821" t="s">
        <v>1013</v>
      </c>
      <c r="BK14" s="821" t="s">
        <v>1013</v>
      </c>
      <c r="BL14" s="821" t="s">
        <v>1013</v>
      </c>
      <c r="BM14" s="821" t="s">
        <v>1013</v>
      </c>
      <c r="BN14" s="821" t="s">
        <v>1013</v>
      </c>
      <c r="BO14" s="821" t="s">
        <v>1013</v>
      </c>
      <c r="BP14" s="821" t="s">
        <v>1013</v>
      </c>
      <c r="BQ14" s="821" t="s">
        <v>1013</v>
      </c>
      <c r="BR14" s="821" t="s">
        <v>1013</v>
      </c>
      <c r="BS14" s="889" t="s">
        <v>1013</v>
      </c>
      <c r="BT14" s="875" t="s">
        <v>1013</v>
      </c>
      <c r="BU14" s="875" t="s">
        <v>1013</v>
      </c>
      <c r="BV14" s="875" t="s">
        <v>1013</v>
      </c>
      <c r="BW14" s="875" t="s">
        <v>1013</v>
      </c>
      <c r="BX14" s="875" t="s">
        <v>1013</v>
      </c>
      <c r="BY14" s="875" t="s">
        <v>1013</v>
      </c>
      <c r="BZ14" s="875" t="s">
        <v>1013</v>
      </c>
      <c r="CA14" s="875" t="s">
        <v>1013</v>
      </c>
      <c r="CB14" s="875" t="s">
        <v>1013</v>
      </c>
      <c r="CC14" s="875" t="s">
        <v>1013</v>
      </c>
      <c r="CD14" s="875" t="s">
        <v>1013</v>
      </c>
      <c r="CE14" s="875" t="s">
        <v>1013</v>
      </c>
      <c r="CF14" s="875" t="s">
        <v>1013</v>
      </c>
      <c r="CG14" s="875" t="s">
        <v>1013</v>
      </c>
      <c r="CH14" s="875" t="s">
        <v>1013</v>
      </c>
      <c r="CI14" s="875" t="s">
        <v>1013</v>
      </c>
      <c r="CJ14" s="875" t="s">
        <v>1013</v>
      </c>
      <c r="CK14" s="875" t="s">
        <v>1013</v>
      </c>
      <c r="CL14" s="875" t="s">
        <v>1013</v>
      </c>
      <c r="CM14" s="875" t="s">
        <v>1013</v>
      </c>
      <c r="CN14" s="875" t="s">
        <v>1013</v>
      </c>
      <c r="CO14" s="875" t="s">
        <v>1013</v>
      </c>
      <c r="CP14" s="875" t="s">
        <v>1013</v>
      </c>
      <c r="CQ14" s="875" t="s">
        <v>1013</v>
      </c>
      <c r="CR14" s="875" t="s">
        <v>1013</v>
      </c>
      <c r="CS14" s="875" t="s">
        <v>1013</v>
      </c>
      <c r="CT14" s="875" t="s">
        <v>1013</v>
      </c>
      <c r="CU14" s="875" t="s">
        <v>1013</v>
      </c>
      <c r="CV14" s="875" t="s">
        <v>1013</v>
      </c>
      <c r="CW14" s="875" t="s">
        <v>1013</v>
      </c>
      <c r="CX14" s="875" t="s">
        <v>1013</v>
      </c>
      <c r="CY14" s="875" t="s">
        <v>1013</v>
      </c>
      <c r="CZ14" s="875" t="s">
        <v>1013</v>
      </c>
      <c r="DA14" s="875" t="s">
        <v>1013</v>
      </c>
      <c r="DB14" s="875" t="s">
        <v>1013</v>
      </c>
      <c r="DC14" s="875" t="s">
        <v>1013</v>
      </c>
      <c r="DD14" s="875" t="s">
        <v>1013</v>
      </c>
      <c r="DE14" s="875" t="s">
        <v>1013</v>
      </c>
      <c r="DF14" s="875" t="s">
        <v>1013</v>
      </c>
      <c r="DG14" s="875" t="s">
        <v>1013</v>
      </c>
      <c r="DH14" s="875" t="s">
        <v>1013</v>
      </c>
      <c r="DI14" s="875" t="s">
        <v>1013</v>
      </c>
      <c r="DJ14" s="875" t="s">
        <v>1013</v>
      </c>
      <c r="DK14" s="875" t="s">
        <v>1013</v>
      </c>
      <c r="DL14" s="875" t="s">
        <v>1013</v>
      </c>
      <c r="DM14" s="875" t="s">
        <v>1013</v>
      </c>
      <c r="DN14" s="875" t="s">
        <v>1013</v>
      </c>
      <c r="DO14" s="875" t="s">
        <v>1013</v>
      </c>
      <c r="DP14" s="875" t="s">
        <v>1013</v>
      </c>
      <c r="DQ14" s="875" t="s">
        <v>1013</v>
      </c>
      <c r="DR14" s="875" t="s">
        <v>1013</v>
      </c>
      <c r="DS14" s="875" t="s">
        <v>1013</v>
      </c>
      <c r="DT14" s="875" t="s">
        <v>1013</v>
      </c>
      <c r="DU14" s="875" t="s">
        <v>1013</v>
      </c>
      <c r="DV14" s="875" t="s">
        <v>1013</v>
      </c>
      <c r="DW14" s="875" t="s">
        <v>1013</v>
      </c>
      <c r="DX14" s="875" t="s">
        <v>1013</v>
      </c>
      <c r="DY14" s="875" t="s">
        <v>1013</v>
      </c>
      <c r="DZ14" s="875" t="s">
        <v>1013</v>
      </c>
      <c r="EA14" s="875" t="s">
        <v>1013</v>
      </c>
      <c r="EB14" s="875" t="s">
        <v>1013</v>
      </c>
      <c r="EC14" s="875" t="s">
        <v>1013</v>
      </c>
      <c r="ED14" s="875" t="s">
        <v>1013</v>
      </c>
      <c r="EE14" s="875" t="s">
        <v>1013</v>
      </c>
      <c r="EF14" s="875" t="s">
        <v>1013</v>
      </c>
      <c r="EG14" s="875" t="s">
        <v>1013</v>
      </c>
      <c r="EH14" s="875" t="s">
        <v>1013</v>
      </c>
      <c r="EI14" s="875" t="s">
        <v>1013</v>
      </c>
      <c r="EJ14" s="875" t="s">
        <v>1013</v>
      </c>
      <c r="EK14" s="875" t="s">
        <v>1013</v>
      </c>
      <c r="EL14" s="890" t="s">
        <v>1013</v>
      </c>
    </row>
    <row r="15" spans="1:151">
      <c r="B15" s="817" t="s">
        <v>481</v>
      </c>
      <c r="C15" s="819"/>
      <c r="D15" s="821"/>
      <c r="E15" s="821"/>
      <c r="F15" s="821"/>
      <c r="G15" s="821"/>
      <c r="H15" s="821"/>
      <c r="I15" s="821"/>
      <c r="J15" s="821"/>
      <c r="K15" s="821"/>
      <c r="L15" s="821"/>
      <c r="M15" s="821"/>
      <c r="N15" s="821"/>
      <c r="O15" s="821"/>
      <c r="P15" s="821"/>
      <c r="Q15" s="821"/>
      <c r="R15" s="821"/>
      <c r="S15" s="821"/>
      <c r="T15" s="821"/>
      <c r="U15" s="821"/>
      <c r="V15" s="821"/>
      <c r="W15" s="821"/>
      <c r="X15" s="821"/>
      <c r="Y15" s="821"/>
      <c r="Z15" s="821"/>
      <c r="AA15" s="821"/>
      <c r="AB15" s="821"/>
      <c r="AC15" s="821"/>
      <c r="AD15" s="821"/>
      <c r="AE15" s="821"/>
      <c r="AF15" s="821"/>
      <c r="AG15" s="821"/>
      <c r="AH15" s="821"/>
      <c r="AI15" s="821"/>
      <c r="AJ15" s="821"/>
      <c r="AK15" s="821"/>
      <c r="AL15" s="821"/>
      <c r="AM15" s="821"/>
      <c r="AN15" s="821"/>
      <c r="AO15" s="821"/>
      <c r="AP15" s="821"/>
      <c r="AQ15" s="821"/>
      <c r="AR15" s="821"/>
      <c r="AS15" s="821"/>
      <c r="AT15" s="821"/>
      <c r="AU15" s="821"/>
      <c r="AV15" s="821"/>
      <c r="AW15" s="821"/>
      <c r="AX15" s="821"/>
      <c r="AY15" s="821"/>
      <c r="AZ15" s="821"/>
      <c r="BA15" s="821"/>
      <c r="BB15" s="821"/>
      <c r="BC15" s="821"/>
      <c r="BD15" s="821"/>
      <c r="BE15" s="821"/>
      <c r="BF15" s="821"/>
      <c r="BG15" s="821"/>
      <c r="BH15" s="821"/>
      <c r="BI15" s="821"/>
      <c r="BJ15" s="821"/>
      <c r="BK15" s="821"/>
      <c r="BL15" s="821"/>
      <c r="BM15" s="821"/>
      <c r="BN15" s="821"/>
      <c r="BO15" s="821"/>
      <c r="BP15" s="821"/>
      <c r="BQ15" s="821"/>
      <c r="BR15" s="821"/>
      <c r="BS15" s="889"/>
      <c r="BT15" s="875"/>
      <c r="BU15" s="875"/>
      <c r="BV15" s="875"/>
      <c r="BW15" s="875"/>
      <c r="BX15" s="875"/>
      <c r="BY15" s="875"/>
      <c r="BZ15" s="875"/>
      <c r="CA15" s="875"/>
      <c r="CB15" s="875"/>
      <c r="CC15" s="875"/>
      <c r="CD15" s="875"/>
      <c r="CE15" s="875"/>
      <c r="CF15" s="875"/>
      <c r="CG15" s="875"/>
      <c r="CH15" s="875"/>
      <c r="CI15" s="875"/>
      <c r="CJ15" s="875"/>
      <c r="CK15" s="875"/>
      <c r="CL15" s="875"/>
      <c r="CM15" s="875"/>
      <c r="CN15" s="875"/>
      <c r="CO15" s="875"/>
      <c r="CP15" s="875"/>
      <c r="CQ15" s="875"/>
      <c r="CR15" s="875"/>
      <c r="CS15" s="875"/>
      <c r="CT15" s="875"/>
      <c r="CU15" s="875"/>
      <c r="CV15" s="875"/>
      <c r="CW15" s="875"/>
      <c r="CX15" s="875"/>
      <c r="CY15" s="875"/>
      <c r="CZ15" s="875"/>
      <c r="DA15" s="875"/>
      <c r="DB15" s="875"/>
      <c r="DC15" s="875"/>
      <c r="DD15" s="875"/>
      <c r="DE15" s="875"/>
      <c r="DF15" s="875"/>
      <c r="DG15" s="875"/>
      <c r="DH15" s="875"/>
      <c r="DI15" s="875"/>
      <c r="DJ15" s="875"/>
      <c r="DK15" s="875"/>
      <c r="DL15" s="875"/>
      <c r="DM15" s="875"/>
      <c r="DN15" s="875"/>
      <c r="DO15" s="875"/>
      <c r="DP15" s="875"/>
      <c r="DQ15" s="875"/>
      <c r="DR15" s="875"/>
      <c r="DS15" s="875"/>
      <c r="DT15" s="875"/>
      <c r="DU15" s="875"/>
      <c r="DV15" s="875"/>
      <c r="DW15" s="875"/>
      <c r="DX15" s="875"/>
      <c r="DY15" s="875"/>
      <c r="DZ15" s="875"/>
      <c r="EA15" s="875"/>
      <c r="EB15" s="875"/>
      <c r="EC15" s="875"/>
      <c r="ED15" s="875"/>
      <c r="EE15" s="875"/>
      <c r="EF15" s="875"/>
      <c r="EG15" s="875"/>
      <c r="EH15" s="875"/>
      <c r="EI15" s="875"/>
      <c r="EJ15" s="875"/>
      <c r="EK15" s="875"/>
      <c r="EL15" s="890"/>
    </row>
    <row r="16" spans="1:151">
      <c r="B16" s="819" t="s">
        <v>482</v>
      </c>
      <c r="C16" s="819" t="s">
        <v>1419</v>
      </c>
      <c r="D16" s="821"/>
      <c r="E16" s="821"/>
      <c r="F16" s="821"/>
      <c r="G16" s="821"/>
      <c r="H16" s="821"/>
      <c r="I16" s="821"/>
      <c r="J16" s="821"/>
      <c r="K16" s="821"/>
      <c r="L16" s="821"/>
      <c r="M16" s="821"/>
      <c r="N16" s="821"/>
      <c r="O16" s="821"/>
      <c r="P16" s="821"/>
      <c r="Q16" s="821"/>
      <c r="R16" s="821"/>
      <c r="S16" s="821"/>
      <c r="T16" s="821"/>
      <c r="U16" s="821"/>
      <c r="V16" s="821"/>
      <c r="W16" s="821"/>
      <c r="X16" s="821"/>
      <c r="Y16" s="821"/>
      <c r="Z16" s="821"/>
      <c r="AA16" s="821"/>
      <c r="AB16" s="821"/>
      <c r="AC16" s="821"/>
      <c r="AD16" s="821"/>
      <c r="AE16" s="821"/>
      <c r="AF16" s="821"/>
      <c r="AG16" s="821"/>
      <c r="AH16" s="821"/>
      <c r="AI16" s="821"/>
      <c r="AJ16" s="821"/>
      <c r="AK16" s="821"/>
      <c r="AL16" s="821"/>
      <c r="AM16" s="821"/>
      <c r="AN16" s="821"/>
      <c r="AO16" s="821"/>
      <c r="AP16" s="821"/>
      <c r="AQ16" s="821"/>
      <c r="AR16" s="821"/>
      <c r="AS16" s="821"/>
      <c r="AT16" s="821"/>
      <c r="AU16" s="821"/>
      <c r="AV16" s="821"/>
      <c r="AW16" s="821"/>
      <c r="AX16" s="821"/>
      <c r="AY16" s="821"/>
      <c r="AZ16" s="821"/>
      <c r="BA16" s="821"/>
      <c r="BB16" s="821"/>
      <c r="BC16" s="821"/>
      <c r="BD16" s="821"/>
      <c r="BE16" s="821"/>
      <c r="BF16" s="821"/>
      <c r="BG16" s="821"/>
      <c r="BH16" s="821"/>
      <c r="BI16" s="821"/>
      <c r="BJ16" s="821"/>
      <c r="BK16" s="821"/>
      <c r="BL16" s="821"/>
      <c r="BM16" s="821"/>
      <c r="BN16" s="821"/>
      <c r="BO16" s="821"/>
      <c r="BP16" s="821"/>
      <c r="BQ16" s="821"/>
      <c r="BR16" s="821"/>
      <c r="BS16" s="889"/>
      <c r="BT16" s="875"/>
      <c r="BU16" s="875"/>
      <c r="BV16" s="875"/>
      <c r="BW16" s="875"/>
      <c r="BX16" s="875"/>
      <c r="BY16" s="875"/>
      <c r="BZ16" s="875"/>
      <c r="CA16" s="875"/>
      <c r="CB16" s="875"/>
      <c r="CC16" s="875"/>
      <c r="CD16" s="875"/>
      <c r="CE16" s="875"/>
      <c r="CF16" s="875"/>
      <c r="CG16" s="875"/>
      <c r="CH16" s="875"/>
      <c r="CI16" s="875"/>
      <c r="CJ16" s="875"/>
      <c r="CK16" s="875"/>
      <c r="CL16" s="875"/>
      <c r="CM16" s="875"/>
      <c r="CN16" s="875"/>
      <c r="CO16" s="875"/>
      <c r="CP16" s="875"/>
      <c r="CQ16" s="875"/>
      <c r="CR16" s="875"/>
      <c r="CS16" s="875"/>
      <c r="CT16" s="875"/>
      <c r="CU16" s="875"/>
      <c r="CV16" s="875"/>
      <c r="CW16" s="875"/>
      <c r="CX16" s="875"/>
      <c r="CY16" s="875"/>
      <c r="CZ16" s="875"/>
      <c r="DA16" s="875"/>
      <c r="DB16" s="875"/>
      <c r="DC16" s="875"/>
      <c r="DD16" s="875"/>
      <c r="DE16" s="875"/>
      <c r="DF16" s="875"/>
      <c r="DG16" s="875"/>
      <c r="DH16" s="875"/>
      <c r="DI16" s="875"/>
      <c r="DJ16" s="875"/>
      <c r="DK16" s="875"/>
      <c r="DL16" s="875"/>
      <c r="DM16" s="875"/>
      <c r="DN16" s="875"/>
      <c r="DO16" s="875"/>
      <c r="DP16" s="875"/>
      <c r="DQ16" s="875"/>
      <c r="DR16" s="875"/>
      <c r="DS16" s="875"/>
      <c r="DT16" s="875"/>
      <c r="DU16" s="875"/>
      <c r="DV16" s="875"/>
      <c r="DW16" s="875"/>
      <c r="DX16" s="875"/>
      <c r="DY16" s="875"/>
      <c r="DZ16" s="875"/>
      <c r="EA16" s="875"/>
      <c r="EB16" s="875"/>
      <c r="EC16" s="875"/>
      <c r="ED16" s="875"/>
      <c r="EE16" s="875"/>
      <c r="EF16" s="875"/>
      <c r="EG16" s="875"/>
      <c r="EH16" s="875"/>
      <c r="EI16" s="877" t="s">
        <v>1575</v>
      </c>
      <c r="EJ16" s="875"/>
      <c r="EK16" s="875"/>
      <c r="EL16" s="890"/>
    </row>
    <row r="17" spans="1:151" s="497" customFormat="1">
      <c r="A17" s="684"/>
      <c r="B17" s="819" t="s">
        <v>483</v>
      </c>
      <c r="C17" s="819" t="s">
        <v>1419</v>
      </c>
      <c r="D17" s="824">
        <v>99.655874392107634</v>
      </c>
      <c r="E17" s="824">
        <v>100.74348214987667</v>
      </c>
      <c r="F17" s="824">
        <v>101.55583100183054</v>
      </c>
      <c r="G17" s="824">
        <v>102.07560431052458</v>
      </c>
      <c r="H17" s="824">
        <v>101.99670008354963</v>
      </c>
      <c r="I17" s="824">
        <v>101.4840031112109</v>
      </c>
      <c r="J17" s="824">
        <v>100.64484411093515</v>
      </c>
      <c r="K17" s="824">
        <v>99.375830664397512</v>
      </c>
      <c r="L17" s="824">
        <v>98.246566945594324</v>
      </c>
      <c r="M17" s="824">
        <v>97.089385712982178</v>
      </c>
      <c r="N17" s="824">
        <v>95.936581409142207</v>
      </c>
      <c r="O17" s="824">
        <v>94.670265471079631</v>
      </c>
      <c r="P17" s="824">
        <v>93.642912075283192</v>
      </c>
      <c r="Q17" s="824">
        <v>92.793883683484168</v>
      </c>
      <c r="R17" s="824">
        <v>92.217547922110001</v>
      </c>
      <c r="S17" s="824">
        <v>92.04493580052754</v>
      </c>
      <c r="T17" s="824">
        <v>92.105933868056397</v>
      </c>
      <c r="U17" s="824">
        <v>92.361666829947126</v>
      </c>
      <c r="V17" s="824">
        <v>92.634093760385923</v>
      </c>
      <c r="W17" s="824">
        <v>92.987180983594612</v>
      </c>
      <c r="X17" s="824">
        <v>92.795449495825125</v>
      </c>
      <c r="Y17" s="824">
        <v>92.279820041222706</v>
      </c>
      <c r="Z17" s="824">
        <v>91.512334268043674</v>
      </c>
      <c r="AA17" s="824">
        <v>90.35788553663339</v>
      </c>
      <c r="AB17" s="824">
        <v>89.491608347193406</v>
      </c>
      <c r="AC17" s="824">
        <v>88.741377811995804</v>
      </c>
      <c r="AD17" s="824">
        <v>88.148414968761159</v>
      </c>
      <c r="AE17" s="824">
        <v>87.645706175897047</v>
      </c>
      <c r="AF17" s="824">
        <v>87.392575722677563</v>
      </c>
      <c r="AG17" s="824">
        <v>87.359255555980027</v>
      </c>
      <c r="AH17" s="824">
        <v>87.621746888939057</v>
      </c>
      <c r="AI17" s="824">
        <v>88.245908565947701</v>
      </c>
      <c r="AJ17" s="824">
        <v>89.272992828933411</v>
      </c>
      <c r="AK17" s="824">
        <v>90.636656066743498</v>
      </c>
      <c r="AL17" s="824">
        <v>92.199461875759297</v>
      </c>
      <c r="AM17" s="824">
        <v>94.079432144916822</v>
      </c>
      <c r="AN17" s="824">
        <v>95.54243087183535</v>
      </c>
      <c r="AO17" s="824">
        <v>96.80576402110627</v>
      </c>
      <c r="AP17" s="824">
        <v>97.879563614362894</v>
      </c>
      <c r="AQ17" s="824">
        <v>98.753708971745795</v>
      </c>
      <c r="AR17" s="824">
        <v>99.632063609855933</v>
      </c>
      <c r="AS17" s="824">
        <v>100.45075211087709</v>
      </c>
      <c r="AT17" s="824">
        <v>101.16347530752117</v>
      </c>
      <c r="AU17" s="824">
        <v>101.65078578135748</v>
      </c>
      <c r="AV17" s="824">
        <v>102.02383656534327</v>
      </c>
      <c r="AW17" s="824">
        <v>102.31732373376053</v>
      </c>
      <c r="AX17" s="824">
        <v>102.72406251791017</v>
      </c>
      <c r="AY17" s="824">
        <v>103.25146394105499</v>
      </c>
      <c r="AZ17" s="824">
        <v>104.48234683685889</v>
      </c>
      <c r="BA17" s="824">
        <v>106.17859361205537</v>
      </c>
      <c r="BB17" s="824">
        <v>108.11686567481996</v>
      </c>
      <c r="BC17" s="824">
        <v>110.63038230088904</v>
      </c>
      <c r="BD17" s="824">
        <v>111.93722066266696</v>
      </c>
      <c r="BE17" s="824">
        <v>112.4951418723207</v>
      </c>
      <c r="BF17" s="824">
        <v>112.30147169729625</v>
      </c>
      <c r="BG17" s="824">
        <v>110.85755471113102</v>
      </c>
      <c r="BH17" s="824">
        <v>110.04867414236107</v>
      </c>
      <c r="BI17" s="824">
        <v>109.53189203783964</v>
      </c>
      <c r="BJ17" s="824">
        <v>109.56638618916737</v>
      </c>
      <c r="BK17" s="824">
        <v>110.39473084146148</v>
      </c>
      <c r="BL17" s="824">
        <v>111.48031132232883</v>
      </c>
      <c r="BM17" s="824">
        <v>112.78638384039576</v>
      </c>
      <c r="BN17" s="824">
        <v>114.10654892356391</v>
      </c>
      <c r="BO17" s="824">
        <v>115.44584937656533</v>
      </c>
      <c r="BP17" s="824">
        <v>116.58432461624993</v>
      </c>
      <c r="BQ17" s="824">
        <v>117.66596599108861</v>
      </c>
      <c r="BR17" s="824">
        <v>118.67769150187695</v>
      </c>
      <c r="BS17" s="893">
        <v>119.87456011749389</v>
      </c>
      <c r="BT17" s="878">
        <v>120.3091137903041</v>
      </c>
      <c r="BU17" s="878">
        <v>120.19994411351516</v>
      </c>
      <c r="BV17" s="878">
        <v>119.53507103844213</v>
      </c>
      <c r="BW17" s="878">
        <v>117.91463481999034</v>
      </c>
      <c r="BX17" s="878">
        <v>116.76416965100216</v>
      </c>
      <c r="BY17" s="878">
        <v>115.84484437659971</v>
      </c>
      <c r="BZ17" s="878">
        <v>115.37135342146141</v>
      </c>
      <c r="CA17" s="878">
        <v>115.72673315023238</v>
      </c>
      <c r="CB17" s="878">
        <v>115.96046962829453</v>
      </c>
      <c r="CC17" s="878">
        <v>116.10970955776797</v>
      </c>
      <c r="CD17" s="878">
        <v>115.84552476030086</v>
      </c>
      <c r="CE17" s="878">
        <v>114.94776281760601</v>
      </c>
      <c r="CF17" s="878">
        <v>113.50297136358228</v>
      </c>
      <c r="CG17" s="878">
        <v>111.69757357194746</v>
      </c>
      <c r="CH17" s="878">
        <v>109.8532647750956</v>
      </c>
      <c r="CI17" s="878">
        <v>107.85816524086916</v>
      </c>
      <c r="CJ17" s="878">
        <v>106.73899619468156</v>
      </c>
      <c r="CK17" s="878">
        <v>106.12174547506264</v>
      </c>
      <c r="CL17" s="878">
        <v>105.92755204222586</v>
      </c>
      <c r="CM17" s="878">
        <v>106.25386812383279</v>
      </c>
      <c r="CN17" s="878">
        <v>106.51944931810817</v>
      </c>
      <c r="CO17" s="878">
        <v>106.88989597675042</v>
      </c>
      <c r="CP17" s="878">
        <v>107.3509795594312</v>
      </c>
      <c r="CQ17" s="878">
        <v>108.00816374439275</v>
      </c>
      <c r="CR17" s="878">
        <v>108.63257092626776</v>
      </c>
      <c r="CS17" s="878">
        <v>109.25078983998127</v>
      </c>
      <c r="CT17" s="878">
        <v>109.73571658720037</v>
      </c>
      <c r="CU17" s="878">
        <v>110.14141218242787</v>
      </c>
      <c r="CV17" s="878">
        <v>109.95093368030847</v>
      </c>
      <c r="CW17" s="878">
        <v>109.3319001579636</v>
      </c>
      <c r="CX17" s="878">
        <v>108.37341807063066</v>
      </c>
      <c r="CY17" s="878">
        <v>106.57473606604162</v>
      </c>
      <c r="CZ17" s="878">
        <v>105.71824727075871</v>
      </c>
      <c r="DA17" s="878">
        <v>105.46110935522402</v>
      </c>
      <c r="DB17" s="878">
        <v>106.13620853259707</v>
      </c>
      <c r="DC17" s="878">
        <v>108.13313021314016</v>
      </c>
      <c r="DD17" s="878">
        <v>110.95830460189779</v>
      </c>
      <c r="DE17" s="878">
        <v>114.48492464591908</v>
      </c>
      <c r="DF17" s="878">
        <v>118.1548880826534</v>
      </c>
      <c r="DG17" s="878">
        <v>122.37959215842025</v>
      </c>
      <c r="DH17" s="878">
        <v>124.52429697542698</v>
      </c>
      <c r="DI17" s="878">
        <v>125.37933361852338</v>
      </c>
      <c r="DJ17" s="878">
        <v>125.04879866366578</v>
      </c>
      <c r="DK17" s="878">
        <v>122.7984071016902</v>
      </c>
      <c r="DL17" s="878">
        <v>121.57790477152926</v>
      </c>
      <c r="DM17" s="878">
        <v>120.79343225970662</v>
      </c>
      <c r="DN17" s="878">
        <v>120.78589858939428</v>
      </c>
      <c r="DO17" s="878">
        <v>122.02375903761204</v>
      </c>
      <c r="DP17" s="878">
        <v>123.30419891539913</v>
      </c>
      <c r="DQ17" s="878">
        <v>124.66004830490893</v>
      </c>
      <c r="DR17" s="878">
        <v>125.71837763694076</v>
      </c>
      <c r="DS17" s="878">
        <v>126.2387504199402</v>
      </c>
      <c r="DT17" s="878">
        <v>126.44214116963379</v>
      </c>
      <c r="DU17" s="878">
        <v>126.50557276964351</v>
      </c>
      <c r="DV17" s="878">
        <v>126.70061534119958</v>
      </c>
      <c r="DW17" s="878">
        <v>127.19839044630648</v>
      </c>
      <c r="DX17" s="878">
        <v>127.93051326964726</v>
      </c>
      <c r="DY17" s="878">
        <v>128.73751088266695</v>
      </c>
      <c r="DZ17" s="878">
        <v>129.40949309452458</v>
      </c>
      <c r="EA17" s="878">
        <v>129.77354687147482</v>
      </c>
      <c r="EB17" s="878">
        <v>129.98008723697419</v>
      </c>
      <c r="EC17" s="878">
        <v>130.14399246879572</v>
      </c>
      <c r="ED17" s="878">
        <v>130.46141697512124</v>
      </c>
      <c r="EE17" s="878">
        <v>131.16460996969832</v>
      </c>
      <c r="EF17" s="878">
        <v>131.92473640482697</v>
      </c>
      <c r="EG17" s="878">
        <v>132.66088003260077</v>
      </c>
      <c r="EH17" s="878">
        <v>133.11547332440685</v>
      </c>
      <c r="EI17" s="878">
        <v>133.11547332440685</v>
      </c>
      <c r="EJ17" s="878">
        <v>133.11547332440685</v>
      </c>
      <c r="EK17" s="878">
        <v>133.11547332440685</v>
      </c>
      <c r="EL17" s="894">
        <v>133.11547332440685</v>
      </c>
      <c r="EM17"/>
      <c r="EN17"/>
      <c r="EO17"/>
      <c r="EP17"/>
      <c r="EQ17"/>
      <c r="ER17"/>
      <c r="ES17"/>
      <c r="ET17"/>
      <c r="EU17"/>
    </row>
    <row r="18" spans="1:151">
      <c r="B18" s="817" t="s">
        <v>484</v>
      </c>
      <c r="C18" s="819"/>
      <c r="D18" s="825"/>
      <c r="E18" s="825"/>
      <c r="F18" s="825"/>
      <c r="G18" s="825"/>
      <c r="H18" s="825"/>
      <c r="I18" s="825"/>
      <c r="J18" s="825"/>
      <c r="K18" s="825"/>
      <c r="L18" s="825"/>
      <c r="M18" s="825"/>
      <c r="N18" s="825"/>
      <c r="O18" s="825"/>
      <c r="P18" s="825"/>
      <c r="Q18" s="825"/>
      <c r="R18" s="825"/>
      <c r="S18" s="825"/>
      <c r="T18" s="825"/>
      <c r="U18" s="825"/>
      <c r="V18" s="825"/>
      <c r="W18" s="825"/>
      <c r="X18" s="825"/>
      <c r="Y18" s="825"/>
      <c r="Z18" s="825"/>
      <c r="AA18" s="825"/>
      <c r="AB18" s="825"/>
      <c r="AC18" s="825"/>
      <c r="AD18" s="825"/>
      <c r="AE18" s="825"/>
      <c r="AF18" s="825"/>
      <c r="AG18" s="825"/>
      <c r="AH18" s="825"/>
      <c r="AI18" s="825"/>
      <c r="AJ18" s="825"/>
      <c r="AK18" s="825"/>
      <c r="AL18" s="825"/>
      <c r="AM18" s="825"/>
      <c r="AN18" s="825"/>
      <c r="AO18" s="825"/>
      <c r="AP18" s="825"/>
      <c r="AQ18" s="825"/>
      <c r="AR18" s="825"/>
      <c r="AS18" s="825"/>
      <c r="AT18" s="825"/>
      <c r="AU18" s="825"/>
      <c r="AV18" s="825"/>
      <c r="AW18" s="825"/>
      <c r="AX18" s="825"/>
      <c r="AY18" s="825"/>
      <c r="AZ18" s="825"/>
      <c r="BA18" s="825"/>
      <c r="BB18" s="825"/>
      <c r="BC18" s="825"/>
      <c r="BD18" s="825"/>
      <c r="BE18" s="825"/>
      <c r="BF18" s="825"/>
      <c r="BG18" s="825"/>
      <c r="BH18" s="825"/>
      <c r="BI18" s="825"/>
      <c r="BJ18" s="825"/>
      <c r="BK18" s="825"/>
      <c r="BL18" s="825"/>
      <c r="BM18" s="825"/>
      <c r="BN18" s="825"/>
      <c r="BO18" s="825"/>
      <c r="BP18" s="825"/>
      <c r="BQ18" s="825"/>
      <c r="BR18" s="825"/>
      <c r="BS18" s="893"/>
      <c r="BT18" s="878"/>
      <c r="BU18" s="878"/>
      <c r="BV18" s="878"/>
      <c r="BW18" s="878"/>
      <c r="BX18" s="878"/>
      <c r="BY18" s="878"/>
      <c r="BZ18" s="878"/>
      <c r="CA18" s="878"/>
      <c r="CB18" s="878"/>
      <c r="CC18" s="878"/>
      <c r="CD18" s="878"/>
      <c r="CE18" s="878"/>
      <c r="CF18" s="878"/>
      <c r="CG18" s="878"/>
      <c r="CH18" s="878"/>
      <c r="CI18" s="878"/>
      <c r="CJ18" s="878"/>
      <c r="CK18" s="878"/>
      <c r="CL18" s="878"/>
      <c r="CM18" s="878"/>
      <c r="CN18" s="878"/>
      <c r="CO18" s="878"/>
      <c r="CP18" s="878"/>
      <c r="CQ18" s="878"/>
      <c r="CR18" s="878"/>
      <c r="CS18" s="878"/>
      <c r="CT18" s="878"/>
      <c r="CU18" s="878"/>
      <c r="CV18" s="878"/>
      <c r="CW18" s="878"/>
      <c r="CX18" s="878"/>
      <c r="CY18" s="878"/>
      <c r="CZ18" s="878"/>
      <c r="DA18" s="878"/>
      <c r="DB18" s="878"/>
      <c r="DC18" s="878"/>
      <c r="DD18" s="878"/>
      <c r="DE18" s="878"/>
      <c r="DF18" s="878"/>
      <c r="DG18" s="878"/>
      <c r="DH18" s="878"/>
      <c r="DI18" s="878"/>
      <c r="DJ18" s="878"/>
      <c r="DK18" s="878"/>
      <c r="DL18" s="878"/>
      <c r="DM18" s="878"/>
      <c r="DN18" s="878"/>
      <c r="DO18" s="878"/>
      <c r="DP18" s="878"/>
      <c r="DQ18" s="878"/>
      <c r="DR18" s="878"/>
      <c r="DS18" s="878"/>
      <c r="DT18" s="878"/>
      <c r="DU18" s="878"/>
      <c r="DV18" s="878"/>
      <c r="DW18" s="879" t="s">
        <v>1576</v>
      </c>
      <c r="DX18" s="878"/>
      <c r="DY18" s="878"/>
      <c r="DZ18" s="878"/>
      <c r="EA18" s="878"/>
      <c r="EB18" s="878"/>
      <c r="EC18" s="878"/>
      <c r="ED18" s="878"/>
      <c r="EE18" s="878"/>
      <c r="EF18" s="878"/>
      <c r="EG18" s="878"/>
      <c r="EH18" s="878"/>
      <c r="EI18" s="878"/>
      <c r="EJ18" s="878"/>
      <c r="EK18" s="878"/>
      <c r="EL18" s="894"/>
    </row>
    <row r="19" spans="1:151" s="563" customFormat="1">
      <c r="A19" s="685"/>
      <c r="B19" s="819" t="s">
        <v>485</v>
      </c>
      <c r="C19" s="826" t="s">
        <v>1420</v>
      </c>
      <c r="D19" s="827">
        <v>38.29104346130633</v>
      </c>
      <c r="E19" s="827">
        <v>35.684156299632022</v>
      </c>
      <c r="F19" s="827">
        <v>37.634092991835686</v>
      </c>
      <c r="G19" s="827">
        <v>41.942286760478524</v>
      </c>
      <c r="H19" s="827">
        <v>41.502385244363829</v>
      </c>
      <c r="I19" s="827">
        <v>42.927007569711904</v>
      </c>
      <c r="J19" s="827">
        <v>49.613834986239233</v>
      </c>
      <c r="K19" s="827">
        <v>44.667224322380221</v>
      </c>
      <c r="L19" s="827">
        <v>39.635766764940456</v>
      </c>
      <c r="M19" s="827">
        <v>40.333722974006896</v>
      </c>
      <c r="N19" s="827">
        <v>40.836589314630771</v>
      </c>
      <c r="O19" s="827">
        <v>32.557859728828895</v>
      </c>
      <c r="P19" s="827">
        <v>30.92050625709718</v>
      </c>
      <c r="Q19" s="827">
        <v>29.527573378572299</v>
      </c>
      <c r="R19" s="827">
        <v>27.451098441492974</v>
      </c>
      <c r="S19" s="827">
        <v>26.618300453191612</v>
      </c>
      <c r="T19" s="827">
        <v>33.733368223710372</v>
      </c>
      <c r="U19" s="827">
        <v>41.279752726670637</v>
      </c>
      <c r="V19" s="827">
        <v>46.539980399651512</v>
      </c>
      <c r="W19" s="827">
        <v>52.754610840234335</v>
      </c>
      <c r="X19" s="827">
        <v>55.337554865048041</v>
      </c>
      <c r="Y19" s="827">
        <v>62.556635077949608</v>
      </c>
      <c r="Z19" s="827">
        <v>67.715068757228309</v>
      </c>
      <c r="AA19" s="827">
        <v>62.486301325915782</v>
      </c>
      <c r="AB19" s="827">
        <v>58.676843988679643</v>
      </c>
      <c r="AC19" s="827">
        <v>52.091120708018913</v>
      </c>
      <c r="AD19" s="827">
        <v>41.829286283923288</v>
      </c>
      <c r="AE19" s="827">
        <v>43.134082353396451</v>
      </c>
      <c r="AF19" s="827">
        <v>50.968822499454021</v>
      </c>
      <c r="AG19" s="827">
        <v>53.091857012023382</v>
      </c>
      <c r="AH19" s="827">
        <v>56.000328725653134</v>
      </c>
      <c r="AI19" s="827">
        <v>68.196244830899929</v>
      </c>
      <c r="AJ19" s="827">
        <v>59.633346188341022</v>
      </c>
      <c r="AK19" s="827">
        <v>60.823078710426444</v>
      </c>
      <c r="AL19" s="827">
        <v>63.437739649012038</v>
      </c>
      <c r="AM19" s="827">
        <v>69.439108925004234</v>
      </c>
      <c r="AN19" s="827">
        <v>76.390648085732181</v>
      </c>
      <c r="AO19" s="827">
        <v>83.663671920871892</v>
      </c>
      <c r="AP19" s="827">
        <v>89.229355942118318</v>
      </c>
      <c r="AQ19" s="827">
        <v>93.35893518324437</v>
      </c>
      <c r="AR19" s="827">
        <v>101.94214491610106</v>
      </c>
      <c r="AS19" s="827">
        <v>121.91942097381968</v>
      </c>
      <c r="AT19" s="827">
        <v>123.52464045441143</v>
      </c>
      <c r="AU19" s="827">
        <v>120.5654398305808</v>
      </c>
      <c r="AV19" s="827">
        <v>129.90817736240626</v>
      </c>
      <c r="AW19" s="827">
        <v>130.30164934541529</v>
      </c>
      <c r="AX19" s="827">
        <v>117.03703530780466</v>
      </c>
      <c r="AY19" s="827">
        <v>116.05670492995803</v>
      </c>
      <c r="AZ19" s="827">
        <v>129.31417301094845</v>
      </c>
      <c r="BA19" s="827">
        <v>137.7115010879329</v>
      </c>
      <c r="BB19" s="827">
        <v>163.39989454692045</v>
      </c>
      <c r="BC19" s="827">
        <v>181.77764103880722</v>
      </c>
      <c r="BD19" s="827">
        <v>227.36816295896958</v>
      </c>
      <c r="BE19" s="827">
        <v>222.24429067817888</v>
      </c>
      <c r="BF19" s="827">
        <v>125.94936079999951</v>
      </c>
      <c r="BG19" s="827">
        <v>98.740943896558406</v>
      </c>
      <c r="BH19" s="827">
        <v>110.59815848594947</v>
      </c>
      <c r="BI19" s="827">
        <v>121.00683206855987</v>
      </c>
      <c r="BJ19" s="827">
        <v>135.22525725050014</v>
      </c>
      <c r="BK19" s="827">
        <v>177.29058644917549</v>
      </c>
      <c r="BL19" s="827">
        <v>177.52983813385868</v>
      </c>
      <c r="BM19" s="827">
        <v>172.63165679772874</v>
      </c>
      <c r="BN19" s="827">
        <v>191.60518192142953</v>
      </c>
      <c r="BO19" s="827">
        <v>221.16650892590164</v>
      </c>
      <c r="BP19" s="827">
        <v>243.7343581075485</v>
      </c>
      <c r="BQ19" s="827">
        <v>235.14265347979187</v>
      </c>
      <c r="BR19" s="827">
        <v>233.3287221395673</v>
      </c>
      <c r="BS19" s="895">
        <v>242.84389551081918</v>
      </c>
      <c r="BT19" s="880">
        <v>225.08664014169577</v>
      </c>
      <c r="BU19" s="880">
        <v>223.08500343474205</v>
      </c>
      <c r="BV19" s="880">
        <v>221.46836409070531</v>
      </c>
      <c r="BW19" s="880">
        <v>227.32100584717784</v>
      </c>
      <c r="BX19" s="880">
        <v>218.75753779023327</v>
      </c>
      <c r="BY19" s="880">
        <v>229.53352036498981</v>
      </c>
      <c r="BZ19" s="880">
        <v>227.90750647751884</v>
      </c>
      <c r="CA19" s="880">
        <v>229.46450841188687</v>
      </c>
      <c r="CB19" s="880">
        <v>230.69254430390936</v>
      </c>
      <c r="CC19" s="880">
        <v>216.9077076024586</v>
      </c>
      <c r="CD19" s="880">
        <v>172.21802072310106</v>
      </c>
      <c r="CE19" s="880">
        <v>127.99715118674594</v>
      </c>
      <c r="CF19" s="880">
        <v>134.05639849281673</v>
      </c>
      <c r="CG19" s="880">
        <v>113.73048625309336</v>
      </c>
      <c r="CH19" s="880">
        <v>100.14444860252927</v>
      </c>
      <c r="CI19" s="880">
        <v>81.029943283529448</v>
      </c>
      <c r="CJ19" s="880">
        <v>100.24012879561627</v>
      </c>
      <c r="CK19" s="880">
        <v>103.26084166987964</v>
      </c>
      <c r="CL19" s="880">
        <v>115.46908625097463</v>
      </c>
      <c r="CM19" s="880">
        <v>123.07228571868593</v>
      </c>
      <c r="CN19" s="880">
        <v>113.86478715131692</v>
      </c>
      <c r="CO19" s="880">
        <v>118.15622227551046</v>
      </c>
      <c r="CP19" s="880">
        <v>138.10949682778084</v>
      </c>
      <c r="CQ19" s="880">
        <v>149.10555283789907</v>
      </c>
      <c r="CR19" s="880">
        <v>159.27654342168353</v>
      </c>
      <c r="CS19" s="880">
        <v>166.74900269211909</v>
      </c>
      <c r="CT19" s="880">
        <v>151.00792985390066</v>
      </c>
      <c r="CU19" s="880">
        <v>135.05368076473584</v>
      </c>
      <c r="CV19" s="880">
        <v>134.13926837979565</v>
      </c>
      <c r="CW19" s="880">
        <v>121.76935134864431</v>
      </c>
      <c r="CX19" s="880">
        <v>126.17761629218926</v>
      </c>
      <c r="CY19" s="880">
        <v>102.80853327220278</v>
      </c>
      <c r="CZ19" s="880">
        <v>68.766525110104411</v>
      </c>
      <c r="DA19" s="880">
        <v>90.31376282136047</v>
      </c>
      <c r="DB19" s="880">
        <v>104.93074940794305</v>
      </c>
      <c r="DC19" s="880">
        <v>139.41590972487134</v>
      </c>
      <c r="DD19" s="880">
        <v>156.21544319997861</v>
      </c>
      <c r="DE19" s="880">
        <v>192.67849835075745</v>
      </c>
      <c r="DF19" s="880">
        <v>244.04503945504811</v>
      </c>
      <c r="DG19" s="880">
        <v>277.73650007159216</v>
      </c>
      <c r="DH19" s="880">
        <v>311.77721250898162</v>
      </c>
      <c r="DI19" s="880">
        <v>350.12388863386781</v>
      </c>
      <c r="DJ19" s="880">
        <v>258.40673530702196</v>
      </c>
      <c r="DK19" s="880">
        <v>203.67137780661093</v>
      </c>
      <c r="DL19" s="880">
        <v>175.80578666718597</v>
      </c>
      <c r="DM19" s="880">
        <v>189.25054850813902</v>
      </c>
      <c r="DN19" s="880">
        <v>189.29234673813929</v>
      </c>
      <c r="DO19" s="880">
        <v>173.18654047732517</v>
      </c>
      <c r="DP19" s="880">
        <v>172.26184573735122</v>
      </c>
      <c r="DQ19" s="880">
        <v>172.42117794279207</v>
      </c>
      <c r="DR19" s="880">
        <v>175.04849925547373</v>
      </c>
      <c r="DS19" s="880">
        <v>176.08020958478741</v>
      </c>
      <c r="DT19" s="880">
        <v>169.93016805710238</v>
      </c>
      <c r="DU19" s="880">
        <v>169.09305152680125</v>
      </c>
      <c r="DV19" s="880">
        <v>170.43860760752281</v>
      </c>
      <c r="DW19" s="880">
        <v>168.8118085186089</v>
      </c>
      <c r="DX19" s="880">
        <v>167.20053686982629</v>
      </c>
      <c r="DY19" s="880">
        <v>165.60464445516808</v>
      </c>
      <c r="DZ19" s="880">
        <v>164.02398448322117</v>
      </c>
      <c r="EA19" s="880">
        <v>162.89625148973974</v>
      </c>
      <c r="EB19" s="880">
        <v>161.77627212880537</v>
      </c>
      <c r="EC19" s="880">
        <v>160.66399309097511</v>
      </c>
      <c r="ED19" s="880">
        <v>159.55936143333057</v>
      </c>
      <c r="EE19" s="880">
        <v>158.92085250101485</v>
      </c>
      <c r="EF19" s="880">
        <v>158.28489869083666</v>
      </c>
      <c r="EG19" s="880">
        <v>157.65148977795994</v>
      </c>
      <c r="EH19" s="880">
        <v>157.02061557846542</v>
      </c>
      <c r="EI19" s="880">
        <v>156.8031054925917</v>
      </c>
      <c r="EJ19" s="880">
        <v>156.58589670879402</v>
      </c>
      <c r="EK19" s="880">
        <v>156.36898880969892</v>
      </c>
      <c r="EL19" s="896">
        <v>156.15238137851105</v>
      </c>
      <c r="EM19"/>
      <c r="EN19"/>
      <c r="EO19"/>
      <c r="EP19"/>
      <c r="EQ19"/>
      <c r="ER19"/>
      <c r="ES19"/>
      <c r="ET19"/>
      <c r="EU19"/>
    </row>
    <row r="20" spans="1:151" s="563" customFormat="1">
      <c r="A20" s="685" t="s">
        <v>1391</v>
      </c>
      <c r="B20" s="819" t="s">
        <v>486</v>
      </c>
      <c r="C20" s="819" t="s">
        <v>1421</v>
      </c>
      <c r="D20" s="825">
        <v>18.176666666666666</v>
      </c>
      <c r="E20" s="825">
        <v>16.439999999999998</v>
      </c>
      <c r="F20" s="825">
        <v>16.976666666666667</v>
      </c>
      <c r="G20" s="825">
        <v>18.313333333333336</v>
      </c>
      <c r="H20" s="825">
        <v>19.486666666666668</v>
      </c>
      <c r="I20" s="825">
        <v>20.63</v>
      </c>
      <c r="J20" s="825">
        <v>23.063333333333333</v>
      </c>
      <c r="K20" s="825">
        <v>21.083333333333332</v>
      </c>
      <c r="L20" s="825">
        <v>18.489999999999998</v>
      </c>
      <c r="M20" s="825">
        <v>18.656666666666666</v>
      </c>
      <c r="N20" s="825">
        <v>18.84</v>
      </c>
      <c r="O20" s="825">
        <v>14.163333333333334</v>
      </c>
      <c r="P20" s="825">
        <v>13.280000000000001</v>
      </c>
      <c r="Q20" s="825">
        <v>13.003333333333336</v>
      </c>
      <c r="R20" s="825">
        <v>11.85</v>
      </c>
      <c r="S20" s="825">
        <v>11.643333333333333</v>
      </c>
      <c r="T20" s="825">
        <v>16.03</v>
      </c>
      <c r="U20" s="825">
        <v>20.443333333333332</v>
      </c>
      <c r="V20" s="825">
        <v>23.806666666666668</v>
      </c>
      <c r="W20" s="825">
        <v>26.616666666666664</v>
      </c>
      <c r="X20" s="825">
        <v>26.766666666666666</v>
      </c>
      <c r="Y20" s="825">
        <v>29.883333333333336</v>
      </c>
      <c r="Z20" s="825">
        <v>29.669999999999998</v>
      </c>
      <c r="AA20" s="825">
        <v>26.069999999999997</v>
      </c>
      <c r="AB20" s="825">
        <v>26.72666666666667</v>
      </c>
      <c r="AC20" s="825">
        <v>25.213333333333335</v>
      </c>
      <c r="AD20" s="825">
        <v>19.313333333333333</v>
      </c>
      <c r="AE20" s="825">
        <v>20.923333333333332</v>
      </c>
      <c r="AF20" s="825">
        <v>25.203333333333333</v>
      </c>
      <c r="AG20" s="825">
        <v>26.936666666666667</v>
      </c>
      <c r="AH20" s="825">
        <v>26.736666666666668</v>
      </c>
      <c r="AI20" s="825">
        <v>31.323262019783755</v>
      </c>
      <c r="AJ20" s="825">
        <v>26.538422318422317</v>
      </c>
      <c r="AK20" s="825">
        <v>28.398066168935731</v>
      </c>
      <c r="AL20" s="825">
        <v>29.353429951690817</v>
      </c>
      <c r="AM20" s="825">
        <v>32.0997261747914</v>
      </c>
      <c r="AN20" s="825">
        <v>35.58812650312651</v>
      </c>
      <c r="AO20" s="825">
        <v>40.500202020202018</v>
      </c>
      <c r="AP20" s="825">
        <v>42.678458811719679</v>
      </c>
      <c r="AQ20" s="825">
        <v>46.101754888428808</v>
      </c>
      <c r="AR20" s="825">
        <v>50.803441558441556</v>
      </c>
      <c r="AS20" s="825">
        <v>59.990477131564091</v>
      </c>
      <c r="AT20" s="825">
        <v>56.54422077922078</v>
      </c>
      <c r="AU20" s="825">
        <v>60.953930830039532</v>
      </c>
      <c r="AV20" s="825">
        <v>68.331886253842768</v>
      </c>
      <c r="AW20" s="825">
        <v>68.818035426731072</v>
      </c>
      <c r="AX20" s="825">
        <v>58.99563492063492</v>
      </c>
      <c r="AY20" s="825">
        <v>57.338152393500224</v>
      </c>
      <c r="AZ20" s="825">
        <v>66.157950310559002</v>
      </c>
      <c r="BA20" s="825">
        <v>73.450909749670615</v>
      </c>
      <c r="BB20" s="825">
        <v>87.697537591233242</v>
      </c>
      <c r="BC20" s="825">
        <v>95.223706004140809</v>
      </c>
      <c r="BD20" s="825">
        <v>120.99309764309766</v>
      </c>
      <c r="BE20" s="825">
        <v>115.80177949264906</v>
      </c>
      <c r="BF20" s="825">
        <v>55.840376811594204</v>
      </c>
      <c r="BG20" s="825">
        <v>44.088373737373736</v>
      </c>
      <c r="BH20" s="825">
        <v>59.240264550264534</v>
      </c>
      <c r="BI20" s="825">
        <v>68.219624087667555</v>
      </c>
      <c r="BJ20" s="825">
        <v>75.513751594621141</v>
      </c>
      <c r="BK20" s="825">
        <v>77.06332493673797</v>
      </c>
      <c r="BL20" s="825">
        <v>78.132840307840311</v>
      </c>
      <c r="BM20" s="825">
        <v>75.502222222222215</v>
      </c>
      <c r="BN20" s="825">
        <v>85.440723801158583</v>
      </c>
      <c r="BO20" s="825">
        <v>99.680342305037968</v>
      </c>
      <c r="BP20" s="825">
        <v>110.11515632515632</v>
      </c>
      <c r="BQ20" s="825">
        <v>103.22976640107073</v>
      </c>
      <c r="BR20" s="825">
        <v>103.1819672919673</v>
      </c>
      <c r="BS20" s="893">
        <v>112.41666185666186</v>
      </c>
      <c r="BT20" s="878">
        <v>103.00314469749253</v>
      </c>
      <c r="BU20" s="878">
        <v>102.99068445322793</v>
      </c>
      <c r="BV20" s="878">
        <v>101.97597695380303</v>
      </c>
      <c r="BW20" s="878">
        <v>105.20577340694733</v>
      </c>
      <c r="BX20" s="878">
        <v>99.367261967501122</v>
      </c>
      <c r="BY20" s="878">
        <v>107.44796526340004</v>
      </c>
      <c r="BZ20" s="878">
        <v>104.66626105778279</v>
      </c>
      <c r="CA20" s="878">
        <v>103.80442247527031</v>
      </c>
      <c r="CB20" s="878">
        <v>106.44512025012024</v>
      </c>
      <c r="CC20" s="878">
        <v>100.46670932931802</v>
      </c>
      <c r="CD20" s="878">
        <v>74.588258454106267</v>
      </c>
      <c r="CE20" s="878">
        <v>51.848595959595968</v>
      </c>
      <c r="CF20" s="878">
        <v>60.516113516113514</v>
      </c>
      <c r="CG20" s="878">
        <v>49.019454378150023</v>
      </c>
      <c r="CH20" s="878">
        <v>42.263525524395085</v>
      </c>
      <c r="CI20" s="878">
        <v>33.138265470439386</v>
      </c>
      <c r="CJ20" s="878">
        <v>45.288667628667632</v>
      </c>
      <c r="CK20" s="878">
        <v>45.107305456218505</v>
      </c>
      <c r="CL20" s="878">
        <v>49.521190476190469</v>
      </c>
      <c r="CM20" s="878">
        <v>53.191375933245496</v>
      </c>
      <c r="CN20" s="878">
        <v>49.663256258234519</v>
      </c>
      <c r="CO20" s="878">
        <v>50.343225212790422</v>
      </c>
      <c r="CP20" s="878">
        <v>58.712722462722461</v>
      </c>
      <c r="CQ20" s="878">
        <v>64.743637900746592</v>
      </c>
      <c r="CR20" s="878">
        <v>71.646128364389227</v>
      </c>
      <c r="CS20" s="878">
        <v>73.302795564339036</v>
      </c>
      <c r="CT20" s="878">
        <v>64.437560909300032</v>
      </c>
      <c r="CU20" s="878">
        <v>60.702674028065324</v>
      </c>
      <c r="CV20" s="878">
        <v>64.985770092226616</v>
      </c>
      <c r="CW20" s="878">
        <v>59.739888951628075</v>
      </c>
      <c r="CX20" s="878">
        <v>60.301003199698862</v>
      </c>
      <c r="CY20" s="878">
        <v>49.096131971892845</v>
      </c>
      <c r="CZ20" s="878">
        <v>31.451851851851853</v>
      </c>
      <c r="DA20" s="878">
        <v>42.312498692933481</v>
      </c>
      <c r="DB20" s="878">
        <v>44.201507622811981</v>
      </c>
      <c r="DC20" s="878">
        <v>59.648475385323216</v>
      </c>
      <c r="DD20" s="878">
        <v>67.350889850889857</v>
      </c>
      <c r="DE20" s="878">
        <v>71.707373737373743</v>
      </c>
      <c r="DF20" s="878">
        <v>78.293173766652032</v>
      </c>
      <c r="DG20" s="878">
        <v>95.353100989187951</v>
      </c>
      <c r="DH20" s="878">
        <v>109.42356661856661</v>
      </c>
      <c r="DI20" s="878">
        <v>95.474347616956308</v>
      </c>
      <c r="DJ20" s="878">
        <v>85.197222222222209</v>
      </c>
      <c r="DK20" s="878">
        <v>79.560981554677213</v>
      </c>
      <c r="DL20" s="878">
        <v>76.476929292929285</v>
      </c>
      <c r="DM20" s="878">
        <v>84.926466528640432</v>
      </c>
      <c r="DN20" s="878">
        <v>81.415252525252541</v>
      </c>
      <c r="DO20" s="878">
        <v>78.430000000000007</v>
      </c>
      <c r="DP20" s="878">
        <v>78.530319333333338</v>
      </c>
      <c r="DQ20" s="878">
        <v>77.540720110999999</v>
      </c>
      <c r="DR20" s="878">
        <v>76.313059333333342</v>
      </c>
      <c r="DS20" s="878">
        <v>75.143309333666664</v>
      </c>
      <c r="DT20" s="878">
        <v>74.182131555333328</v>
      </c>
      <c r="DU20" s="878">
        <v>73.289109777666667</v>
      </c>
      <c r="DV20" s="878">
        <v>72.523894999999996</v>
      </c>
      <c r="DW20" s="878">
        <v>71.807101696830813</v>
      </c>
      <c r="DX20" s="878">
        <v>71.097392853748445</v>
      </c>
      <c r="DY20" s="878">
        <v>70.394698451160778</v>
      </c>
      <c r="DZ20" s="878">
        <v>69.698949161517604</v>
      </c>
      <c r="EA20" s="878">
        <v>69.233759053707303</v>
      </c>
      <c r="EB20" s="878">
        <v>68.771673753630949</v>
      </c>
      <c r="EC20" s="878">
        <v>68.312672538941044</v>
      </c>
      <c r="ED20" s="878">
        <v>67.856734825596789</v>
      </c>
      <c r="EE20" s="878">
        <v>67.593479899244201</v>
      </c>
      <c r="EF20" s="878">
        <v>67.331246288703909</v>
      </c>
      <c r="EG20" s="878">
        <v>67.070030031710147</v>
      </c>
      <c r="EH20" s="878">
        <v>66.809827181368988</v>
      </c>
      <c r="EI20" s="878">
        <v>66.685090225363979</v>
      </c>
      <c r="EJ20" s="878">
        <v>66.560586158873136</v>
      </c>
      <c r="EK20" s="878">
        <v>66.436314547081238</v>
      </c>
      <c r="EL20" s="894">
        <v>66.312274955984904</v>
      </c>
      <c r="EM20"/>
      <c r="EN20"/>
      <c r="EO20"/>
      <c r="EP20"/>
      <c r="EQ20"/>
      <c r="ER20"/>
      <c r="ES20"/>
      <c r="ET20"/>
      <c r="EU20"/>
    </row>
    <row r="21" spans="1:151" s="563" customFormat="1">
      <c r="A21" s="685" t="s">
        <v>1386</v>
      </c>
      <c r="B21" s="819" t="s">
        <v>487</v>
      </c>
      <c r="C21" s="826" t="s">
        <v>1420</v>
      </c>
      <c r="D21" s="827">
        <v>85.19354916282245</v>
      </c>
      <c r="E21" s="827">
        <v>90.491873861599473</v>
      </c>
      <c r="F21" s="827">
        <v>91.792840718073961</v>
      </c>
      <c r="G21" s="827">
        <v>94.348422452043962</v>
      </c>
      <c r="H21" s="827">
        <v>102.28557850692245</v>
      </c>
      <c r="I21" s="827">
        <v>98.518136975075507</v>
      </c>
      <c r="J21" s="827">
        <v>89.027155324125346</v>
      </c>
      <c r="K21" s="827">
        <v>91.186383085308094</v>
      </c>
      <c r="L21" s="827">
        <v>90.380239742075673</v>
      </c>
      <c r="M21" s="827">
        <v>85.101699782222411</v>
      </c>
      <c r="N21" s="827">
        <v>84.065663745703873</v>
      </c>
      <c r="O21" s="827">
        <v>96.44184039839611</v>
      </c>
      <c r="P21" s="827">
        <v>99.15371699804912</v>
      </c>
      <c r="Q21" s="827">
        <v>90.765336041609871</v>
      </c>
      <c r="R21" s="827">
        <v>91.275970765903367</v>
      </c>
      <c r="S21" s="827">
        <v>85.697375856978155</v>
      </c>
      <c r="T21" s="827">
        <v>83.145430835550911</v>
      </c>
      <c r="U21" s="827">
        <v>81.299390298393703</v>
      </c>
      <c r="V21" s="827">
        <v>81.494083241571545</v>
      </c>
      <c r="W21" s="827">
        <v>83.717357476179572</v>
      </c>
      <c r="X21" s="827">
        <v>87.084584101158001</v>
      </c>
      <c r="Y21" s="827">
        <v>80.711153524616151</v>
      </c>
      <c r="Z21" s="827">
        <v>81.472640476332117</v>
      </c>
      <c r="AA21" s="827">
        <v>82.331265728416454</v>
      </c>
      <c r="AB21" s="827">
        <v>85.085237106478587</v>
      </c>
      <c r="AC21" s="827">
        <v>86.829305509889068</v>
      </c>
      <c r="AD21" s="827">
        <v>81.977526231978104</v>
      </c>
      <c r="AE21" s="827">
        <v>85.069819439382613</v>
      </c>
      <c r="AF21" s="827">
        <v>87.137453520661609</v>
      </c>
      <c r="AG21" s="827">
        <v>89.165817827731487</v>
      </c>
      <c r="AH21" s="827">
        <v>92.375016221389174</v>
      </c>
      <c r="AI21" s="827">
        <v>93.199557984679643</v>
      </c>
      <c r="AJ21" s="827">
        <v>95.48926213506104</v>
      </c>
      <c r="AK21" s="827">
        <v>94.63805647296806</v>
      </c>
      <c r="AL21" s="827">
        <v>103.10559052798138</v>
      </c>
      <c r="AM21" s="827">
        <v>106.2559312984217</v>
      </c>
      <c r="AN21" s="827">
        <v>112.39239610756154</v>
      </c>
      <c r="AO21" s="827">
        <v>102.53429066321435</v>
      </c>
      <c r="AP21" s="827">
        <v>104.01253824205186</v>
      </c>
      <c r="AQ21" s="827">
        <v>111.16170144422726</v>
      </c>
      <c r="AR21" s="827">
        <v>109.98706334713707</v>
      </c>
      <c r="AS21" s="827">
        <v>105.17142506426467</v>
      </c>
      <c r="AT21" s="827">
        <v>104.1506248326627</v>
      </c>
      <c r="AU21" s="827">
        <v>108.87240480460483</v>
      </c>
      <c r="AV21" s="827">
        <v>119.83777610248048</v>
      </c>
      <c r="AW21" s="827">
        <v>117.57238646763848</v>
      </c>
      <c r="AX21" s="827">
        <v>118.6495585055489</v>
      </c>
      <c r="AY21" s="827">
        <v>123.79047744412122</v>
      </c>
      <c r="AZ21" s="827">
        <v>129.22669987291425</v>
      </c>
      <c r="BA21" s="827">
        <v>132.89715910778284</v>
      </c>
      <c r="BB21" s="827">
        <v>143.90132799579376</v>
      </c>
      <c r="BC21" s="827">
        <v>160.8279552697793</v>
      </c>
      <c r="BD21" s="827">
        <v>172.384230606046</v>
      </c>
      <c r="BE21" s="827">
        <v>162.66858315423488</v>
      </c>
      <c r="BF21" s="827">
        <v>126.99067757148376</v>
      </c>
      <c r="BG21" s="827">
        <v>122.44401777452386</v>
      </c>
      <c r="BH21" s="827">
        <v>136.19658011395762</v>
      </c>
      <c r="BI21" s="827">
        <v>130.19041161772788</v>
      </c>
      <c r="BJ21" s="827">
        <v>135.05792536936821</v>
      </c>
      <c r="BK21" s="827">
        <v>99.372793529947231</v>
      </c>
      <c r="BL21" s="827">
        <v>100.11210388494908</v>
      </c>
      <c r="BM21" s="827">
        <v>105.39979067329402</v>
      </c>
      <c r="BN21" s="827">
        <v>116.68339540001104</v>
      </c>
      <c r="BO21" s="827">
        <v>127.8889331631231</v>
      </c>
      <c r="BP21" s="827">
        <v>130.14973965584784</v>
      </c>
      <c r="BQ21" s="827">
        <v>124.71957262995996</v>
      </c>
      <c r="BR21" s="827">
        <v>117.12733313601079</v>
      </c>
      <c r="BS21" s="895">
        <v>120.51241957129527</v>
      </c>
      <c r="BT21" s="880">
        <v>118.4869964672004</v>
      </c>
      <c r="BU21" s="880">
        <v>123.59173989506819</v>
      </c>
      <c r="BV21" s="880">
        <v>120.90166887463441</v>
      </c>
      <c r="BW21" s="880">
        <v>121.67708520775115</v>
      </c>
      <c r="BX21" s="880">
        <v>125.08612856548946</v>
      </c>
      <c r="BY21" s="880">
        <v>119.16672873455134</v>
      </c>
      <c r="BZ21" s="880">
        <v>116.02610115958352</v>
      </c>
      <c r="CA21" s="880">
        <v>122.30409468735449</v>
      </c>
      <c r="CB21" s="880">
        <v>126.17678453163863</v>
      </c>
      <c r="CC21" s="880">
        <v>115.33911674231943</v>
      </c>
      <c r="CD21" s="880">
        <v>110.55558155025714</v>
      </c>
      <c r="CE21" s="880">
        <v>101.67391435487582</v>
      </c>
      <c r="CF21" s="880">
        <v>100.65058213489148</v>
      </c>
      <c r="CG21" s="880">
        <v>97.84409772789742</v>
      </c>
      <c r="CH21" s="880">
        <v>93.98297190354991</v>
      </c>
      <c r="CI21" s="880">
        <v>94.343764540202983</v>
      </c>
      <c r="CJ21" s="880">
        <v>101.69621711702099</v>
      </c>
      <c r="CK21" s="880">
        <v>102.57136867341008</v>
      </c>
      <c r="CL21" s="880">
        <v>101.38864966936598</v>
      </c>
      <c r="CM21" s="880">
        <v>105.66491780230403</v>
      </c>
      <c r="CN21" s="880">
        <v>104.18019263568927</v>
      </c>
      <c r="CO21" s="880">
        <v>103.26469350516949</v>
      </c>
      <c r="CP21" s="880">
        <v>102.07482731066466</v>
      </c>
      <c r="CQ21" s="880">
        <v>106.20547173500381</v>
      </c>
      <c r="CR21" s="880">
        <v>106.38717471672406</v>
      </c>
      <c r="CS21" s="880">
        <v>99.106055385458362</v>
      </c>
      <c r="CT21" s="880">
        <v>98.322176292885729</v>
      </c>
      <c r="CU21" s="880">
        <v>99.100618809295042</v>
      </c>
      <c r="CV21" s="880">
        <v>99.958777255170261</v>
      </c>
      <c r="CW21" s="880">
        <v>98.195153827483963</v>
      </c>
      <c r="CX21" s="880">
        <v>100.22630907721391</v>
      </c>
      <c r="CY21" s="880">
        <v>101.23800705475234</v>
      </c>
      <c r="CZ21" s="880">
        <v>96.418667769612412</v>
      </c>
      <c r="DA21" s="880">
        <v>98.746200223798681</v>
      </c>
      <c r="DB21" s="880">
        <v>107.97942446299398</v>
      </c>
      <c r="DC21" s="880">
        <v>119.71828527898147</v>
      </c>
      <c r="DD21" s="880">
        <v>131.78406774737002</v>
      </c>
      <c r="DE21" s="880">
        <v>129.77540733547363</v>
      </c>
      <c r="DF21" s="880">
        <v>132.13914420143828</v>
      </c>
      <c r="DG21" s="880">
        <v>150.50624193759623</v>
      </c>
      <c r="DH21" s="880">
        <v>161.46253563727802</v>
      </c>
      <c r="DI21" s="880">
        <v>139.97822938236195</v>
      </c>
      <c r="DJ21" s="880">
        <v>137.66218781047291</v>
      </c>
      <c r="DK21" s="880">
        <v>142.40306983786593</v>
      </c>
      <c r="DL21" s="880">
        <v>140.2909246354109</v>
      </c>
      <c r="DM21" s="880">
        <v>132.94524918798444</v>
      </c>
      <c r="DN21" s="880">
        <v>133.60990913855866</v>
      </c>
      <c r="DO21" s="880">
        <v>134.37774669630957</v>
      </c>
      <c r="DP21" s="880">
        <v>137.28792606551818</v>
      </c>
      <c r="DQ21" s="880">
        <v>133.89842673989139</v>
      </c>
      <c r="DR21" s="880">
        <v>132.82994293047383</v>
      </c>
      <c r="DS21" s="880">
        <v>133.44372280382171</v>
      </c>
      <c r="DT21" s="880">
        <v>133.99645355623034</v>
      </c>
      <c r="DU21" s="880">
        <v>133.61480679182162</v>
      </c>
      <c r="DV21" s="880">
        <v>133.40662949369369</v>
      </c>
      <c r="DW21" s="880">
        <v>133.22920996658118</v>
      </c>
      <c r="DX21" s="880">
        <v>133.05202639242484</v>
      </c>
      <c r="DY21" s="880">
        <v>132.87507845742721</v>
      </c>
      <c r="DZ21" s="880">
        <v>132.69836584820814</v>
      </c>
      <c r="EA21" s="880">
        <v>132.69836584820814</v>
      </c>
      <c r="EB21" s="880">
        <v>132.69836584820814</v>
      </c>
      <c r="EC21" s="880">
        <v>132.69836584820814</v>
      </c>
      <c r="ED21" s="880">
        <v>132.69836584820814</v>
      </c>
      <c r="EE21" s="880">
        <v>132.69836584820814</v>
      </c>
      <c r="EF21" s="880">
        <v>132.69836584820814</v>
      </c>
      <c r="EG21" s="880">
        <v>132.69836584820814</v>
      </c>
      <c r="EH21" s="880">
        <v>132.69836584820814</v>
      </c>
      <c r="EI21" s="880">
        <v>132.69836584820814</v>
      </c>
      <c r="EJ21" s="880">
        <v>132.69836584820814</v>
      </c>
      <c r="EK21" s="880">
        <v>132.69836584820814</v>
      </c>
      <c r="EL21" s="896">
        <v>132.69836584820814</v>
      </c>
      <c r="EM21"/>
      <c r="EN21"/>
      <c r="EO21"/>
      <c r="EP21"/>
      <c r="EQ21"/>
      <c r="ER21"/>
      <c r="ES21"/>
      <c r="ET21"/>
      <c r="EU21"/>
    </row>
    <row r="22" spans="1:151" s="563" customFormat="1">
      <c r="A22" s="685"/>
      <c r="B22" s="819" t="s">
        <v>488</v>
      </c>
      <c r="C22" s="826" t="s">
        <v>1420</v>
      </c>
      <c r="D22" s="827">
        <v>106.26118723749484</v>
      </c>
      <c r="E22" s="827">
        <v>94.877368446610376</v>
      </c>
      <c r="F22" s="827">
        <v>94.787038741081844</v>
      </c>
      <c r="G22" s="827">
        <v>93.872764674869458</v>
      </c>
      <c r="H22" s="827">
        <v>93.786235243241222</v>
      </c>
      <c r="I22" s="827">
        <v>93.104918366635772</v>
      </c>
      <c r="J22" s="827">
        <v>92.040803993615953</v>
      </c>
      <c r="K22" s="827">
        <v>92.023028144856923</v>
      </c>
      <c r="L22" s="827">
        <v>88.723754364622607</v>
      </c>
      <c r="M22" s="827">
        <v>84.373666558806093</v>
      </c>
      <c r="N22" s="827">
        <v>77.130119792113845</v>
      </c>
      <c r="O22" s="827">
        <v>72.615197268400735</v>
      </c>
      <c r="P22" s="827">
        <v>71.713242441556176</v>
      </c>
      <c r="Q22" s="827">
        <v>68.993793919286915</v>
      </c>
      <c r="R22" s="827">
        <v>67.510619541905456</v>
      </c>
      <c r="S22" s="827">
        <v>68.903849905940532</v>
      </c>
      <c r="T22" s="827">
        <v>69.537071746721409</v>
      </c>
      <c r="U22" s="827">
        <v>69.572298779659263</v>
      </c>
      <c r="V22" s="827">
        <v>71.63102488949977</v>
      </c>
      <c r="W22" s="827">
        <v>72.832952150882292</v>
      </c>
      <c r="X22" s="827">
        <v>74.455069286290978</v>
      </c>
      <c r="Y22" s="827">
        <v>71.305477202877739</v>
      </c>
      <c r="Z22" s="827">
        <v>69.884323202192476</v>
      </c>
      <c r="AA22" s="827">
        <v>68.838618172807557</v>
      </c>
      <c r="AB22" s="827">
        <v>67.394752260210097</v>
      </c>
      <c r="AC22" s="827">
        <v>63.68892863833878</v>
      </c>
      <c r="AD22" s="827">
        <v>59.568262800230684</v>
      </c>
      <c r="AE22" s="827">
        <v>61.116673704272536</v>
      </c>
      <c r="AF22" s="827">
        <v>63.281926261690209</v>
      </c>
      <c r="AG22" s="827">
        <v>70.394985342243842</v>
      </c>
      <c r="AH22" s="827">
        <v>72.499074942678789</v>
      </c>
      <c r="AI22" s="827">
        <v>74.867182513308393</v>
      </c>
      <c r="AJ22" s="827">
        <v>75.038230145662908</v>
      </c>
      <c r="AK22" s="827">
        <v>76.667358144224622</v>
      </c>
      <c r="AL22" s="827">
        <v>81.347502019428603</v>
      </c>
      <c r="AM22" s="827">
        <v>83.605636655690219</v>
      </c>
      <c r="AN22" s="827">
        <v>85.383447495866889</v>
      </c>
      <c r="AO22" s="827">
        <v>83.059706375573384</v>
      </c>
      <c r="AP22" s="827">
        <v>79.860806545121704</v>
      </c>
      <c r="AQ22" s="827">
        <v>82.41212075202624</v>
      </c>
      <c r="AR22" s="827">
        <v>84.16110533745227</v>
      </c>
      <c r="AS22" s="827">
        <v>87.144739473548967</v>
      </c>
      <c r="AT22" s="827">
        <v>88.234024954896583</v>
      </c>
      <c r="AU22" s="827">
        <v>93.483419813207519</v>
      </c>
      <c r="AV22" s="827">
        <v>99.302398923174707</v>
      </c>
      <c r="AW22" s="827">
        <v>100.10975915124146</v>
      </c>
      <c r="AX22" s="827">
        <v>96.912708298687107</v>
      </c>
      <c r="AY22" s="827">
        <v>102.82092040052835</v>
      </c>
      <c r="AZ22" s="827">
        <v>103.84578858592415</v>
      </c>
      <c r="BA22" s="827">
        <v>99.5582553163797</v>
      </c>
      <c r="BB22" s="827">
        <v>104.02256521058959</v>
      </c>
      <c r="BC22" s="827">
        <v>111.13905057943488</v>
      </c>
      <c r="BD22" s="827">
        <v>114.58923863745173</v>
      </c>
      <c r="BE22" s="827">
        <v>114.54668924789698</v>
      </c>
      <c r="BF22" s="827">
        <v>93.878207738529113</v>
      </c>
      <c r="BG22" s="827">
        <v>87.617774738825517</v>
      </c>
      <c r="BH22" s="827">
        <v>90.571744436737362</v>
      </c>
      <c r="BI22" s="827">
        <v>95.073411509992098</v>
      </c>
      <c r="BJ22" s="827">
        <v>105.0294617288863</v>
      </c>
      <c r="BK22" s="827">
        <v>116.8164998766357</v>
      </c>
      <c r="BL22" s="827">
        <v>126.29851323629639</v>
      </c>
      <c r="BM22" s="827">
        <v>125.12649973455309</v>
      </c>
      <c r="BN22" s="827">
        <v>150.04990715533026</v>
      </c>
      <c r="BO22" s="827">
        <v>181.08629254086364</v>
      </c>
      <c r="BP22" s="827">
        <v>173.99656966649306</v>
      </c>
      <c r="BQ22" s="827">
        <v>154.8879452696209</v>
      </c>
      <c r="BR22" s="827">
        <v>134.15040922602984</v>
      </c>
      <c r="BS22" s="895">
        <v>135.32928186844231</v>
      </c>
      <c r="BT22" s="880">
        <v>130.75330552563136</v>
      </c>
      <c r="BU22" s="880">
        <v>122.01124018401595</v>
      </c>
      <c r="BV22" s="880">
        <v>123.36946180606814</v>
      </c>
      <c r="BW22" s="880">
        <v>125.23645739118929</v>
      </c>
      <c r="BX22" s="880">
        <v>124.9540185447233</v>
      </c>
      <c r="BY22" s="880">
        <v>119.52230994490385</v>
      </c>
      <c r="BZ22" s="880">
        <v>119.29314908853458</v>
      </c>
      <c r="CA22" s="880">
        <v>119.29124423196818</v>
      </c>
      <c r="CB22" s="880">
        <v>117.42837325400423</v>
      </c>
      <c r="CC22" s="880">
        <v>109.7859320488372</v>
      </c>
      <c r="CD22" s="880">
        <v>105.10042085371441</v>
      </c>
      <c r="CE22" s="880">
        <v>104.09474519312346</v>
      </c>
      <c r="CF22" s="880">
        <v>104.66654333901784</v>
      </c>
      <c r="CG22" s="880">
        <v>97.545961628682392</v>
      </c>
      <c r="CH22" s="880">
        <v>94.406891112161659</v>
      </c>
      <c r="CI22" s="880">
        <v>94.569023632889142</v>
      </c>
      <c r="CJ22" s="880">
        <v>100.58052306372252</v>
      </c>
      <c r="CK22" s="880">
        <v>101.8479068008355</v>
      </c>
      <c r="CL22" s="880">
        <v>103.00254650255287</v>
      </c>
      <c r="CM22" s="880">
        <v>109.68414084919419</v>
      </c>
      <c r="CN22" s="880">
        <v>106.6396778541141</v>
      </c>
      <c r="CO22" s="880">
        <v>103.00231846648637</v>
      </c>
      <c r="CP22" s="880">
        <v>102.20801315576885</v>
      </c>
      <c r="CQ22" s="880">
        <v>110.31556908803474</v>
      </c>
      <c r="CR22" s="880">
        <v>110.18879542267477</v>
      </c>
      <c r="CS22" s="880">
        <v>106.6319899701128</v>
      </c>
      <c r="CT22" s="880">
        <v>102.82648629553239</v>
      </c>
      <c r="CU22" s="880">
        <v>104.5209024263749</v>
      </c>
      <c r="CV22" s="880">
        <v>105.26022196368773</v>
      </c>
      <c r="CW22" s="880">
        <v>98.754405259487513</v>
      </c>
      <c r="CX22" s="880">
        <v>98.111809100380356</v>
      </c>
      <c r="CY22" s="880">
        <v>98.870199122222871</v>
      </c>
      <c r="CZ22" s="880">
        <v>91.973478576120854</v>
      </c>
      <c r="DA22" s="880">
        <v>95.308471162430081</v>
      </c>
      <c r="DB22" s="880">
        <v>106.61854443990758</v>
      </c>
      <c r="DC22" s="880">
        <v>112.0654169629796</v>
      </c>
      <c r="DD22" s="880">
        <v>116.91769221792606</v>
      </c>
      <c r="DE22" s="880">
        <v>110.33634905238547</v>
      </c>
      <c r="DF22" s="880">
        <v>114.20581175168449</v>
      </c>
      <c r="DG22" s="880">
        <v>125.33964256590536</v>
      </c>
      <c r="DH22" s="880">
        <v>132.83885064733863</v>
      </c>
      <c r="DI22" s="880">
        <v>115.97340386120736</v>
      </c>
      <c r="DJ22" s="880">
        <v>105.4197080119787</v>
      </c>
      <c r="DK22" s="880">
        <v>102.61115026744426</v>
      </c>
      <c r="DL22" s="880">
        <v>100.77347220991419</v>
      </c>
      <c r="DM22" s="880">
        <v>101.20746127545125</v>
      </c>
      <c r="DN22" s="880">
        <v>101.06454873490675</v>
      </c>
      <c r="DO22" s="880">
        <v>105.98284122351944</v>
      </c>
      <c r="DP22" s="880">
        <v>107.02275846033533</v>
      </c>
      <c r="DQ22" s="880">
        <v>107.46609194622381</v>
      </c>
      <c r="DR22" s="880">
        <v>105.96037140981494</v>
      </c>
      <c r="DS22" s="880">
        <v>105.90249146397007</v>
      </c>
      <c r="DT22" s="880">
        <v>105.86095400390447</v>
      </c>
      <c r="DU22" s="880">
        <v>105.80557072381706</v>
      </c>
      <c r="DV22" s="880">
        <v>105.15897092943932</v>
      </c>
      <c r="DW22" s="880">
        <v>0</v>
      </c>
      <c r="DX22" s="880">
        <v>0</v>
      </c>
      <c r="DY22" s="880">
        <v>0</v>
      </c>
      <c r="DZ22" s="880">
        <v>0</v>
      </c>
      <c r="EA22" s="880">
        <v>0</v>
      </c>
      <c r="EB22" s="880">
        <v>0</v>
      </c>
      <c r="EC22" s="880">
        <v>0</v>
      </c>
      <c r="ED22" s="880">
        <v>0</v>
      </c>
      <c r="EE22" s="880">
        <v>0</v>
      </c>
      <c r="EF22" s="880">
        <v>0</v>
      </c>
      <c r="EG22" s="880">
        <v>0</v>
      </c>
      <c r="EH22" s="880">
        <v>0</v>
      </c>
      <c r="EI22" s="880">
        <v>0</v>
      </c>
      <c r="EJ22" s="880">
        <v>0</v>
      </c>
      <c r="EK22" s="880">
        <v>0</v>
      </c>
      <c r="EL22" s="896">
        <v>0</v>
      </c>
      <c r="EM22"/>
      <c r="EN22"/>
      <c r="EO22"/>
      <c r="EP22"/>
      <c r="EQ22"/>
      <c r="ER22"/>
      <c r="ES22"/>
      <c r="ET22"/>
      <c r="EU22"/>
    </row>
    <row r="23" spans="1:151" s="563" customFormat="1">
      <c r="A23" s="685"/>
      <c r="B23" s="819" t="s">
        <v>489</v>
      </c>
      <c r="C23" s="826" t="s">
        <v>1420</v>
      </c>
      <c r="D23" s="827">
        <v>61.753794819012242</v>
      </c>
      <c r="E23" s="827">
        <v>64.558075281325443</v>
      </c>
      <c r="F23" s="827">
        <v>61.677362426898384</v>
      </c>
      <c r="G23" s="827">
        <v>59.523371045684037</v>
      </c>
      <c r="H23" s="827">
        <v>58.541560606661058</v>
      </c>
      <c r="I23" s="827">
        <v>52.735002136078329</v>
      </c>
      <c r="J23" s="827">
        <v>52.989073310818796</v>
      </c>
      <c r="K23" s="827">
        <v>57.652204281905917</v>
      </c>
      <c r="L23" s="827">
        <v>57.763439423458337</v>
      </c>
      <c r="M23" s="827">
        <v>56.482741316046592</v>
      </c>
      <c r="N23" s="827">
        <v>51.745512232217656</v>
      </c>
      <c r="O23" s="827">
        <v>47.847769323210102</v>
      </c>
      <c r="P23" s="827">
        <v>46.376618338266127</v>
      </c>
      <c r="Q23" s="827">
        <v>44.038432579555213</v>
      </c>
      <c r="R23" s="827">
        <v>42.014883695500849</v>
      </c>
      <c r="S23" s="827">
        <v>40.497059890092842</v>
      </c>
      <c r="T23" s="827">
        <v>43.118052151999997</v>
      </c>
      <c r="U23" s="827">
        <v>47.712856752504699</v>
      </c>
      <c r="V23" s="827">
        <v>50.507381452545474</v>
      </c>
      <c r="W23" s="827">
        <v>54.661617971783329</v>
      </c>
      <c r="X23" s="827">
        <v>52.497495927307732</v>
      </c>
      <c r="Y23" s="827">
        <v>52.783788021152652</v>
      </c>
      <c r="Z23" s="827">
        <v>50.637041581062149</v>
      </c>
      <c r="AA23" s="827">
        <v>49.673741265930971</v>
      </c>
      <c r="AB23" s="827">
        <v>48.163923887289691</v>
      </c>
      <c r="AC23" s="827">
        <v>43.693105844499357</v>
      </c>
      <c r="AD23" s="827">
        <v>42.08241840687446</v>
      </c>
      <c r="AE23" s="827">
        <v>45.021669533337537</v>
      </c>
      <c r="AF23" s="827">
        <v>46.070039984049444</v>
      </c>
      <c r="AG23" s="827">
        <v>44.709082934261147</v>
      </c>
      <c r="AH23" s="827">
        <v>45.772217536177912</v>
      </c>
      <c r="AI23" s="827">
        <v>49.650685220477698</v>
      </c>
      <c r="AJ23" s="827">
        <v>49.572712400129809</v>
      </c>
      <c r="AK23" s="827">
        <v>52.645414414816123</v>
      </c>
      <c r="AL23" s="827">
        <v>60.690447203356243</v>
      </c>
      <c r="AM23" s="827">
        <v>73.084836970827681</v>
      </c>
      <c r="AN23" s="827">
        <v>71.048745193065045</v>
      </c>
      <c r="AO23" s="827">
        <v>73.951454471633639</v>
      </c>
      <c r="AP23" s="827">
        <v>77.277371135913057</v>
      </c>
      <c r="AQ23" s="827">
        <v>88.135805349036502</v>
      </c>
      <c r="AR23" s="827">
        <v>89.75292066752219</v>
      </c>
      <c r="AS23" s="827">
        <v>90.313362237170566</v>
      </c>
      <c r="AT23" s="827">
        <v>95.740057622557828</v>
      </c>
      <c r="AU23" s="827">
        <v>112.1421710999612</v>
      </c>
      <c r="AV23" s="827">
        <v>140.19269861380533</v>
      </c>
      <c r="AW23" s="827">
        <v>154.99464695475697</v>
      </c>
      <c r="AX23" s="827">
        <v>164.21498117498544</v>
      </c>
      <c r="AY23" s="827">
        <v>171.77689732574285</v>
      </c>
      <c r="AZ23" s="827">
        <v>199.17747616516698</v>
      </c>
      <c r="BA23" s="827">
        <v>172.31276947611133</v>
      </c>
      <c r="BB23" s="827">
        <v>162.57750012541985</v>
      </c>
      <c r="BC23" s="827">
        <v>181.89345944965254</v>
      </c>
      <c r="BD23" s="827">
        <v>179.89407336811385</v>
      </c>
      <c r="BE23" s="827">
        <v>161.09572692819702</v>
      </c>
      <c r="BF23" s="827">
        <v>110.99599008252619</v>
      </c>
      <c r="BG23" s="827">
        <v>105.28470914352972</v>
      </c>
      <c r="BH23" s="827">
        <v>116.50216009045135</v>
      </c>
      <c r="BI23" s="827">
        <v>148.65191699667898</v>
      </c>
      <c r="BJ23" s="827">
        <v>163.06506018964879</v>
      </c>
      <c r="BK23" s="827">
        <v>174.02311093845171</v>
      </c>
      <c r="BL23" s="827">
        <v>188.39073505163185</v>
      </c>
      <c r="BM23" s="827">
        <v>177.06147166475526</v>
      </c>
      <c r="BN23" s="827">
        <v>203.87526663334782</v>
      </c>
      <c r="BO23" s="827">
        <v>227.04549360447854</v>
      </c>
      <c r="BP23" s="827">
        <v>219.90154728444017</v>
      </c>
      <c r="BQ23" s="827">
        <v>212.85762607538595</v>
      </c>
      <c r="BR23" s="827">
        <v>177.62220572214309</v>
      </c>
      <c r="BS23" s="895">
        <v>186.06337472593748</v>
      </c>
      <c r="BT23" s="880">
        <v>177.43568885476176</v>
      </c>
      <c r="BU23" s="880">
        <v>159.1644800872912</v>
      </c>
      <c r="BV23" s="880">
        <v>165.72666488684743</v>
      </c>
      <c r="BW23" s="880">
        <v>180.59289760070644</v>
      </c>
      <c r="BX23" s="880">
        <v>159.4049120287128</v>
      </c>
      <c r="BY23" s="880">
        <v>160.04660345541319</v>
      </c>
      <c r="BZ23" s="880">
        <v>161.63332714483218</v>
      </c>
      <c r="CA23" s="880">
        <v>154.19160501396087</v>
      </c>
      <c r="CB23" s="880">
        <v>149.0443804784494</v>
      </c>
      <c r="CC23" s="880">
        <v>146.64050040286313</v>
      </c>
      <c r="CD23" s="880">
        <v>131.2153185460426</v>
      </c>
      <c r="CE23" s="880">
        <v>116.43545576561343</v>
      </c>
      <c r="CF23" s="880">
        <v>113.35143090807786</v>
      </c>
      <c r="CG23" s="880">
        <v>101.1970671281714</v>
      </c>
      <c r="CH23" s="880">
        <v>91.434035198970108</v>
      </c>
      <c r="CI23" s="880">
        <v>90.500301952100486</v>
      </c>
      <c r="CJ23" s="880">
        <v>96.636711512486258</v>
      </c>
      <c r="CK23" s="880">
        <v>100.89638594927538</v>
      </c>
      <c r="CL23" s="880">
        <v>111.96660058613791</v>
      </c>
      <c r="CM23" s="880">
        <v>125.76864479857564</v>
      </c>
      <c r="CN23" s="880">
        <v>112.80588320996088</v>
      </c>
      <c r="CO23" s="880">
        <v>123.43509296843024</v>
      </c>
      <c r="CP23" s="880">
        <v>126.7451447696847</v>
      </c>
      <c r="CQ23" s="880">
        <v>135.56567144107422</v>
      </c>
      <c r="CR23" s="880">
        <v>134.51856303575076</v>
      </c>
      <c r="CS23" s="880">
        <v>125.51079906772553</v>
      </c>
      <c r="CT23" s="880">
        <v>125.55425917784093</v>
      </c>
      <c r="CU23" s="880">
        <v>131.94420576562649</v>
      </c>
      <c r="CV23" s="880">
        <v>140.08870209991002</v>
      </c>
      <c r="CW23" s="880">
        <v>138.60657543501335</v>
      </c>
      <c r="CX23" s="880">
        <v>130.64183765428581</v>
      </c>
      <c r="CY23" s="880">
        <v>126.76467605569071</v>
      </c>
      <c r="CZ23" s="880">
        <v>123.18214624601258</v>
      </c>
      <c r="DA23" s="880">
        <v>147.0182381154641</v>
      </c>
      <c r="DB23" s="880">
        <v>163.07507261615783</v>
      </c>
      <c r="DC23" s="880">
        <v>193.60173557548569</v>
      </c>
      <c r="DD23" s="880">
        <v>224.8606768710049</v>
      </c>
      <c r="DE23" s="880">
        <v>214.14888200780288</v>
      </c>
      <c r="DF23" s="880">
        <v>189.0388657191838</v>
      </c>
      <c r="DG23" s="880">
        <v>219.65549054780857</v>
      </c>
      <c r="DH23" s="880">
        <v>213.26141896539306</v>
      </c>
      <c r="DI23" s="880">
        <v>171.02276243511437</v>
      </c>
      <c r="DJ23" s="880">
        <v>171.6408434727613</v>
      </c>
      <c r="DK23" s="880">
        <v>203.83514572986869</v>
      </c>
      <c r="DL23" s="880">
        <v>184.23022857643141</v>
      </c>
      <c r="DM23" s="880">
        <v>179.60958266545961</v>
      </c>
      <c r="DN23" s="880">
        <v>186.5153175342563</v>
      </c>
      <c r="DO23" s="880">
        <v>193.85371393283214</v>
      </c>
      <c r="DP23" s="880">
        <v>193.07661917239514</v>
      </c>
      <c r="DQ23" s="880">
        <v>191.64417540961853</v>
      </c>
      <c r="DR23" s="880">
        <v>190.02682809741196</v>
      </c>
      <c r="DS23" s="880">
        <v>189.93204958172271</v>
      </c>
      <c r="DT23" s="880">
        <v>187.83991543659351</v>
      </c>
      <c r="DU23" s="880">
        <v>186.15358544989357</v>
      </c>
      <c r="DV23" s="880">
        <v>184.80317168597588</v>
      </c>
      <c r="DW23" s="880">
        <v>0</v>
      </c>
      <c r="DX23" s="880">
        <v>0</v>
      </c>
      <c r="DY23" s="880">
        <v>0</v>
      </c>
      <c r="DZ23" s="880">
        <v>0</v>
      </c>
      <c r="EA23" s="880">
        <v>0</v>
      </c>
      <c r="EB23" s="880">
        <v>0</v>
      </c>
      <c r="EC23" s="880">
        <v>0</v>
      </c>
      <c r="ED23" s="880">
        <v>0</v>
      </c>
      <c r="EE23" s="880">
        <v>0</v>
      </c>
      <c r="EF23" s="880">
        <v>0</v>
      </c>
      <c r="EG23" s="880">
        <v>0</v>
      </c>
      <c r="EH23" s="880">
        <v>0</v>
      </c>
      <c r="EI23" s="880">
        <v>0</v>
      </c>
      <c r="EJ23" s="880">
        <v>0</v>
      </c>
      <c r="EK23" s="880">
        <v>0</v>
      </c>
      <c r="EL23" s="896">
        <v>0</v>
      </c>
      <c r="EM23"/>
      <c r="EN23"/>
      <c r="EO23"/>
      <c r="EP23"/>
      <c r="EQ23"/>
      <c r="ER23"/>
      <c r="ES23"/>
      <c r="ET23"/>
      <c r="EU23"/>
    </row>
    <row r="24" spans="1:151" s="563" customFormat="1">
      <c r="A24" s="685"/>
      <c r="B24" s="819" t="s">
        <v>1541</v>
      </c>
      <c r="C24" s="819" t="s">
        <v>1422</v>
      </c>
      <c r="D24" s="825">
        <v>164.62881978352868</v>
      </c>
      <c r="E24" s="825">
        <v>142.37177530924501</v>
      </c>
      <c r="F24" s="825">
        <v>117.53452301025366</v>
      </c>
      <c r="G24" s="825">
        <v>117.40539550781233</v>
      </c>
      <c r="H24" s="825">
        <v>126.158541361491</v>
      </c>
      <c r="I24" s="825">
        <v>119.00096893310568</v>
      </c>
      <c r="J24" s="825">
        <v>118.41164906819635</v>
      </c>
      <c r="K24" s="825">
        <v>164.28216552734366</v>
      </c>
      <c r="L24" s="825">
        <v>227.158437093099</v>
      </c>
      <c r="M24" s="825">
        <v>185.35683695475268</v>
      </c>
      <c r="N24" s="825">
        <v>163.28283691406236</v>
      </c>
      <c r="O24" s="825">
        <v>168.57661946614567</v>
      </c>
      <c r="P24" s="825">
        <v>134.32872263590465</v>
      </c>
      <c r="Q24" s="825">
        <v>113.94142913818366</v>
      </c>
      <c r="R24" s="825">
        <v>112.74807484944667</v>
      </c>
      <c r="S24" s="825">
        <v>105.98237312904666</v>
      </c>
      <c r="T24" s="825">
        <v>104.26909523809523</v>
      </c>
      <c r="U24" s="825">
        <v>86.516190476190459</v>
      </c>
      <c r="V24" s="825">
        <v>109.9268441929632</v>
      </c>
      <c r="W24" s="825">
        <v>102.91911111111101</v>
      </c>
      <c r="X24" s="825">
        <v>89.474666666666664</v>
      </c>
      <c r="Y24" s="825">
        <v>77.676538647343008</v>
      </c>
      <c r="Z24" s="825">
        <v>70.112708931419462</v>
      </c>
      <c r="AA24" s="825">
        <v>65.951004329004334</v>
      </c>
      <c r="AB24" s="825">
        <v>66.037308612440199</v>
      </c>
      <c r="AC24" s="825">
        <v>58.6204458247067</v>
      </c>
      <c r="AD24" s="825">
        <v>57.028967868039672</v>
      </c>
      <c r="AE24" s="825">
        <v>61.408062656641597</v>
      </c>
      <c r="AF24" s="825">
        <v>59.791606060606036</v>
      </c>
      <c r="AG24" s="825">
        <v>54.2287987012987</v>
      </c>
      <c r="AH24" s="825">
        <v>66.033130894870041</v>
      </c>
      <c r="AI24" s="825">
        <v>64.825158730158719</v>
      </c>
      <c r="AJ24" s="825">
        <v>64.341744360902254</v>
      </c>
      <c r="AK24" s="825">
        <v>63.797230158730166</v>
      </c>
      <c r="AL24" s="825">
        <v>63.318276972624801</v>
      </c>
      <c r="AM24" s="825">
        <v>76.407192982456124</v>
      </c>
      <c r="AN24" s="825">
        <v>77.436690058479499</v>
      </c>
      <c r="AO24" s="825">
        <v>76.040050125313272</v>
      </c>
      <c r="AP24" s="825">
        <v>90.504220551378467</v>
      </c>
      <c r="AQ24" s="825">
        <v>121.36520135566188</v>
      </c>
      <c r="AR24" s="825">
        <v>124.97812656641601</v>
      </c>
      <c r="AS24" s="825">
        <v>105.01729089026917</v>
      </c>
      <c r="AT24" s="825">
        <v>105.86236507936509</v>
      </c>
      <c r="AU24" s="825">
        <v>118.35973349436399</v>
      </c>
      <c r="AV24" s="825">
        <v>107.95991087344032</v>
      </c>
      <c r="AW24" s="825">
        <v>108.08577536231884</v>
      </c>
      <c r="AX24" s="825">
        <v>121.47774242424242</v>
      </c>
      <c r="AY24" s="825">
        <v>121.1412456140351</v>
      </c>
      <c r="AZ24" s="825">
        <v>115.25999999999999</v>
      </c>
      <c r="BA24" s="825">
        <v>122.82116275537332</v>
      </c>
      <c r="BB24" s="825">
        <v>133.79147098515531</v>
      </c>
      <c r="BC24" s="825">
        <v>148.44266666666667</v>
      </c>
      <c r="BD24" s="825">
        <v>140.517126984127</v>
      </c>
      <c r="BE24" s="825">
        <v>143.89192982456134</v>
      </c>
      <c r="BF24" s="825">
        <v>119.60519385026733</v>
      </c>
      <c r="BG24" s="825">
        <v>128.10046580354631</v>
      </c>
      <c r="BH24" s="825">
        <v>142.36423520923526</v>
      </c>
      <c r="BI24" s="825">
        <v>143.46854978354983</v>
      </c>
      <c r="BJ24" s="825">
        <v>152.67962292093864</v>
      </c>
      <c r="BK24" s="825">
        <v>157.48424866514114</v>
      </c>
      <c r="BL24" s="825">
        <v>179.53188020556448</v>
      </c>
      <c r="BM24" s="825">
        <v>213.38222943722948</v>
      </c>
      <c r="BN24" s="825">
        <v>227.04154761904769</v>
      </c>
      <c r="BO24" s="825">
        <v>281.83712433257051</v>
      </c>
      <c r="BP24" s="825">
        <v>291.18160666818562</v>
      </c>
      <c r="BQ24" s="825">
        <v>272.76890645586309</v>
      </c>
      <c r="BR24" s="825">
        <v>247.04717460317465</v>
      </c>
      <c r="BS24" s="893">
        <v>220.87344877344879</v>
      </c>
      <c r="BT24" s="878">
        <v>181.5000069013112</v>
      </c>
      <c r="BU24" s="878">
        <v>181.41575230566536</v>
      </c>
      <c r="BV24" s="878">
        <v>161.97712466277684</v>
      </c>
      <c r="BW24" s="878">
        <v>152.1014955141477</v>
      </c>
      <c r="BX24" s="878">
        <v>145.07746837944663</v>
      </c>
      <c r="BY24" s="878">
        <v>135.27430359495577</v>
      </c>
      <c r="BZ24" s="878">
        <v>125.4840818119079</v>
      </c>
      <c r="CA24" s="878">
        <v>173.4161425120773</v>
      </c>
      <c r="CB24" s="878">
        <v>211.8625901875902</v>
      </c>
      <c r="CC24" s="878">
        <v>206.79560637430203</v>
      </c>
      <c r="CD24" s="878">
        <v>209.34924637681161</v>
      </c>
      <c r="CE24" s="878">
        <v>176.41692424242424</v>
      </c>
      <c r="CF24" s="878">
        <v>160.74519480519481</v>
      </c>
      <c r="CG24" s="878">
        <v>152.50555775142732</v>
      </c>
      <c r="CH24" s="878">
        <v>149.94706662902317</v>
      </c>
      <c r="CI24" s="878">
        <v>150.25440303657697</v>
      </c>
      <c r="CJ24" s="878">
        <v>158.28814574314572</v>
      </c>
      <c r="CK24" s="878">
        <v>171.86685613903003</v>
      </c>
      <c r="CL24" s="878">
        <v>174.95053391053389</v>
      </c>
      <c r="CM24" s="878">
        <v>165.03805401844534</v>
      </c>
      <c r="CN24" s="878">
        <v>149.59890909090913</v>
      </c>
      <c r="CO24" s="878">
        <v>148.74690821256038</v>
      </c>
      <c r="CP24" s="878">
        <v>139.63994227994229</v>
      </c>
      <c r="CQ24" s="878">
        <v>136.69955928853756</v>
      </c>
      <c r="CR24" s="878">
        <v>134.66096618357486</v>
      </c>
      <c r="CS24" s="878">
        <v>125.66316864295123</v>
      </c>
      <c r="CT24" s="878">
        <v>133.83601261057782</v>
      </c>
      <c r="CU24" s="878">
        <v>126.89998757763975</v>
      </c>
      <c r="CV24" s="878">
        <v>123.75436166007906</v>
      </c>
      <c r="CW24" s="878">
        <v>130.21475531714663</v>
      </c>
      <c r="CX24" s="878">
        <v>141.35394127611517</v>
      </c>
      <c r="CY24" s="878">
        <v>142.25476482213438</v>
      </c>
      <c r="CZ24" s="878">
        <v>148.6888816738817</v>
      </c>
      <c r="DA24" s="878">
        <v>158.80561453039712</v>
      </c>
      <c r="DB24" s="878">
        <v>153.57853911788698</v>
      </c>
      <c r="DC24" s="878">
        <v>164.76646445824707</v>
      </c>
      <c r="DD24" s="878">
        <v>182.39201298701298</v>
      </c>
      <c r="DE24" s="878">
        <v>215.49075757575756</v>
      </c>
      <c r="DF24" s="878">
        <v>256.12688186209925</v>
      </c>
      <c r="DG24" s="878">
        <v>269.96946894409939</v>
      </c>
      <c r="DH24" s="878">
        <v>266.53693362193366</v>
      </c>
      <c r="DI24" s="878">
        <v>263.96080588493641</v>
      </c>
      <c r="DJ24" s="878">
        <v>221.39639971139968</v>
      </c>
      <c r="DK24" s="878">
        <v>219.64330434782607</v>
      </c>
      <c r="DL24" s="878">
        <v>219.15393478260873</v>
      </c>
      <c r="DM24" s="878">
        <v>187.81009661835751</v>
      </c>
      <c r="DN24" s="878">
        <v>197.23167388167391</v>
      </c>
      <c r="DO24" s="878">
        <v>203.7700773</v>
      </c>
      <c r="DP24" s="878">
        <v>201.40204924</v>
      </c>
      <c r="DQ24" s="878">
        <v>200.49754902000001</v>
      </c>
      <c r="DR24" s="878">
        <v>201.40204924</v>
      </c>
      <c r="DS24" s="878">
        <v>202.66286772999999</v>
      </c>
      <c r="DT24" s="878">
        <v>203.21104968</v>
      </c>
      <c r="DU24" s="878">
        <v>203.78664073499999</v>
      </c>
      <c r="DV24" s="878">
        <v>204.30741359000001</v>
      </c>
      <c r="DW24" s="878">
        <v>0</v>
      </c>
      <c r="DX24" s="878">
        <v>0</v>
      </c>
      <c r="DY24" s="878">
        <v>0</v>
      </c>
      <c r="DZ24" s="878">
        <v>0</v>
      </c>
      <c r="EA24" s="878">
        <v>0</v>
      </c>
      <c r="EB24" s="878">
        <v>0</v>
      </c>
      <c r="EC24" s="878">
        <v>0</v>
      </c>
      <c r="ED24" s="878">
        <v>0</v>
      </c>
      <c r="EE24" s="878">
        <v>0</v>
      </c>
      <c r="EF24" s="878">
        <v>0</v>
      </c>
      <c r="EG24" s="878">
        <v>0</v>
      </c>
      <c r="EH24" s="878">
        <v>0</v>
      </c>
      <c r="EI24" s="878">
        <v>0</v>
      </c>
      <c r="EJ24" s="878">
        <v>0</v>
      </c>
      <c r="EK24" s="878">
        <v>0</v>
      </c>
      <c r="EL24" s="894">
        <v>0</v>
      </c>
      <c r="EM24"/>
      <c r="EN24"/>
      <c r="EO24"/>
      <c r="EP24"/>
      <c r="EQ24"/>
      <c r="ER24"/>
      <c r="ES24"/>
      <c r="ET24"/>
      <c r="EU24"/>
    </row>
    <row r="25" spans="1:151" s="563" customFormat="1">
      <c r="A25" s="685"/>
      <c r="B25" s="819" t="s">
        <v>493</v>
      </c>
      <c r="C25" s="819" t="s">
        <v>1423</v>
      </c>
      <c r="D25" s="825">
        <v>13.715996742248569</v>
      </c>
      <c r="E25" s="825">
        <v>12.754416465759268</v>
      </c>
      <c r="F25" s="825">
        <v>12.0437879562378</v>
      </c>
      <c r="G25" s="825">
        <v>12.750418345133433</v>
      </c>
      <c r="H25" s="825">
        <v>11.845178922017434</v>
      </c>
      <c r="I25" s="825">
        <v>12.363011360168434</v>
      </c>
      <c r="J25" s="825">
        <v>10.862224896748865</v>
      </c>
      <c r="K25" s="825">
        <v>10.881968180338532</v>
      </c>
      <c r="L25" s="825">
        <v>11.285440127054834</v>
      </c>
      <c r="M25" s="825">
        <v>11.534988721211734</v>
      </c>
      <c r="N25" s="825">
        <v>11.906979878743465</v>
      </c>
      <c r="O25" s="825">
        <v>10.69342422485353</v>
      </c>
      <c r="P25" s="825">
        <v>9.0003182093302403</v>
      </c>
      <c r="Q25" s="825">
        <v>8.1120777130126935</v>
      </c>
      <c r="R25" s="825">
        <v>7.8669915199279794</v>
      </c>
      <c r="S25" s="825">
        <v>6.9832391990993337</v>
      </c>
      <c r="T25" s="825">
        <v>5.7363470418470399</v>
      </c>
      <c r="U25" s="825">
        <v>5.9254018445322769</v>
      </c>
      <c r="V25" s="825">
        <v>6.4137619047619028</v>
      </c>
      <c r="W25" s="825">
        <v>5.3639000000000001</v>
      </c>
      <c r="X25" s="825">
        <v>7.0421383399209496</v>
      </c>
      <c r="Y25" s="825">
        <v>10.031934092477563</v>
      </c>
      <c r="Z25" s="825">
        <v>9.8813939393939325</v>
      </c>
      <c r="AA25" s="825">
        <v>9.379613997113994</v>
      </c>
      <c r="AB25" s="825">
        <v>8.5848359535201624</v>
      </c>
      <c r="AC25" s="825">
        <v>7.8670683229813703</v>
      </c>
      <c r="AD25" s="825">
        <v>7.0946956521739137</v>
      </c>
      <c r="AE25" s="825">
        <v>6.30715580618212</v>
      </c>
      <c r="AF25" s="825">
        <v>5.3453333333333335</v>
      </c>
      <c r="AG25" s="825">
        <v>6.0203600288600301</v>
      </c>
      <c r="AH25" s="825">
        <v>7.2749473684210528</v>
      </c>
      <c r="AI25" s="825">
        <v>8.0273809523809572</v>
      </c>
      <c r="AJ25" s="825">
        <v>6.8934920634920589</v>
      </c>
      <c r="AK25" s="825">
        <v>6.570916305916306</v>
      </c>
      <c r="AL25" s="825">
        <v>6.2110605014952824</v>
      </c>
      <c r="AM25" s="825">
        <v>6.1332570556826838</v>
      </c>
      <c r="AN25" s="825">
        <v>6.9990873015872994</v>
      </c>
      <c r="AO25" s="825">
        <v>8.2396969696969702</v>
      </c>
      <c r="AP25" s="825">
        <v>8.8083492063492042</v>
      </c>
      <c r="AQ25" s="825">
        <v>9.0468947368421073</v>
      </c>
      <c r="AR25" s="825">
        <v>8.690108225108224</v>
      </c>
      <c r="AS25" s="825">
        <v>10.094397860593512</v>
      </c>
      <c r="AT25" s="825">
        <v>12.449333333333334</v>
      </c>
      <c r="AU25" s="825">
        <v>17.107268497330299</v>
      </c>
      <c r="AV25" s="825">
        <v>16.684059011164269</v>
      </c>
      <c r="AW25" s="825">
        <v>13.7166884057971</v>
      </c>
      <c r="AX25" s="825">
        <v>11.645863636363634</v>
      </c>
      <c r="AY25" s="825">
        <v>10.613965709728866</v>
      </c>
      <c r="AZ25" s="825">
        <v>9.3136132756132763</v>
      </c>
      <c r="BA25" s="825">
        <v>9.7866034651846991</v>
      </c>
      <c r="BB25" s="825">
        <v>10.112366132723118</v>
      </c>
      <c r="BC25" s="825">
        <v>12.714507936507934</v>
      </c>
      <c r="BD25" s="825">
        <v>11.840909090909101</v>
      </c>
      <c r="BE25" s="825">
        <v>13.636544011544034</v>
      </c>
      <c r="BF25" s="825">
        <v>11.616864988558367</v>
      </c>
      <c r="BG25" s="825">
        <v>12.8280956937799</v>
      </c>
      <c r="BH25" s="825">
        <v>15.170477633477633</v>
      </c>
      <c r="BI25" s="825">
        <v>20.991991341991369</v>
      </c>
      <c r="BJ25" s="825">
        <v>23.6108787878788</v>
      </c>
      <c r="BK25" s="825">
        <v>20.677345537757436</v>
      </c>
      <c r="BL25" s="825">
        <v>16.09690476190476</v>
      </c>
      <c r="BM25" s="825">
        <v>19.654386724386725</v>
      </c>
      <c r="BN25" s="825">
        <v>27.135064935064936</v>
      </c>
      <c r="BO25" s="825">
        <v>28.314385964912276</v>
      </c>
      <c r="BP25" s="825">
        <v>23.556165945165944</v>
      </c>
      <c r="BQ25" s="825">
        <v>28.327973084886125</v>
      </c>
      <c r="BR25" s="825">
        <v>24.743809523809521</v>
      </c>
      <c r="BS25" s="893">
        <v>339.75757575757575</v>
      </c>
      <c r="BT25" s="878">
        <v>341</v>
      </c>
      <c r="BU25" s="878">
        <v>352.33234202898558</v>
      </c>
      <c r="BV25" s="878">
        <v>362.57058017023229</v>
      </c>
      <c r="BW25" s="878">
        <v>319.05469279963205</v>
      </c>
      <c r="BX25" s="878">
        <v>264.23267826086965</v>
      </c>
      <c r="BY25" s="878">
        <v>244.8969763054981</v>
      </c>
      <c r="BZ25" s="878">
        <v>234.22068184955131</v>
      </c>
      <c r="CA25" s="878">
        <v>247.90083423050393</v>
      </c>
      <c r="CB25" s="878">
        <v>222.208</v>
      </c>
      <c r="CC25" s="878">
        <v>233.70859351276746</v>
      </c>
      <c r="CD25" s="878">
        <v>247.61278454106278</v>
      </c>
      <c r="CE25" s="878">
        <v>291.17680000000018</v>
      </c>
      <c r="CF25" s="878">
        <v>320.14175661375657</v>
      </c>
      <c r="CG25" s="878">
        <v>387.19323763515075</v>
      </c>
      <c r="CH25" s="878">
        <v>363.03491695422139</v>
      </c>
      <c r="CI25" s="878">
        <v>290.26497354497349</v>
      </c>
      <c r="CJ25" s="878">
        <v>251.38539682539681</v>
      </c>
      <c r="CK25" s="878">
        <v>284.67111019093642</v>
      </c>
      <c r="CL25" s="878">
        <v>323.39659259259287</v>
      </c>
      <c r="CM25" s="878">
        <v>369.23743574879262</v>
      </c>
      <c r="CN25" s="878">
        <v>371.59876714975871</v>
      </c>
      <c r="CO25" s="878">
        <v>365.19617391304359</v>
      </c>
      <c r="CP25" s="878">
        <v>342.77346673429537</v>
      </c>
      <c r="CQ25" s="878">
        <v>334.74191446511094</v>
      </c>
      <c r="CR25" s="878">
        <v>297.51696462654894</v>
      </c>
      <c r="CS25" s="878">
        <v>282.05219832491497</v>
      </c>
      <c r="CT25" s="878">
        <v>278.72950637931103</v>
      </c>
      <c r="CU25" s="878">
        <v>272.99500360109306</v>
      </c>
      <c r="CV25" s="878">
        <v>262.04412912443951</v>
      </c>
      <c r="CW25" s="878">
        <v>258.74442189594453</v>
      </c>
      <c r="CX25" s="878">
        <v>279.32178179992439</v>
      </c>
      <c r="CY25" s="878">
        <v>269.30200105545464</v>
      </c>
      <c r="CZ25" s="878">
        <v>244.44821905312401</v>
      </c>
      <c r="DA25" s="878">
        <v>249.52035886818507</v>
      </c>
      <c r="DB25" s="878">
        <v>252.46189448772103</v>
      </c>
      <c r="DC25" s="878">
        <v>256.75032710710951</v>
      </c>
      <c r="DD25" s="878">
        <v>237.31596226964089</v>
      </c>
      <c r="DE25" s="878">
        <v>258.67005201882586</v>
      </c>
      <c r="DF25" s="878">
        <v>316.07731639682828</v>
      </c>
      <c r="DG25" s="878">
        <v>302.96194161904396</v>
      </c>
      <c r="DH25" s="878">
        <v>266.46615630811829</v>
      </c>
      <c r="DI25" s="878">
        <v>265.15767470429273</v>
      </c>
      <c r="DJ25" s="878">
        <v>277.20590883533669</v>
      </c>
      <c r="DK25" s="878">
        <v>269.39594691135989</v>
      </c>
      <c r="DL25" s="878">
        <v>263.34444288878603</v>
      </c>
      <c r="DM25" s="878">
        <v>302.48441563570083</v>
      </c>
      <c r="DN25" s="878">
        <v>325.63788527548735</v>
      </c>
      <c r="DO25" s="878">
        <v>317.22849359999998</v>
      </c>
      <c r="DP25" s="878">
        <v>317.22849359999998</v>
      </c>
      <c r="DQ25" s="878">
        <v>317.22849359999998</v>
      </c>
      <c r="DR25" s="878">
        <v>317.22849359999998</v>
      </c>
      <c r="DS25" s="878">
        <v>317.22849359999998</v>
      </c>
      <c r="DT25" s="878">
        <v>317.22849359999998</v>
      </c>
      <c r="DU25" s="878">
        <v>317.22849359999998</v>
      </c>
      <c r="DV25" s="878">
        <v>317.22849359999998</v>
      </c>
      <c r="DW25" s="878">
        <v>0</v>
      </c>
      <c r="DX25" s="878">
        <v>0</v>
      </c>
      <c r="DY25" s="878">
        <v>0</v>
      </c>
      <c r="DZ25" s="878">
        <v>0</v>
      </c>
      <c r="EA25" s="878">
        <v>0</v>
      </c>
      <c r="EB25" s="878">
        <v>0</v>
      </c>
      <c r="EC25" s="878">
        <v>0</v>
      </c>
      <c r="ED25" s="878">
        <v>0</v>
      </c>
      <c r="EE25" s="878">
        <v>0</v>
      </c>
      <c r="EF25" s="878">
        <v>0</v>
      </c>
      <c r="EG25" s="878">
        <v>0</v>
      </c>
      <c r="EH25" s="878">
        <v>0</v>
      </c>
      <c r="EI25" s="878">
        <v>0</v>
      </c>
      <c r="EJ25" s="878">
        <v>0</v>
      </c>
      <c r="EK25" s="878">
        <v>0</v>
      </c>
      <c r="EL25" s="894">
        <v>0</v>
      </c>
      <c r="EM25"/>
      <c r="EN25"/>
      <c r="EO25"/>
      <c r="EP25"/>
      <c r="EQ25"/>
      <c r="ER25"/>
      <c r="ES25"/>
      <c r="ET25"/>
      <c r="EU25"/>
    </row>
    <row r="26" spans="1:151" s="563" customFormat="1">
      <c r="A26" s="685"/>
      <c r="B26" s="819" t="s">
        <v>491</v>
      </c>
      <c r="C26" s="819" t="s">
        <v>1424</v>
      </c>
      <c r="D26" s="825">
        <v>98.120414733886733</v>
      </c>
      <c r="E26" s="825">
        <v>83.532531738281236</v>
      </c>
      <c r="F26" s="825">
        <v>77.738293965657533</v>
      </c>
      <c r="G26" s="825">
        <v>75.558375040690137</v>
      </c>
      <c r="H26" s="825">
        <v>84.787584940592424</v>
      </c>
      <c r="I26" s="825">
        <v>94.882090250651061</v>
      </c>
      <c r="J26" s="825">
        <v>94.055529276529924</v>
      </c>
      <c r="K26" s="825">
        <v>94.324022928873703</v>
      </c>
      <c r="L26" s="825">
        <v>89.897905985514342</v>
      </c>
      <c r="M26" s="825">
        <v>82.851076761881515</v>
      </c>
      <c r="N26" s="825">
        <v>85.938031514485701</v>
      </c>
      <c r="O26" s="825">
        <v>75.673845926920606</v>
      </c>
      <c r="P26" s="825">
        <v>83.999135335286482</v>
      </c>
      <c r="Q26" s="825">
        <v>79.193486531575502</v>
      </c>
      <c r="R26" s="825">
        <v>67.903602600097656</v>
      </c>
      <c r="S26" s="825">
        <v>69.917394462464372</v>
      </c>
      <c r="T26" s="825">
        <v>66.634523809523841</v>
      </c>
      <c r="U26" s="825">
        <v>72.732756132756165</v>
      </c>
      <c r="V26" s="825">
        <v>79.315476190476204</v>
      </c>
      <c r="W26" s="825">
        <v>76.686381578947362</v>
      </c>
      <c r="X26" s="825">
        <v>77.658645276292333</v>
      </c>
      <c r="Y26" s="825">
        <v>81.52415458937196</v>
      </c>
      <c r="Z26" s="825">
        <v>85.030113636363637</v>
      </c>
      <c r="AA26" s="825">
        <v>87.693626482213446</v>
      </c>
      <c r="AB26" s="825">
        <v>100.37786495223564</v>
      </c>
      <c r="AC26" s="825">
        <v>79.296432806324106</v>
      </c>
      <c r="AD26" s="825">
        <v>71.032513348588864</v>
      </c>
      <c r="AE26" s="825">
        <v>73.631897926634778</v>
      </c>
      <c r="AF26" s="825">
        <v>84.93693181818179</v>
      </c>
      <c r="AG26" s="825">
        <v>85.253679653679626</v>
      </c>
      <c r="AH26" s="825">
        <v>79.173649930986869</v>
      </c>
      <c r="AI26" s="825">
        <v>87.153558897243101</v>
      </c>
      <c r="AJ26" s="825">
        <v>80.800526695526699</v>
      </c>
      <c r="AK26" s="825">
        <v>84.891493506493518</v>
      </c>
      <c r="AL26" s="825">
        <v>88.704976208637547</v>
      </c>
      <c r="AM26" s="825">
        <v>86.547482837528605</v>
      </c>
      <c r="AN26" s="825">
        <v>81.449045454545441</v>
      </c>
      <c r="AO26" s="825">
        <v>85.77770923520923</v>
      </c>
      <c r="AP26" s="825">
        <v>84.362974465148383</v>
      </c>
      <c r="AQ26" s="825">
        <v>82.357601449275364</v>
      </c>
      <c r="AR26" s="825">
        <v>82.159090909090921</v>
      </c>
      <c r="AS26" s="825">
        <v>83.876775271512102</v>
      </c>
      <c r="AT26" s="825">
        <v>82.271219715956562</v>
      </c>
      <c r="AU26" s="825">
        <v>84.265255530129664</v>
      </c>
      <c r="AV26" s="825">
        <v>87.830279106858043</v>
      </c>
      <c r="AW26" s="825">
        <v>88.533733028222741</v>
      </c>
      <c r="AX26" s="825">
        <v>90.43710317460318</v>
      </c>
      <c r="AY26" s="825">
        <v>98.325925925925915</v>
      </c>
      <c r="AZ26" s="825">
        <v>97.44390331890331</v>
      </c>
      <c r="BA26" s="825">
        <v>86.695616517138262</v>
      </c>
      <c r="BB26" s="825">
        <v>86.14384057971013</v>
      </c>
      <c r="BC26" s="825">
        <v>83.744210526315783</v>
      </c>
      <c r="BD26" s="825">
        <v>85.933542568542578</v>
      </c>
      <c r="BE26" s="825">
        <v>87.063738095238094</v>
      </c>
      <c r="BF26" s="825">
        <v>75.138290802764487</v>
      </c>
      <c r="BG26" s="825">
        <v>43.078738512949037</v>
      </c>
      <c r="BH26" s="825">
        <v>41.40051587301587</v>
      </c>
      <c r="BI26" s="825">
        <v>67.129166666666663</v>
      </c>
      <c r="BJ26" s="825">
        <v>72.456500000000005</v>
      </c>
      <c r="BK26" s="825">
        <v>84.086384439359264</v>
      </c>
      <c r="BL26" s="825">
        <v>92.910443722943725</v>
      </c>
      <c r="BM26" s="825">
        <v>91.036309523809521</v>
      </c>
      <c r="BN26" s="825">
        <v>91.035425685425665</v>
      </c>
      <c r="BO26" s="825">
        <v>82.801859721768196</v>
      </c>
      <c r="BP26" s="825">
        <v>86.333152958152951</v>
      </c>
      <c r="BQ26" s="825">
        <v>84.530429334205067</v>
      </c>
      <c r="BR26" s="825">
        <v>75.603174603174594</v>
      </c>
      <c r="BS26" s="893">
        <v>73.412675303266397</v>
      </c>
      <c r="BT26" s="878">
        <v>82.086142383974931</v>
      </c>
      <c r="BU26" s="878">
        <v>84.618181089531205</v>
      </c>
      <c r="BV26" s="878">
        <v>86.44212140219004</v>
      </c>
      <c r="BW26" s="878">
        <v>91.81154432175579</v>
      </c>
      <c r="BX26" s="878">
        <v>99.110717525892866</v>
      </c>
      <c r="BY26" s="878">
        <v>97.273733000414154</v>
      </c>
      <c r="BZ26" s="878">
        <v>97.162473742649468</v>
      </c>
      <c r="CA26" s="878">
        <v>103.94416378003991</v>
      </c>
      <c r="CB26" s="878">
        <v>107.34932380717224</v>
      </c>
      <c r="CC26" s="878">
        <v>105.66363383904944</v>
      </c>
      <c r="CD26" s="878">
        <v>109.31953385278059</v>
      </c>
      <c r="CE26" s="878">
        <v>99.431324694686467</v>
      </c>
      <c r="CF26" s="878">
        <v>100.4643452579643</v>
      </c>
      <c r="CG26" s="878">
        <v>79.590019112752003</v>
      </c>
      <c r="CH26" s="878">
        <v>72.061104428236732</v>
      </c>
      <c r="CI26" s="878">
        <v>72.735828203537409</v>
      </c>
      <c r="CJ26" s="878">
        <v>72.949527958466717</v>
      </c>
      <c r="CK26" s="878">
        <v>73.360676042491676</v>
      </c>
      <c r="CL26" s="878">
        <v>74.063134502345918</v>
      </c>
      <c r="CM26" s="878">
        <v>75.785743198600485</v>
      </c>
      <c r="CN26" s="878">
        <v>74.420500388733231</v>
      </c>
      <c r="CO26" s="878">
        <v>65.634699211116953</v>
      </c>
      <c r="CP26" s="878">
        <v>60.974688983573913</v>
      </c>
      <c r="CQ26" s="878">
        <v>66.396122249498077</v>
      </c>
      <c r="CR26" s="878">
        <v>62.481866127224656</v>
      </c>
      <c r="CS26" s="878">
        <v>57.649529752600195</v>
      </c>
      <c r="CT26" s="878">
        <v>53.274603136396671</v>
      </c>
      <c r="CU26" s="878">
        <v>47.432608836652207</v>
      </c>
      <c r="CV26" s="878">
        <v>42.707846226803291</v>
      </c>
      <c r="CW26" s="878">
        <v>34.41587691799689</v>
      </c>
      <c r="CX26" s="878">
        <v>38.671752485398166</v>
      </c>
      <c r="CY26" s="878">
        <v>39.226486742424157</v>
      </c>
      <c r="CZ26" s="878">
        <v>35.412096527925591</v>
      </c>
      <c r="DA26" s="878">
        <v>29.525372750524156</v>
      </c>
      <c r="DB26" s="878">
        <v>30.104897477083597</v>
      </c>
      <c r="DC26" s="878">
        <v>37.904705644301806</v>
      </c>
      <c r="DD26" s="878">
        <v>40.446767277351782</v>
      </c>
      <c r="DE26" s="878">
        <v>54.127626920563948</v>
      </c>
      <c r="DF26" s="878">
        <v>57.196067885840989</v>
      </c>
      <c r="DG26" s="878">
        <v>58.054542558941939</v>
      </c>
      <c r="DH26" s="878">
        <v>57.702435048778796</v>
      </c>
      <c r="DI26" s="878">
        <v>56.917119277980369</v>
      </c>
      <c r="DJ26" s="878">
        <v>57.551790307894343</v>
      </c>
      <c r="DK26" s="878">
        <v>58.580295547403573</v>
      </c>
      <c r="DL26" s="878">
        <v>59.757258559920558</v>
      </c>
      <c r="DM26" s="878">
        <v>58.468579672407053</v>
      </c>
      <c r="DN26" s="878">
        <v>57.729758752312335</v>
      </c>
      <c r="DO26" s="878">
        <v>58.538501830000001</v>
      </c>
      <c r="DP26" s="878">
        <v>58.538501830000001</v>
      </c>
      <c r="DQ26" s="878">
        <v>58.538501830000001</v>
      </c>
      <c r="DR26" s="878">
        <v>58.538501830000001</v>
      </c>
      <c r="DS26" s="878">
        <v>58.538501830000001</v>
      </c>
      <c r="DT26" s="878">
        <v>58.538501830000001</v>
      </c>
      <c r="DU26" s="878">
        <v>58.538501830000001</v>
      </c>
      <c r="DV26" s="878">
        <v>58.538501830000001</v>
      </c>
      <c r="DW26" s="878">
        <v>0</v>
      </c>
      <c r="DX26" s="878">
        <v>0</v>
      </c>
      <c r="DY26" s="878">
        <v>0</v>
      </c>
      <c r="DZ26" s="878">
        <v>0</v>
      </c>
      <c r="EA26" s="878">
        <v>0</v>
      </c>
      <c r="EB26" s="878">
        <v>0</v>
      </c>
      <c r="EC26" s="878">
        <v>0</v>
      </c>
      <c r="ED26" s="878">
        <v>0</v>
      </c>
      <c r="EE26" s="878">
        <v>0</v>
      </c>
      <c r="EF26" s="878">
        <v>0</v>
      </c>
      <c r="EG26" s="878">
        <v>0</v>
      </c>
      <c r="EH26" s="878">
        <v>0</v>
      </c>
      <c r="EI26" s="878">
        <v>0</v>
      </c>
      <c r="EJ26" s="878">
        <v>0</v>
      </c>
      <c r="EK26" s="878">
        <v>0</v>
      </c>
      <c r="EL26" s="894">
        <v>0</v>
      </c>
      <c r="EM26"/>
      <c r="EN26"/>
      <c r="EO26"/>
      <c r="EP26"/>
      <c r="EQ26"/>
      <c r="ER26"/>
      <c r="ES26"/>
      <c r="ET26"/>
      <c r="EU26"/>
    </row>
    <row r="27" spans="1:151" s="563" customFormat="1">
      <c r="A27" s="685"/>
      <c r="B27" s="819" t="s">
        <v>492</v>
      </c>
      <c r="C27" s="819" t="s">
        <v>1425</v>
      </c>
      <c r="D27" s="828">
        <v>387.91798909505201</v>
      </c>
      <c r="E27" s="828">
        <v>384.38520304361992</v>
      </c>
      <c r="F27" s="828">
        <v>385.43433634440106</v>
      </c>
      <c r="G27" s="828">
        <v>400.29371134440106</v>
      </c>
      <c r="H27" s="828">
        <v>390.1201171875</v>
      </c>
      <c r="I27" s="828">
        <v>384.67426554362004</v>
      </c>
      <c r="J27" s="828">
        <v>376.18901570638036</v>
      </c>
      <c r="K27" s="828">
        <v>351.23949178059866</v>
      </c>
      <c r="L27" s="828">
        <v>342.92081705729169</v>
      </c>
      <c r="M27" s="828">
        <v>324.20493570963566</v>
      </c>
      <c r="N27" s="828">
        <v>305.6164957682293</v>
      </c>
      <c r="O27" s="828">
        <v>294.3032735188803</v>
      </c>
      <c r="P27" s="828">
        <v>299.93419392903633</v>
      </c>
      <c r="Q27" s="828">
        <v>288.61468505859398</v>
      </c>
      <c r="R27" s="828">
        <v>293.70354207356803</v>
      </c>
      <c r="S27" s="828">
        <v>286.93515499999995</v>
      </c>
      <c r="T27" s="828">
        <v>273.61371213333337</v>
      </c>
      <c r="U27" s="828">
        <v>259.30310486666667</v>
      </c>
      <c r="V27" s="828">
        <v>295.63943380000001</v>
      </c>
      <c r="W27" s="828">
        <v>290.23487499999999</v>
      </c>
      <c r="X27" s="828">
        <v>280.7084529666667</v>
      </c>
      <c r="Y27" s="828">
        <v>276.51357143333331</v>
      </c>
      <c r="Z27" s="828">
        <v>269.22531326666666</v>
      </c>
      <c r="AA27" s="828">
        <v>263.53437000000002</v>
      </c>
      <c r="AB27" s="828">
        <v>267.54203946666667</v>
      </c>
      <c r="AC27" s="828">
        <v>274.69688289999999</v>
      </c>
      <c r="AD27" s="828">
        <v>278.42907740000004</v>
      </c>
      <c r="AE27" s="828">
        <v>290.11166666666668</v>
      </c>
      <c r="AF27" s="828">
        <v>312.78476430000001</v>
      </c>
      <c r="AG27" s="828">
        <v>314.23599033333335</v>
      </c>
      <c r="AH27" s="828">
        <v>323.00944903333334</v>
      </c>
      <c r="AI27" s="828">
        <v>352.12636363636358</v>
      </c>
      <c r="AJ27" s="828">
        <v>346.73829365079365</v>
      </c>
      <c r="AK27" s="828">
        <v>363.24417325428198</v>
      </c>
      <c r="AL27" s="828">
        <v>391.92739893211291</v>
      </c>
      <c r="AM27" s="828">
        <v>408.44432884748107</v>
      </c>
      <c r="AN27" s="828">
        <v>393.13722488038275</v>
      </c>
      <c r="AO27" s="828">
        <v>401.29181096681094</v>
      </c>
      <c r="AP27" s="828">
        <v>433.97274436090225</v>
      </c>
      <c r="AQ27" s="828">
        <v>427.2338095238095</v>
      </c>
      <c r="AR27" s="828">
        <v>427.25421717171713</v>
      </c>
      <c r="AS27" s="828">
        <v>439.48528138528133</v>
      </c>
      <c r="AT27" s="828">
        <v>485.55358345358349</v>
      </c>
      <c r="AU27" s="828">
        <v>553.98425465838511</v>
      </c>
      <c r="AV27" s="828">
        <v>627.39702982202982</v>
      </c>
      <c r="AW27" s="828">
        <v>621.49613997114</v>
      </c>
      <c r="AX27" s="828">
        <v>614.46599821746884</v>
      </c>
      <c r="AY27" s="828">
        <v>650.26878787878786</v>
      </c>
      <c r="AZ27" s="828">
        <v>667.23947368421057</v>
      </c>
      <c r="BA27" s="828">
        <v>681.11977272727279</v>
      </c>
      <c r="BB27" s="828">
        <v>788.0183387584284</v>
      </c>
      <c r="BC27" s="828">
        <v>926.77576137312974</v>
      </c>
      <c r="BD27" s="828">
        <v>895.95171356421361</v>
      </c>
      <c r="BE27" s="828">
        <v>869.57618577075084</v>
      </c>
      <c r="BF27" s="828">
        <v>794.52472349351638</v>
      </c>
      <c r="BG27" s="828">
        <v>908.70856782106785</v>
      </c>
      <c r="BH27" s="828">
        <v>921.50506379585329</v>
      </c>
      <c r="BI27" s="828">
        <v>960.06472332015812</v>
      </c>
      <c r="BJ27" s="828">
        <v>1101.6394964684439</v>
      </c>
      <c r="BK27" s="828">
        <v>1108.9039855072463</v>
      </c>
      <c r="BL27" s="828">
        <v>1195.6807216905902</v>
      </c>
      <c r="BM27" s="828">
        <v>1226.5842352092352</v>
      </c>
      <c r="BN27" s="828">
        <v>1367.487601579707</v>
      </c>
      <c r="BO27" s="828">
        <v>1384.378623188406</v>
      </c>
      <c r="BP27" s="828">
        <v>1504.3007154882155</v>
      </c>
      <c r="BQ27" s="828">
        <v>1700.1562049062049</v>
      </c>
      <c r="BR27" s="828">
        <v>1685.4990379990379</v>
      </c>
      <c r="BS27" s="897">
        <v>1690.8369408369408</v>
      </c>
      <c r="BT27" s="881">
        <v>1610.7559011164274</v>
      </c>
      <c r="BU27" s="881">
        <v>1654.7977272727273</v>
      </c>
      <c r="BV27" s="881">
        <v>1718.8922149887621</v>
      </c>
      <c r="BW27" s="881">
        <v>1630.4681818181818</v>
      </c>
      <c r="BX27" s="881">
        <v>1413.648611111111</v>
      </c>
      <c r="BY27" s="881">
        <v>1327.5389233954454</v>
      </c>
      <c r="BZ27" s="881">
        <v>1272.4696629859675</v>
      </c>
      <c r="CA27" s="881">
        <v>1293.9512626262624</v>
      </c>
      <c r="CB27" s="881">
        <v>1288.5400793650795</v>
      </c>
      <c r="CC27" s="881">
        <v>1281.9243577075097</v>
      </c>
      <c r="CD27" s="881">
        <v>1200.359534706331</v>
      </c>
      <c r="CE27" s="881">
        <v>1219.2207611832612</v>
      </c>
      <c r="CF27" s="881">
        <v>1192.8223923444975</v>
      </c>
      <c r="CG27" s="881">
        <v>1124.0145915678524</v>
      </c>
      <c r="CH27" s="881">
        <v>1104.400155692261</v>
      </c>
      <c r="CI27" s="881">
        <v>1181.2083333333333</v>
      </c>
      <c r="CJ27" s="881">
        <v>1259.3546500721498</v>
      </c>
      <c r="CK27" s="881">
        <v>1334.8147907647908</v>
      </c>
      <c r="CL27" s="881">
        <v>1217.9837902837903</v>
      </c>
      <c r="CM27" s="881">
        <v>1219.3558816425118</v>
      </c>
      <c r="CN27" s="881">
        <v>1256.9631192881191</v>
      </c>
      <c r="CO27" s="881">
        <v>1277.8386363636362</v>
      </c>
      <c r="CP27" s="881">
        <v>1274.3512032085564</v>
      </c>
      <c r="CQ27" s="881">
        <v>1329.2826839826839</v>
      </c>
      <c r="CR27" s="881">
        <v>1306.4442857142858</v>
      </c>
      <c r="CS27" s="881">
        <v>1212.7476515151516</v>
      </c>
      <c r="CT27" s="881">
        <v>1228.0874874060296</v>
      </c>
      <c r="CU27" s="881">
        <v>1304.2360245310244</v>
      </c>
      <c r="CV27" s="881">
        <v>1309.8117063492064</v>
      </c>
      <c r="CW27" s="881">
        <v>1474.3633885438232</v>
      </c>
      <c r="CX27" s="881">
        <v>1480.2870370370372</v>
      </c>
      <c r="CY27" s="881">
        <v>1583.2341666666669</v>
      </c>
      <c r="CZ27" s="881">
        <v>1710.5099202551835</v>
      </c>
      <c r="DA27" s="881">
        <v>1911.1858774076163</v>
      </c>
      <c r="DB27" s="881">
        <v>1873.2410401002508</v>
      </c>
      <c r="DC27" s="881">
        <v>1797.796086956522</v>
      </c>
      <c r="DD27" s="881">
        <v>1817.2678030303032</v>
      </c>
      <c r="DE27" s="881">
        <v>1789.4381673881678</v>
      </c>
      <c r="DF27" s="881">
        <v>1794.5804947976003</v>
      </c>
      <c r="DG27" s="881">
        <v>1873.6294202898553</v>
      </c>
      <c r="DH27" s="881">
        <v>1873.5990909090906</v>
      </c>
      <c r="DI27" s="881">
        <v>1728.2404222347698</v>
      </c>
      <c r="DJ27" s="881">
        <v>1730.6444949494951</v>
      </c>
      <c r="DK27" s="881">
        <v>1887.7056021080368</v>
      </c>
      <c r="DL27" s="881">
        <v>1978.0746976284584</v>
      </c>
      <c r="DM27" s="881">
        <v>1928.3356452726014</v>
      </c>
      <c r="DN27" s="881">
        <v>1978.1555194805196</v>
      </c>
      <c r="DO27" s="881">
        <v>2026.863333</v>
      </c>
      <c r="DP27" s="881">
        <v>2046.5500000000002</v>
      </c>
      <c r="DQ27" s="881">
        <v>2073.4</v>
      </c>
      <c r="DR27" s="881">
        <v>2097.3500000000004</v>
      </c>
      <c r="DS27" s="881">
        <v>2120.3000000000002</v>
      </c>
      <c r="DT27" s="881">
        <v>2140.5500000000002</v>
      </c>
      <c r="DU27" s="881">
        <v>2160.8000000000002</v>
      </c>
      <c r="DV27" s="881">
        <v>2180.6</v>
      </c>
      <c r="DW27" s="881">
        <v>0</v>
      </c>
      <c r="DX27" s="881">
        <v>0</v>
      </c>
      <c r="DY27" s="881">
        <v>0</v>
      </c>
      <c r="DZ27" s="881">
        <v>0</v>
      </c>
      <c r="EA27" s="881">
        <v>0</v>
      </c>
      <c r="EB27" s="881">
        <v>0</v>
      </c>
      <c r="EC27" s="881">
        <v>0</v>
      </c>
      <c r="ED27" s="881">
        <v>0</v>
      </c>
      <c r="EE27" s="881">
        <v>0</v>
      </c>
      <c r="EF27" s="881">
        <v>0</v>
      </c>
      <c r="EG27" s="881">
        <v>0</v>
      </c>
      <c r="EH27" s="881">
        <v>0</v>
      </c>
      <c r="EI27" s="881">
        <v>0</v>
      </c>
      <c r="EJ27" s="881">
        <v>0</v>
      </c>
      <c r="EK27" s="881">
        <v>0</v>
      </c>
      <c r="EL27" s="898">
        <v>0</v>
      </c>
      <c r="EM27"/>
      <c r="EN27"/>
      <c r="EO27"/>
      <c r="EP27"/>
      <c r="EQ27"/>
      <c r="ER27"/>
      <c r="ES27"/>
      <c r="ET27"/>
      <c r="EU27"/>
    </row>
    <row r="28" spans="1:151" s="563" customFormat="1">
      <c r="A28" s="685"/>
      <c r="B28" s="819" t="s">
        <v>494</v>
      </c>
      <c r="C28" s="819" t="s">
        <v>1426</v>
      </c>
      <c r="D28" s="828">
        <v>6141.928821673584</v>
      </c>
      <c r="E28" s="828">
        <v>6646.878840252687</v>
      </c>
      <c r="F28" s="828">
        <v>6289.0005953206373</v>
      </c>
      <c r="G28" s="828">
        <v>6217.2259779439264</v>
      </c>
      <c r="H28" s="828">
        <v>6350.9683047403969</v>
      </c>
      <c r="I28" s="828">
        <v>6149.5865929260226</v>
      </c>
      <c r="J28" s="828">
        <v>5917.7285393269876</v>
      </c>
      <c r="K28" s="828">
        <v>5882.2560097615569</v>
      </c>
      <c r="L28" s="828">
        <v>5657.5754627532997</v>
      </c>
      <c r="M28" s="828">
        <v>5450.8529791503934</v>
      </c>
      <c r="N28" s="828">
        <v>5571.2373773722311</v>
      </c>
      <c r="O28" s="828">
        <v>5301.8787608968059</v>
      </c>
      <c r="P28" s="828">
        <v>5847.6715717488596</v>
      </c>
      <c r="Q28" s="828">
        <v>5607.0753476409909</v>
      </c>
      <c r="R28" s="828">
        <v>5388.2893961812333</v>
      </c>
      <c r="S28" s="828">
        <v>5219.3181700455198</v>
      </c>
      <c r="T28" s="828">
        <v>5429.2117224880367</v>
      </c>
      <c r="U28" s="828">
        <v>5257.1861471861466</v>
      </c>
      <c r="V28" s="828">
        <v>5659.8610050080633</v>
      </c>
      <c r="W28" s="828">
        <v>5686.3499999999995</v>
      </c>
      <c r="X28" s="828">
        <v>5432.3961133069834</v>
      </c>
      <c r="Y28" s="828">
        <v>5371.9730848861263</v>
      </c>
      <c r="Z28" s="828">
        <v>5252.8909090909101</v>
      </c>
      <c r="AA28" s="828">
        <v>5113.1287878787871</v>
      </c>
      <c r="AB28" s="828">
        <v>4910.4906711222502</v>
      </c>
      <c r="AC28" s="828">
        <v>3990.4712918660298</v>
      </c>
      <c r="AD28" s="828">
        <v>3943.6542276989835</v>
      </c>
      <c r="AE28" s="828">
        <v>3814.4385521885538</v>
      </c>
      <c r="AF28" s="828">
        <v>4160.8759018759001</v>
      </c>
      <c r="AG28" s="828">
        <v>4035.9275362318836</v>
      </c>
      <c r="AH28" s="828">
        <v>4232.7432712215332</v>
      </c>
      <c r="AI28" s="828">
        <v>4536.6676767676781</v>
      </c>
      <c r="AJ28" s="828">
        <v>4657.6598015873014</v>
      </c>
      <c r="AK28" s="828">
        <v>4814.2923913043478</v>
      </c>
      <c r="AL28" s="828">
        <v>5549.7223084886136</v>
      </c>
      <c r="AM28" s="828">
        <v>6899.1315389924102</v>
      </c>
      <c r="AN28" s="828">
        <v>9153.0893141945762</v>
      </c>
      <c r="AO28" s="828">
        <v>9019.6731601731608</v>
      </c>
      <c r="AP28" s="828">
        <v>8851.8599783549816</v>
      </c>
      <c r="AQ28" s="828">
        <v>8084.7376984126968</v>
      </c>
      <c r="AR28" s="828">
        <v>7945.80772005772</v>
      </c>
      <c r="AS28" s="828">
        <v>7059.8814935064911</v>
      </c>
      <c r="AT28" s="828">
        <v>6450.5640331890327</v>
      </c>
      <c r="AU28" s="828">
        <v>7601.7471273291931</v>
      </c>
      <c r="AV28" s="828">
        <v>8503.8640572390577</v>
      </c>
      <c r="AW28" s="828">
        <v>8589.3820346320372</v>
      </c>
      <c r="AX28" s="828">
        <v>10324.618819776713</v>
      </c>
      <c r="AY28" s="828">
        <v>12669.634848484849</v>
      </c>
      <c r="AZ28" s="828">
        <v>14064.606098579783</v>
      </c>
      <c r="BA28" s="828">
        <v>14922.918181818182</v>
      </c>
      <c r="BB28" s="828">
        <v>16324.614258527299</v>
      </c>
      <c r="BC28" s="828">
        <v>17793.273429786586</v>
      </c>
      <c r="BD28" s="828">
        <v>22544.350432900432</v>
      </c>
      <c r="BE28" s="828">
        <v>20399.073781291168</v>
      </c>
      <c r="BF28" s="828">
        <v>13129.88022774327</v>
      </c>
      <c r="BG28" s="828">
        <v>11109.172474747475</v>
      </c>
      <c r="BH28" s="828">
        <v>13550.114912280702</v>
      </c>
      <c r="BI28" s="828">
        <v>14540.437351778657</v>
      </c>
      <c r="BJ28" s="828">
        <v>15197.414141414141</v>
      </c>
      <c r="BK28" s="828">
        <v>17190.543478260868</v>
      </c>
      <c r="BL28" s="828">
        <v>17819.117862838913</v>
      </c>
      <c r="BM28" s="828">
        <v>20544.652597402597</v>
      </c>
      <c r="BN28" s="828">
        <v>25914.681096681099</v>
      </c>
      <c r="BO28" s="828">
        <v>29883.3115942029</v>
      </c>
      <c r="BP28" s="828">
        <v>28812.925420875425</v>
      </c>
      <c r="BQ28" s="828">
        <v>24660.474927849926</v>
      </c>
      <c r="BR28" s="828">
        <v>20849.086634199131</v>
      </c>
      <c r="BS28" s="897">
        <v>22942.147907647912</v>
      </c>
      <c r="BT28" s="881">
        <v>20555.087320574163</v>
      </c>
      <c r="BU28" s="881">
        <v>19330.970075757577</v>
      </c>
      <c r="BV28" s="881">
        <v>21609.219523611402</v>
      </c>
      <c r="BW28" s="881">
        <v>24037.545075757575</v>
      </c>
      <c r="BX28" s="881">
        <v>20879.553968253971</v>
      </c>
      <c r="BY28" s="881">
        <v>21312.370600414077</v>
      </c>
      <c r="BZ28" s="881">
        <v>22896.864302967562</v>
      </c>
      <c r="CA28" s="881">
        <v>22636.282720057719</v>
      </c>
      <c r="CB28" s="881">
        <v>23146.149999999998</v>
      </c>
      <c r="CC28" s="881">
        <v>21915.194532279314</v>
      </c>
      <c r="CD28" s="881">
        <v>19897.867443064184</v>
      </c>
      <c r="CE28" s="881">
        <v>18369.980212842711</v>
      </c>
      <c r="CF28" s="881">
        <v>15589.803429027115</v>
      </c>
      <c r="CG28" s="881">
        <v>15229.549505928853</v>
      </c>
      <c r="CH28" s="881">
        <v>15077.19660894661</v>
      </c>
      <c r="CI28" s="881">
        <v>15438.604365079365</v>
      </c>
      <c r="CJ28" s="881">
        <v>16902.119155844153</v>
      </c>
      <c r="CK28" s="881">
        <v>18584.257215007216</v>
      </c>
      <c r="CL28" s="881">
        <v>20810.067604617605</v>
      </c>
      <c r="CM28" s="881">
        <v>20004.485455486541</v>
      </c>
      <c r="CN28" s="881">
        <v>19923.164562289563</v>
      </c>
      <c r="CO28" s="881">
        <v>20513.698412698413</v>
      </c>
      <c r="CP28" s="881">
        <v>19803.327352472086</v>
      </c>
      <c r="CQ28" s="881">
        <v>21186.799855699854</v>
      </c>
      <c r="CR28" s="881">
        <v>20936.819047619047</v>
      </c>
      <c r="CS28" s="881">
        <v>19308.564393939396</v>
      </c>
      <c r="CT28" s="881">
        <v>19148.640281533873</v>
      </c>
      <c r="CU28" s="881">
        <v>21038.368253968252</v>
      </c>
      <c r="CV28" s="881">
        <v>19773.801587301587</v>
      </c>
      <c r="CW28" s="881">
        <v>17139.151656314698</v>
      </c>
      <c r="CX28" s="881">
        <v>16693.30583160801</v>
      </c>
      <c r="CY28" s="881">
        <v>16266.796969696969</v>
      </c>
      <c r="CZ28" s="881">
        <v>15730.853110047845</v>
      </c>
      <c r="DA28" s="881">
        <v>17693.846621808145</v>
      </c>
      <c r="DB28" s="881">
        <v>18810.341147186147</v>
      </c>
      <c r="DC28" s="881">
        <v>25098.995833333334</v>
      </c>
      <c r="DD28" s="881">
        <v>31038.29015151515</v>
      </c>
      <c r="DE28" s="881">
        <v>34643.828181818186</v>
      </c>
      <c r="DF28" s="881">
        <v>38768.042229437233</v>
      </c>
      <c r="DG28" s="881">
        <v>43241.574065217392</v>
      </c>
      <c r="DH28" s="881">
        <v>36968.251031746033</v>
      </c>
      <c r="DI28" s="881">
        <v>23726.653632285586</v>
      </c>
      <c r="DJ28" s="881">
        <v>21596.667972582971</v>
      </c>
      <c r="DK28" s="881">
        <v>26287.489916996052</v>
      </c>
      <c r="DL28" s="881">
        <v>26151.589947299075</v>
      </c>
      <c r="DM28" s="881">
        <v>26785.821476880606</v>
      </c>
      <c r="DN28" s="881">
        <v>24424.082128427126</v>
      </c>
      <c r="DO28" s="881">
        <v>26045.240170000001</v>
      </c>
      <c r="DP28" s="881">
        <v>26665.333333333332</v>
      </c>
      <c r="DQ28" s="881">
        <v>26652.333333333332</v>
      </c>
      <c r="DR28" s="881">
        <v>26598</v>
      </c>
      <c r="DS28" s="881">
        <v>26523</v>
      </c>
      <c r="DT28" s="881">
        <v>26473</v>
      </c>
      <c r="DU28" s="881">
        <v>26473</v>
      </c>
      <c r="DV28" s="881">
        <v>26473</v>
      </c>
      <c r="DW28" s="881">
        <v>0</v>
      </c>
      <c r="DX28" s="881">
        <v>0</v>
      </c>
      <c r="DY28" s="881">
        <v>0</v>
      </c>
      <c r="DZ28" s="881">
        <v>0</v>
      </c>
      <c r="EA28" s="881">
        <v>0</v>
      </c>
      <c r="EB28" s="881">
        <v>0</v>
      </c>
      <c r="EC28" s="881">
        <v>0</v>
      </c>
      <c r="ED28" s="881">
        <v>0</v>
      </c>
      <c r="EE28" s="881">
        <v>0</v>
      </c>
      <c r="EF28" s="881">
        <v>0</v>
      </c>
      <c r="EG28" s="881">
        <v>0</v>
      </c>
      <c r="EH28" s="881">
        <v>0</v>
      </c>
      <c r="EI28" s="881">
        <v>0</v>
      </c>
      <c r="EJ28" s="881">
        <v>0</v>
      </c>
      <c r="EK28" s="881">
        <v>0</v>
      </c>
      <c r="EL28" s="898">
        <v>0</v>
      </c>
      <c r="EM28"/>
      <c r="EN28"/>
      <c r="EO28"/>
      <c r="EP28"/>
      <c r="EQ28"/>
      <c r="ER28"/>
      <c r="ES28"/>
      <c r="ET28"/>
      <c r="EU28"/>
    </row>
    <row r="29" spans="1:151">
      <c r="B29" s="819"/>
      <c r="C29" s="819"/>
      <c r="D29" s="825"/>
      <c r="E29" s="825"/>
      <c r="F29" s="825"/>
      <c r="G29" s="825"/>
      <c r="H29" s="825"/>
      <c r="I29" s="825"/>
      <c r="J29" s="825"/>
      <c r="K29" s="825"/>
      <c r="L29" s="825"/>
      <c r="M29" s="825"/>
      <c r="N29" s="825"/>
      <c r="O29" s="825"/>
      <c r="P29" s="825"/>
      <c r="Q29" s="825"/>
      <c r="R29" s="825"/>
      <c r="S29" s="825"/>
      <c r="T29" s="825"/>
      <c r="U29" s="825"/>
      <c r="V29" s="825"/>
      <c r="W29" s="825"/>
      <c r="X29" s="825"/>
      <c r="Y29" s="825"/>
      <c r="Z29" s="825"/>
      <c r="AA29" s="825"/>
      <c r="AB29" s="825"/>
      <c r="AC29" s="825"/>
      <c r="AD29" s="825"/>
      <c r="AE29" s="825"/>
      <c r="AF29" s="825"/>
      <c r="AG29" s="825"/>
      <c r="AH29" s="825"/>
      <c r="AI29" s="825"/>
      <c r="AJ29" s="825"/>
      <c r="AK29" s="825"/>
      <c r="AL29" s="825"/>
      <c r="AM29" s="825"/>
      <c r="AN29" s="825"/>
      <c r="AO29" s="825"/>
      <c r="AP29" s="825"/>
      <c r="AQ29" s="825"/>
      <c r="AR29" s="825"/>
      <c r="AS29" s="825"/>
      <c r="AT29" s="825"/>
      <c r="AU29" s="825"/>
      <c r="AV29" s="825"/>
      <c r="AW29" s="825"/>
      <c r="AX29" s="825"/>
      <c r="AY29" s="825"/>
      <c r="AZ29" s="825"/>
      <c r="BA29" s="825"/>
      <c r="BB29" s="825"/>
      <c r="BC29" s="825"/>
      <c r="BD29" s="825"/>
      <c r="BE29" s="825"/>
      <c r="BF29" s="825"/>
      <c r="BG29" s="825"/>
      <c r="BH29" s="825"/>
      <c r="BI29" s="825"/>
      <c r="BJ29" s="825"/>
      <c r="BK29" s="825"/>
      <c r="BL29" s="825"/>
      <c r="BM29" s="825"/>
      <c r="BN29" s="825"/>
      <c r="BO29" s="825"/>
      <c r="BP29" s="825"/>
      <c r="BQ29" s="825"/>
      <c r="BR29" s="825"/>
      <c r="BS29" s="893"/>
      <c r="BT29" s="878"/>
      <c r="BU29" s="878"/>
      <c r="BV29" s="878"/>
      <c r="BW29" s="878"/>
      <c r="BX29" s="878"/>
      <c r="BY29" s="878"/>
      <c r="BZ29" s="878"/>
      <c r="CA29" s="878"/>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c r="DR29" s="878"/>
      <c r="DS29" s="878"/>
      <c r="DT29" s="878"/>
      <c r="DU29" s="878"/>
      <c r="DV29" s="878"/>
      <c r="DW29" s="878"/>
      <c r="DX29" s="878"/>
      <c r="DY29" s="878"/>
      <c r="DZ29" s="878"/>
      <c r="EA29" s="878"/>
      <c r="EB29" s="878"/>
      <c r="EC29" s="878"/>
      <c r="ED29" s="878"/>
      <c r="EE29" s="878"/>
      <c r="EF29" s="878"/>
      <c r="EG29" s="878"/>
      <c r="EH29" s="878"/>
      <c r="EI29" s="878"/>
      <c r="EJ29" s="878"/>
      <c r="EK29" s="878"/>
      <c r="EL29" s="894"/>
    </row>
    <row r="30" spans="1:151">
      <c r="B30" s="817" t="s">
        <v>495</v>
      </c>
      <c r="C30" s="819" t="s">
        <v>1427</v>
      </c>
      <c r="D30" s="825"/>
      <c r="E30" s="825"/>
      <c r="F30" s="825"/>
      <c r="G30" s="825"/>
      <c r="H30" s="825"/>
      <c r="I30" s="825"/>
      <c r="J30" s="825"/>
      <c r="K30" s="825"/>
      <c r="L30" s="825"/>
      <c r="M30" s="825"/>
      <c r="N30" s="825"/>
      <c r="O30" s="825"/>
      <c r="P30" s="825"/>
      <c r="Q30" s="825"/>
      <c r="R30" s="825"/>
      <c r="S30" s="825"/>
      <c r="T30" s="825"/>
      <c r="U30" s="825"/>
      <c r="V30" s="825"/>
      <c r="W30" s="825"/>
      <c r="X30" s="825"/>
      <c r="Y30" s="825"/>
      <c r="Z30" s="825"/>
      <c r="AA30" s="825"/>
      <c r="AB30" s="825"/>
      <c r="AC30" s="825"/>
      <c r="AD30" s="825"/>
      <c r="AE30" s="825"/>
      <c r="AF30" s="825"/>
      <c r="AG30" s="825"/>
      <c r="AH30" s="825"/>
      <c r="AI30" s="825"/>
      <c r="AJ30" s="825"/>
      <c r="AK30" s="825"/>
      <c r="AL30" s="825"/>
      <c r="AM30" s="825"/>
      <c r="AN30" s="825"/>
      <c r="AO30" s="825"/>
      <c r="AP30" s="825"/>
      <c r="AQ30" s="825"/>
      <c r="AR30" s="825"/>
      <c r="AS30" s="825"/>
      <c r="AT30" s="825"/>
      <c r="AU30" s="825"/>
      <c r="AV30" s="825"/>
      <c r="AW30" s="825"/>
      <c r="AX30" s="825"/>
      <c r="AY30" s="825"/>
      <c r="AZ30" s="825"/>
      <c r="BA30" s="825"/>
      <c r="BB30" s="825"/>
      <c r="BC30" s="825"/>
      <c r="BD30" s="825"/>
      <c r="BE30" s="825"/>
      <c r="BF30" s="825"/>
      <c r="BG30" s="825"/>
      <c r="BH30" s="825"/>
      <c r="BI30" s="825"/>
      <c r="BJ30" s="825"/>
      <c r="BK30" s="825"/>
      <c r="BL30" s="825"/>
      <c r="BM30" s="825"/>
      <c r="BN30" s="825"/>
      <c r="BO30" s="825"/>
      <c r="BP30" s="825"/>
      <c r="BQ30" s="825"/>
      <c r="BR30" s="825"/>
      <c r="BS30" s="893"/>
      <c r="BT30" s="878"/>
      <c r="BU30" s="878"/>
      <c r="BV30" s="878"/>
      <c r="BW30" s="878"/>
      <c r="BX30" s="878"/>
      <c r="BY30" s="878"/>
      <c r="BZ30" s="878"/>
      <c r="CA30" s="878"/>
      <c r="CB30" s="878"/>
      <c r="CC30" s="878"/>
      <c r="CD30" s="878"/>
      <c r="CE30" s="878"/>
      <c r="CF30" s="878"/>
      <c r="CG30" s="878"/>
      <c r="CH30" s="878"/>
      <c r="CI30" s="878"/>
      <c r="CJ30" s="878"/>
      <c r="CK30" s="878"/>
      <c r="CL30" s="878"/>
      <c r="CM30" s="878"/>
      <c r="CN30" s="878"/>
      <c r="CO30" s="878"/>
      <c r="CP30" s="878"/>
      <c r="CQ30" s="878"/>
      <c r="CR30" s="878"/>
      <c r="CS30" s="878"/>
      <c r="CT30" s="878"/>
      <c r="CU30" s="878"/>
      <c r="CV30" s="878"/>
      <c r="CW30" s="878"/>
      <c r="CX30" s="878"/>
      <c r="CY30" s="878"/>
      <c r="CZ30" s="878"/>
      <c r="DA30" s="878"/>
      <c r="DB30" s="878"/>
      <c r="DC30" s="878"/>
      <c r="DD30" s="878"/>
      <c r="DE30" s="878"/>
      <c r="DF30" s="878"/>
      <c r="DG30" s="878"/>
      <c r="DH30" s="878"/>
      <c r="DI30" s="878"/>
      <c r="DJ30" s="878"/>
      <c r="DK30" s="878"/>
      <c r="DL30" s="878"/>
      <c r="DM30" s="878"/>
      <c r="DN30" s="878"/>
      <c r="DO30" s="878"/>
      <c r="DP30" s="878"/>
      <c r="DQ30" s="878"/>
      <c r="DR30" s="878"/>
      <c r="DS30" s="878"/>
      <c r="DT30" s="878"/>
      <c r="DU30" s="878"/>
      <c r="DV30" s="878"/>
      <c r="DW30" s="878"/>
      <c r="DX30" s="878"/>
      <c r="DY30" s="878"/>
      <c r="DZ30" s="878"/>
      <c r="EA30" s="878"/>
      <c r="EB30" s="878"/>
      <c r="EC30" s="878"/>
      <c r="ED30" s="878"/>
      <c r="EE30" s="878"/>
      <c r="EF30" s="878"/>
      <c r="EG30" s="878"/>
      <c r="EH30" s="878"/>
      <c r="EI30" s="878"/>
      <c r="EJ30" s="878"/>
      <c r="EK30" s="878"/>
      <c r="EL30" s="894"/>
    </row>
    <row r="31" spans="1:151">
      <c r="B31" s="819" t="s">
        <v>496</v>
      </c>
      <c r="C31" s="819" t="s">
        <v>1428</v>
      </c>
      <c r="D31" s="825">
        <v>1.3466933333333333</v>
      </c>
      <c r="E31" s="825">
        <v>1.3329833333333336</v>
      </c>
      <c r="F31" s="825">
        <v>1.3394199999999998</v>
      </c>
      <c r="G31" s="825">
        <v>1.3123133333333332</v>
      </c>
      <c r="H31" s="825">
        <v>1.2788633333333332</v>
      </c>
      <c r="I31" s="825">
        <v>1.2988066666666667</v>
      </c>
      <c r="J31" s="825">
        <v>1.2779100000000001</v>
      </c>
      <c r="K31" s="825">
        <v>1.1833533333333333</v>
      </c>
      <c r="L31" s="825">
        <v>1.1428733333333334</v>
      </c>
      <c r="M31" s="825">
        <v>1.0863033333333334</v>
      </c>
      <c r="N31" s="825">
        <v>1.1178333333333332</v>
      </c>
      <c r="O31" s="825">
        <v>1.0768766666666667</v>
      </c>
      <c r="P31" s="825">
        <v>1.0915266666666668</v>
      </c>
      <c r="Q31" s="825">
        <v>1.1112799999999998</v>
      </c>
      <c r="R31" s="825">
        <v>1.1763300000000001</v>
      </c>
      <c r="S31" s="825">
        <v>1.1232802173912999</v>
      </c>
      <c r="T31" s="825">
        <v>1.0570016594516334</v>
      </c>
      <c r="U31" s="825">
        <v>1.0485666666666666</v>
      </c>
      <c r="V31" s="825">
        <v>1.0384898989898668</v>
      </c>
      <c r="W31" s="825">
        <v>0.98715417529330007</v>
      </c>
      <c r="X31" s="825">
        <v>0.93403181818183334</v>
      </c>
      <c r="Y31" s="825">
        <v>0.90527598343683335</v>
      </c>
      <c r="Z31" s="825">
        <v>0.86962041467306672</v>
      </c>
      <c r="AA31" s="825">
        <v>0.9231698484848333</v>
      </c>
      <c r="AB31" s="825">
        <v>0.8731101010101</v>
      </c>
      <c r="AC31" s="825">
        <v>0.89074708168643335</v>
      </c>
      <c r="AD31" s="825">
        <v>0.89551551017419995</v>
      </c>
      <c r="AE31" s="825">
        <v>0.87637378787880005</v>
      </c>
      <c r="AF31" s="825">
        <v>0.91942761904763337</v>
      </c>
      <c r="AG31" s="825">
        <v>0.98357897923333326</v>
      </c>
      <c r="AH31" s="825">
        <v>1.0002418668047</v>
      </c>
      <c r="AI31" s="825">
        <v>1.0733779148629334</v>
      </c>
      <c r="AJ31" s="825">
        <v>1.1364073015873333</v>
      </c>
      <c r="AK31" s="825">
        <v>1.1244073342117</v>
      </c>
      <c r="AL31" s="825">
        <v>1.1893160697032334</v>
      </c>
      <c r="AM31" s="825">
        <v>1.2507097550034334</v>
      </c>
      <c r="AN31" s="825">
        <v>1.2043652092352</v>
      </c>
      <c r="AO31" s="825">
        <v>1.2219878787879002</v>
      </c>
      <c r="AP31" s="825">
        <v>1.2962879666227665</v>
      </c>
      <c r="AQ31" s="825">
        <v>1.3111400793651</v>
      </c>
      <c r="AR31" s="825">
        <v>1.2598922799423</v>
      </c>
      <c r="AS31" s="825">
        <v>1.2195344783236</v>
      </c>
      <c r="AT31" s="825">
        <v>1.1885448773448666</v>
      </c>
      <c r="AU31" s="825">
        <v>1.2020495454545335</v>
      </c>
      <c r="AV31" s="825">
        <v>1.2563570707070999</v>
      </c>
      <c r="AW31" s="825">
        <v>1.2740799861973999</v>
      </c>
      <c r="AX31" s="825">
        <v>1.2901748006379332</v>
      </c>
      <c r="AY31" s="825">
        <v>1.3104899999999999</v>
      </c>
      <c r="AZ31" s="825">
        <v>1.3482015835041998</v>
      </c>
      <c r="BA31" s="825">
        <v>1.3744839723320332</v>
      </c>
      <c r="BB31" s="825">
        <v>1.4493827681853</v>
      </c>
      <c r="BC31" s="825">
        <v>1.4997605453026335</v>
      </c>
      <c r="BD31" s="825">
        <v>1.5620087301587333</v>
      </c>
      <c r="BE31" s="825">
        <v>1.5038192201518334</v>
      </c>
      <c r="BF31" s="825">
        <v>1.3167888509317001</v>
      </c>
      <c r="BG31" s="825">
        <v>1.3024394949495</v>
      </c>
      <c r="BH31" s="825">
        <v>1.3619068181818335</v>
      </c>
      <c r="BI31" s="825">
        <v>1.4305777338603332</v>
      </c>
      <c r="BJ31" s="825">
        <v>1.4781476911976998</v>
      </c>
      <c r="BK31" s="825">
        <v>1.3842107246376667</v>
      </c>
      <c r="BL31" s="825">
        <v>1.2726511111111001</v>
      </c>
      <c r="BM31" s="825">
        <v>1.2910393939394</v>
      </c>
      <c r="BN31" s="825">
        <v>1.3592964834682668</v>
      </c>
      <c r="BO31" s="825">
        <v>1.3669263526569999</v>
      </c>
      <c r="BP31" s="825">
        <v>1.4392944976076334</v>
      </c>
      <c r="BQ31" s="825">
        <v>1.4125834368529999</v>
      </c>
      <c r="BR31" s="825">
        <v>1.3480369408369335</v>
      </c>
      <c r="BS31" s="893">
        <v>1.3109986291486333</v>
      </c>
      <c r="BT31" s="878">
        <v>1.2825643882433333</v>
      </c>
      <c r="BU31" s="878">
        <v>1.2514703689064666</v>
      </c>
      <c r="BV31" s="878">
        <v>1.2973756535607666</v>
      </c>
      <c r="BW31" s="878">
        <v>1.3203565151515</v>
      </c>
      <c r="BX31" s="878">
        <v>1.3065598484848333</v>
      </c>
      <c r="BY31" s="878">
        <v>1.3245845065562667</v>
      </c>
      <c r="BZ31" s="878">
        <v>1.3610487094548001</v>
      </c>
      <c r="CA31" s="878">
        <v>1.3697083694083669</v>
      </c>
      <c r="CB31" s="878">
        <v>1.3712341269841335</v>
      </c>
      <c r="CC31" s="878">
        <v>1.3252210929167334</v>
      </c>
      <c r="CD31" s="878">
        <v>1.2492090821256001</v>
      </c>
      <c r="CE31" s="878">
        <v>1.1269555050504998</v>
      </c>
      <c r="CF31" s="878">
        <v>1.1047359090908999</v>
      </c>
      <c r="CG31" s="878">
        <v>1.1118670681975333</v>
      </c>
      <c r="CH31" s="878">
        <v>1.0949424242424335</v>
      </c>
      <c r="CI31" s="878">
        <v>1.1017423015873</v>
      </c>
      <c r="CJ31" s="878">
        <v>1.1293063492063335</v>
      </c>
      <c r="CK31" s="878">
        <v>1.1164117949683332</v>
      </c>
      <c r="CL31" s="878">
        <v>1.0789302308802666</v>
      </c>
      <c r="CM31" s="878">
        <v>1.0647251581027666</v>
      </c>
      <c r="CN31" s="878">
        <v>1.1003207070707333</v>
      </c>
      <c r="CO31" s="878">
        <v>1.1744151138716334</v>
      </c>
      <c r="CP31" s="878">
        <v>1.1776691387560001</v>
      </c>
      <c r="CQ31" s="878">
        <v>1.2294496825396666</v>
      </c>
      <c r="CR31" s="878">
        <v>1.1922270995671</v>
      </c>
      <c r="CS31" s="878">
        <v>1.1631127931488667</v>
      </c>
      <c r="CT31" s="878">
        <v>1.1411705880313667</v>
      </c>
      <c r="CU31" s="878">
        <v>1.1356678427128333</v>
      </c>
      <c r="CV31" s="878">
        <v>1.1238746969697</v>
      </c>
      <c r="CW31" s="878">
        <v>1.1116174446326668</v>
      </c>
      <c r="CX31" s="878">
        <v>1.1072322532780998</v>
      </c>
      <c r="CY31" s="878">
        <v>1.1022924242424332</v>
      </c>
      <c r="CZ31" s="878">
        <v>1.1006113636363668</v>
      </c>
      <c r="DA31" s="878">
        <v>1.1694631877784001</v>
      </c>
      <c r="DB31" s="878">
        <v>1.1927604617604668</v>
      </c>
      <c r="DC31" s="878">
        <v>1.2055945652173998</v>
      </c>
      <c r="DD31" s="878">
        <v>1.2057365223665333</v>
      </c>
      <c r="DE31" s="878">
        <v>1.1787984848484667</v>
      </c>
      <c r="DF31" s="878">
        <v>1.1439768084572333</v>
      </c>
      <c r="DG31" s="878">
        <v>1.1225110904071667</v>
      </c>
      <c r="DH31" s="878">
        <v>1.0654351674641001</v>
      </c>
      <c r="DI31" s="878">
        <v>1.0070370757262335</v>
      </c>
      <c r="DJ31" s="878">
        <v>1.020524963925</v>
      </c>
      <c r="DK31" s="878">
        <v>1.0729975362319</v>
      </c>
      <c r="DL31" s="878">
        <v>1.0891695286195333</v>
      </c>
      <c r="DM31" s="878">
        <v>1.0975473543995971</v>
      </c>
      <c r="DN31" s="878">
        <v>1.0935691803330962</v>
      </c>
      <c r="DO31" s="878">
        <v>1.0926275870333968</v>
      </c>
      <c r="DP31" s="878">
        <v>1.0933655407791905</v>
      </c>
      <c r="DQ31" s="878">
        <v>1.09427256554671</v>
      </c>
      <c r="DR31" s="878">
        <v>1.0952645028474988</v>
      </c>
      <c r="DS31" s="878">
        <v>1.0963281500529973</v>
      </c>
      <c r="DT31" s="878">
        <v>1.0972366531060416</v>
      </c>
      <c r="DU31" s="878">
        <v>1.097944162495146</v>
      </c>
      <c r="DV31" s="878">
        <v>1.0983276749451918</v>
      </c>
      <c r="DW31" s="878">
        <v>1.1006265609063488</v>
      </c>
      <c r="DX31" s="878">
        <v>1.1000397617107451</v>
      </c>
      <c r="DY31" s="878">
        <v>1.0990454279610367</v>
      </c>
      <c r="DZ31" s="878">
        <v>1.097794473204301</v>
      </c>
      <c r="EA31" s="878">
        <v>1.097132930452636</v>
      </c>
      <c r="EB31" s="878">
        <v>1.0957930119301682</v>
      </c>
      <c r="EC31" s="878">
        <v>1.094563257826181</v>
      </c>
      <c r="ED31" s="878">
        <v>1.0935167064781017</v>
      </c>
      <c r="EE31" s="878">
        <v>1.0925151049820174</v>
      </c>
      <c r="EF31" s="878">
        <v>1.0914465142479026</v>
      </c>
      <c r="EG31" s="878">
        <v>1.0903903342058545</v>
      </c>
      <c r="EH31" s="878">
        <v>1.0893463567907611</v>
      </c>
      <c r="EI31" s="878">
        <v>0</v>
      </c>
      <c r="EJ31" s="878">
        <v>0</v>
      </c>
      <c r="EK31" s="878">
        <v>0</v>
      </c>
      <c r="EL31" s="894">
        <v>0</v>
      </c>
    </row>
    <row r="32" spans="1:151">
      <c r="B32" s="819" t="s">
        <v>497</v>
      </c>
      <c r="C32" s="819" t="s">
        <v>1429</v>
      </c>
      <c r="D32" s="825">
        <v>0.63857348672594283</v>
      </c>
      <c r="E32" s="825">
        <v>0.65927425844847265</v>
      </c>
      <c r="F32" s="825">
        <v>0.66990008484477881</v>
      </c>
      <c r="G32" s="825">
        <v>0.6824639122527737</v>
      </c>
      <c r="H32" s="825">
        <v>0.69150302550667331</v>
      </c>
      <c r="I32" s="825">
        <v>0.68864204634008541</v>
      </c>
      <c r="J32" s="825">
        <v>0.69272727330624606</v>
      </c>
      <c r="K32" s="825">
        <v>0.71819808345750902</v>
      </c>
      <c r="L32" s="825">
        <v>0.72343846765400965</v>
      </c>
      <c r="M32" s="825">
        <v>0.73342587994575592</v>
      </c>
      <c r="N32" s="825">
        <v>0.73208240721761086</v>
      </c>
      <c r="O32" s="825">
        <v>0.74306911527586639</v>
      </c>
      <c r="P32" s="825">
        <v>0.74620533440859171</v>
      </c>
      <c r="Q32" s="825">
        <v>0.74593952743103575</v>
      </c>
      <c r="R32" s="825">
        <v>0.71403382889242939</v>
      </c>
      <c r="S32" s="825">
        <v>0.72338716742231768</v>
      </c>
      <c r="T32" s="825">
        <v>0.74193189994612185</v>
      </c>
      <c r="U32" s="825">
        <v>0.73547496699421566</v>
      </c>
      <c r="V32" s="825">
        <v>0.72492157227429921</v>
      </c>
      <c r="W32" s="825">
        <v>0.7392738349249508</v>
      </c>
      <c r="X32" s="825">
        <v>0.75371764957119802</v>
      </c>
      <c r="Y32" s="825">
        <v>0.76421439238126654</v>
      </c>
      <c r="Z32" s="825">
        <v>0.77647684270463957</v>
      </c>
      <c r="AA32" s="825">
        <v>0.7741423078584333</v>
      </c>
      <c r="AB32" s="825">
        <v>0.79365821417459415</v>
      </c>
      <c r="AC32" s="825">
        <v>0.78706419637970793</v>
      </c>
      <c r="AD32" s="825">
        <v>0.7874479420689372</v>
      </c>
      <c r="AE32" s="825">
        <v>0.80054384132004408</v>
      </c>
      <c r="AF32" s="825">
        <v>0.782531061554263</v>
      </c>
      <c r="AG32" s="825">
        <v>0.75507030941566766</v>
      </c>
      <c r="AH32" s="825">
        <v>0.75214760955380411</v>
      </c>
      <c r="AI32" s="825">
        <v>0.73066328902280109</v>
      </c>
      <c r="AJ32" s="825">
        <v>0.71577579471956199</v>
      </c>
      <c r="AK32" s="825">
        <v>0.71779518597527547</v>
      </c>
      <c r="AL32" s="825">
        <v>0.69239704195683904</v>
      </c>
      <c r="AM32" s="825">
        <v>0.6725950106148294</v>
      </c>
      <c r="AN32" s="825">
        <v>0.68530148195983553</v>
      </c>
      <c r="AO32" s="825">
        <v>0.68148504860004966</v>
      </c>
      <c r="AP32" s="825">
        <v>0.66189870353669444</v>
      </c>
      <c r="AQ32" s="825">
        <v>0.65625022324593774</v>
      </c>
      <c r="AR32" s="825">
        <v>0.6704774161603142</v>
      </c>
      <c r="AS32" s="825">
        <v>0.68454218570598202</v>
      </c>
      <c r="AT32" s="825">
        <v>0.69708719800334507</v>
      </c>
      <c r="AU32" s="825">
        <v>0.69419646207516517</v>
      </c>
      <c r="AV32" s="825">
        <v>0.67912185326864305</v>
      </c>
      <c r="AW32" s="825">
        <v>0.67472431467243543</v>
      </c>
      <c r="AX32" s="825">
        <v>0.67104894579122865</v>
      </c>
      <c r="AY32" s="825">
        <v>0.66676771943878743</v>
      </c>
      <c r="AZ32" s="825">
        <v>0.65953859304100193</v>
      </c>
      <c r="BA32" s="825">
        <v>0.65187069395975472</v>
      </c>
      <c r="BB32" s="825">
        <v>0.63553873666092675</v>
      </c>
      <c r="BC32" s="825">
        <v>0.6248996828971024</v>
      </c>
      <c r="BD32" s="825">
        <v>0.61488217260590272</v>
      </c>
      <c r="BE32" s="825">
        <v>0.62899567616497165</v>
      </c>
      <c r="BF32" s="825">
        <v>0.66399360581292488</v>
      </c>
      <c r="BG32" s="825">
        <v>0.66835065171987307</v>
      </c>
      <c r="BH32" s="825">
        <v>0.65804101123960668</v>
      </c>
      <c r="BI32" s="825">
        <v>0.63969492002010997</v>
      </c>
      <c r="BJ32" s="825">
        <v>0.62872873789171935</v>
      </c>
      <c r="BK32" s="825">
        <v>0.64794535186238988</v>
      </c>
      <c r="BL32" s="825">
        <v>0.6719809096412056</v>
      </c>
      <c r="BM32" s="825">
        <v>0.65952385727713247</v>
      </c>
      <c r="BN32" s="825">
        <v>0.64280416317122502</v>
      </c>
      <c r="BO32" s="825">
        <v>0.63976095064182459</v>
      </c>
      <c r="BP32" s="825">
        <v>0.62562638006530336</v>
      </c>
      <c r="BQ32" s="825">
        <v>0.62827438545665093</v>
      </c>
      <c r="BR32" s="825">
        <v>0.64029455102693855</v>
      </c>
      <c r="BS32" s="893">
        <v>0.64853150912094903</v>
      </c>
      <c r="BT32" s="878">
        <v>0.65372044040781374</v>
      </c>
      <c r="BU32" s="878">
        <v>0.65837411079741059</v>
      </c>
      <c r="BV32" s="878">
        <v>0.6509648683202095</v>
      </c>
      <c r="BW32" s="878">
        <v>0.65714034197925153</v>
      </c>
      <c r="BX32" s="878">
        <v>0.66406269751095925</v>
      </c>
      <c r="BY32" s="878">
        <v>0.65998633735264667</v>
      </c>
      <c r="BZ32" s="878">
        <v>0.65107555007538631</v>
      </c>
      <c r="CA32" s="878">
        <v>0.64897101890378062</v>
      </c>
      <c r="CB32" s="878">
        <v>0.64703339652183312</v>
      </c>
      <c r="CC32" s="878">
        <v>0.65702333365000143</v>
      </c>
      <c r="CD32" s="878">
        <v>0.68030313720398983</v>
      </c>
      <c r="CE32" s="878">
        <v>0.71130147218670248</v>
      </c>
      <c r="CF32" s="878">
        <v>0.71549036244030528</v>
      </c>
      <c r="CG32" s="878">
        <v>0.71350255575194133</v>
      </c>
      <c r="CH32" s="878">
        <v>0.7187615442127262</v>
      </c>
      <c r="CI32" s="878">
        <v>0.71943216328409709</v>
      </c>
      <c r="CJ32" s="878">
        <v>0.70959877397587523</v>
      </c>
      <c r="CK32" s="878">
        <v>0.71625382263969473</v>
      </c>
      <c r="CL32" s="878">
        <v>0.73272919959539884</v>
      </c>
      <c r="CM32" s="878">
        <v>0.73862511349152726</v>
      </c>
      <c r="CN32" s="878">
        <v>0.72830389461654155</v>
      </c>
      <c r="CO32" s="878">
        <v>0.70975967293034792</v>
      </c>
      <c r="CP32" s="878">
        <v>0.70870029044424843</v>
      </c>
      <c r="CQ32" s="878">
        <v>0.69085953113619103</v>
      </c>
      <c r="CR32" s="878">
        <v>0.69958535139313049</v>
      </c>
      <c r="CS32" s="878">
        <v>0.71415746192558593</v>
      </c>
      <c r="CT32" s="878">
        <v>0.72104643044508998</v>
      </c>
      <c r="CU32" s="878">
        <v>0.71815010253739742</v>
      </c>
      <c r="CV32" s="878">
        <v>0.72213047707214317</v>
      </c>
      <c r="CW32" s="878">
        <v>0.72773490797550766</v>
      </c>
      <c r="CX32" s="878">
        <v>0.72709676265548495</v>
      </c>
      <c r="CY32" s="878">
        <v>0.72798471721845015</v>
      </c>
      <c r="CZ32" s="878">
        <v>0.73050118224893079</v>
      </c>
      <c r="DA32" s="878">
        <v>0.71159403516432451</v>
      </c>
      <c r="DB32" s="878">
        <v>0.70209848823732746</v>
      </c>
      <c r="DC32" s="878">
        <v>0.69605202116604514</v>
      </c>
      <c r="DD32" s="878">
        <v>0.69693099321001084</v>
      </c>
      <c r="DE32" s="878">
        <v>0.70329270033968683</v>
      </c>
      <c r="DF32" s="878">
        <v>0.71184159124838231</v>
      </c>
      <c r="DG32" s="878">
        <v>0.7171959611283234</v>
      </c>
      <c r="DH32" s="878">
        <v>0.74176627439120324</v>
      </c>
      <c r="DI32" s="878">
        <v>0.76501122207702821</v>
      </c>
      <c r="DJ32" s="878">
        <v>0.76739441218264093</v>
      </c>
      <c r="DK32" s="878">
        <v>0.74641461470853387</v>
      </c>
      <c r="DL32" s="878">
        <v>0.74556565399068109</v>
      </c>
      <c r="DM32" s="878">
        <v>0.75061065317791453</v>
      </c>
      <c r="DN32" s="878">
        <v>0.7559416718111841</v>
      </c>
      <c r="DO32" s="878">
        <v>0.7485141237268943</v>
      </c>
      <c r="DP32" s="878">
        <v>0.74816924126519135</v>
      </c>
      <c r="DQ32" s="878">
        <v>0.74768411709328075</v>
      </c>
      <c r="DR32" s="878">
        <v>0.74707730403844808</v>
      </c>
      <c r="DS32" s="878">
        <v>0.74619951755576486</v>
      </c>
      <c r="DT32" s="878">
        <v>0.74552218954021432</v>
      </c>
      <c r="DU32" s="878">
        <v>0.74491299545871292</v>
      </c>
      <c r="DV32" s="878">
        <v>0.74442519228824799</v>
      </c>
      <c r="DW32" s="878">
        <v>0.74393711977647159</v>
      </c>
      <c r="DX32" s="878">
        <v>0.74370229001758503</v>
      </c>
      <c r="DY32" s="878">
        <v>0.74350244298453705</v>
      </c>
      <c r="DZ32" s="878">
        <v>0.7432478097123022</v>
      </c>
      <c r="EA32" s="878">
        <v>0.74313883983389228</v>
      </c>
      <c r="EB32" s="878">
        <v>0.74262174580096696</v>
      </c>
      <c r="EC32" s="878">
        <v>0.74204397044358605</v>
      </c>
      <c r="ED32" s="878">
        <v>0.74151316881481166</v>
      </c>
      <c r="EE32" s="878">
        <v>0.74052563061211629</v>
      </c>
      <c r="EF32" s="878">
        <v>0.74034461712264787</v>
      </c>
      <c r="EG32" s="878">
        <v>0.74038639244695936</v>
      </c>
      <c r="EH32" s="878">
        <v>0.74064741552008961</v>
      </c>
      <c r="EI32" s="878">
        <v>0.74097044023712477</v>
      </c>
      <c r="EJ32" s="878">
        <v>0.74097044023712477</v>
      </c>
      <c r="EK32" s="878">
        <v>0.74097044023712477</v>
      </c>
      <c r="EL32" s="894">
        <v>0.74097044023712477</v>
      </c>
    </row>
    <row r="33" spans="1:147">
      <c r="B33" s="817" t="s">
        <v>1542</v>
      </c>
      <c r="C33" s="819"/>
      <c r="D33" s="825"/>
      <c r="E33" s="825"/>
      <c r="F33" s="825"/>
      <c r="G33" s="825"/>
      <c r="H33" s="825"/>
      <c r="I33" s="825"/>
      <c r="J33" s="825"/>
      <c r="K33" s="825"/>
      <c r="L33" s="825"/>
      <c r="M33" s="825"/>
      <c r="N33" s="825"/>
      <c r="O33" s="825"/>
      <c r="P33" s="825"/>
      <c r="Q33" s="825"/>
      <c r="R33" s="825"/>
      <c r="S33" s="825"/>
      <c r="T33" s="825"/>
      <c r="U33" s="825"/>
      <c r="V33" s="825"/>
      <c r="W33" s="825"/>
      <c r="X33" s="825"/>
      <c r="Y33" s="825"/>
      <c r="Z33" s="825"/>
      <c r="AA33" s="825"/>
      <c r="AB33" s="825"/>
      <c r="AC33" s="825"/>
      <c r="AD33" s="825"/>
      <c r="AE33" s="825"/>
      <c r="AF33" s="825"/>
      <c r="AG33" s="825"/>
      <c r="AH33" s="825"/>
      <c r="AI33" s="825"/>
      <c r="AJ33" s="825"/>
      <c r="AK33" s="825"/>
      <c r="AL33" s="825"/>
      <c r="AM33" s="825"/>
      <c r="AN33" s="825"/>
      <c r="AO33" s="825"/>
      <c r="AP33" s="825"/>
      <c r="AQ33" s="825"/>
      <c r="AR33" s="825"/>
      <c r="AS33" s="825"/>
      <c r="AT33" s="825"/>
      <c r="AU33" s="825"/>
      <c r="AV33" s="825"/>
      <c r="AW33" s="825"/>
      <c r="AX33" s="825"/>
      <c r="AY33" s="825"/>
      <c r="AZ33" s="825"/>
      <c r="BA33" s="825"/>
      <c r="BB33" s="825"/>
      <c r="BC33" s="825"/>
      <c r="BD33" s="825"/>
      <c r="BE33" s="825"/>
      <c r="BF33" s="825"/>
      <c r="BG33" s="825"/>
      <c r="BH33" s="825"/>
      <c r="BI33" s="825"/>
      <c r="BJ33" s="825"/>
      <c r="BK33" s="825"/>
      <c r="BL33" s="825"/>
      <c r="BM33" s="825"/>
      <c r="BN33" s="825"/>
      <c r="BO33" s="825"/>
      <c r="BP33" s="825"/>
      <c r="BQ33" s="825"/>
      <c r="BR33" s="825"/>
      <c r="BS33" s="893"/>
      <c r="BT33" s="878"/>
      <c r="BU33" s="878"/>
      <c r="BV33" s="878"/>
      <c r="BW33" s="878"/>
      <c r="BX33" s="878"/>
      <c r="BY33" s="878"/>
      <c r="BZ33" s="878"/>
      <c r="CA33" s="878"/>
      <c r="CB33" s="878"/>
      <c r="CC33" s="878"/>
      <c r="CD33" s="878"/>
      <c r="CE33" s="878"/>
      <c r="CF33" s="878"/>
      <c r="CG33" s="878"/>
      <c r="CH33" s="878"/>
      <c r="CI33" s="878"/>
      <c r="CJ33" s="878"/>
      <c r="CK33" s="878"/>
      <c r="CL33" s="878"/>
      <c r="CM33" s="878"/>
      <c r="CN33" s="878"/>
      <c r="CO33" s="878"/>
      <c r="CP33" s="878"/>
      <c r="CQ33" s="878"/>
      <c r="CR33" s="878"/>
      <c r="CS33" s="878"/>
      <c r="CT33" s="878"/>
      <c r="CU33" s="878"/>
      <c r="CV33" s="878"/>
      <c r="CW33" s="878"/>
      <c r="CX33" s="878"/>
      <c r="CY33" s="878"/>
      <c r="CZ33" s="878"/>
      <c r="DA33" s="878"/>
      <c r="DB33" s="878"/>
      <c r="DC33" s="878"/>
      <c r="DD33" s="878"/>
      <c r="DE33" s="878"/>
      <c r="DF33" s="878"/>
      <c r="DG33" s="878"/>
      <c r="DH33" s="878"/>
      <c r="DI33" s="878"/>
      <c r="DJ33" s="878"/>
      <c r="DK33" s="878"/>
      <c r="DL33" s="878"/>
      <c r="DM33" s="878"/>
      <c r="DN33" s="878"/>
      <c r="DO33" s="878"/>
      <c r="DP33" s="878"/>
      <c r="DQ33" s="878"/>
      <c r="DR33" s="878"/>
      <c r="DS33" s="878"/>
      <c r="DT33" s="878"/>
      <c r="DU33" s="878"/>
      <c r="DV33" s="878"/>
      <c r="DW33" s="878"/>
      <c r="DX33" s="878"/>
      <c r="DY33" s="878"/>
      <c r="DZ33" s="878"/>
      <c r="EA33" s="878"/>
      <c r="EB33" s="878"/>
      <c r="EC33" s="878"/>
      <c r="ED33" s="878"/>
      <c r="EE33" s="878"/>
      <c r="EF33" s="878"/>
      <c r="EG33" s="878"/>
      <c r="EH33" s="878"/>
      <c r="EI33" s="878"/>
      <c r="EJ33" s="878"/>
      <c r="EK33" s="878"/>
      <c r="EL33" s="894"/>
    </row>
    <row r="34" spans="1:147">
      <c r="A34" t="s">
        <v>1387</v>
      </c>
      <c r="B34" s="819" t="s">
        <v>1543</v>
      </c>
      <c r="C34" s="819" t="s">
        <v>1430</v>
      </c>
      <c r="D34" s="825">
        <v>6.1578333333333335</v>
      </c>
      <c r="E34" s="825">
        <v>5.8857999999999997</v>
      </c>
      <c r="F34" s="825">
        <v>5.7482000000000006</v>
      </c>
      <c r="G34" s="825">
        <v>5.3378666666666668</v>
      </c>
      <c r="H34" s="825">
        <v>5.6387333333333336</v>
      </c>
      <c r="I34" s="825">
        <v>5.7953333333333328</v>
      </c>
      <c r="J34" s="825">
        <v>5.5937666666666699</v>
      </c>
      <c r="K34" s="825">
        <v>5.6889666666666665</v>
      </c>
      <c r="L34" s="825">
        <v>5.9712999999999994</v>
      </c>
      <c r="M34" s="825">
        <v>5.8385666666666696</v>
      </c>
      <c r="N34" s="825">
        <v>5.8789666666666696</v>
      </c>
      <c r="O34" s="825">
        <v>5.6716666666666669</v>
      </c>
      <c r="P34" s="825">
        <v>5.7507666666666664</v>
      </c>
      <c r="Q34" s="825">
        <v>5.6299000000000001</v>
      </c>
      <c r="R34" s="825">
        <v>5.1007666666666696</v>
      </c>
      <c r="S34" s="825">
        <v>5.0462333333333298</v>
      </c>
      <c r="T34" s="825">
        <v>5.1847333333333303</v>
      </c>
      <c r="U34" s="825">
        <v>5.80263333333333</v>
      </c>
      <c r="V34" s="825">
        <v>6.0827999999999998</v>
      </c>
      <c r="W34" s="825">
        <v>6.3186666666666662</v>
      </c>
      <c r="X34" s="825">
        <v>6.8272000000000004</v>
      </c>
      <c r="Y34" s="825">
        <v>6.8416333333333332</v>
      </c>
      <c r="Z34" s="825">
        <v>6.6100666666666656</v>
      </c>
      <c r="AA34" s="825">
        <v>5.1806666666666663</v>
      </c>
      <c r="AB34" s="825">
        <v>4.1300333333333334</v>
      </c>
      <c r="AC34" s="825">
        <v>3.4544333333333328</v>
      </c>
      <c r="AD34" s="825">
        <v>2.1457999999999999</v>
      </c>
      <c r="AE34" s="825">
        <v>2.0683666666666665</v>
      </c>
      <c r="AF34" s="825">
        <v>2.1030999999999995</v>
      </c>
      <c r="AG34" s="825">
        <v>1.81633333333333</v>
      </c>
      <c r="AH34" s="825">
        <v>1.5401999999999998</v>
      </c>
      <c r="AI34" s="825">
        <v>1.3268666666666666</v>
      </c>
      <c r="AJ34" s="825">
        <v>1.19803333333333</v>
      </c>
      <c r="AK34" s="825">
        <v>1.1680666666666666</v>
      </c>
      <c r="AL34" s="825">
        <v>1.2273000000000001</v>
      </c>
      <c r="AM34" s="825">
        <v>1.1779333333333335</v>
      </c>
      <c r="AN34" s="825">
        <v>1.5360000000000003</v>
      </c>
      <c r="AO34" s="825">
        <v>1.9739000000000002</v>
      </c>
      <c r="AP34" s="825">
        <v>2.4791333333333334</v>
      </c>
      <c r="AQ34" s="825">
        <v>3.0745333333333331</v>
      </c>
      <c r="AR34" s="825">
        <v>3.4942333333333337</v>
      </c>
      <c r="AS34" s="825">
        <v>3.9670999999999998</v>
      </c>
      <c r="AT34" s="825">
        <v>4.5247000000000002</v>
      </c>
      <c r="AU34" s="825">
        <v>4.9027333333333338</v>
      </c>
      <c r="AV34" s="825">
        <v>5.3285666666666671</v>
      </c>
      <c r="AW34" s="825">
        <v>5.4902666666666669</v>
      </c>
      <c r="AX34" s="825">
        <v>5.3722333333333339</v>
      </c>
      <c r="AY34" s="825">
        <v>5.363033333333334</v>
      </c>
      <c r="AZ34" s="825">
        <v>5.3722333333333339</v>
      </c>
      <c r="BA34" s="825">
        <v>5.3679666666666703</v>
      </c>
      <c r="BB34" s="825">
        <v>4.9028999999999998</v>
      </c>
      <c r="BC34" s="825">
        <v>3.1543999999999999</v>
      </c>
      <c r="BD34" s="825">
        <v>2.9325666666666668</v>
      </c>
      <c r="BE34" s="825">
        <v>3.18746666666667</v>
      </c>
      <c r="BF34" s="825">
        <v>2.904666666666667</v>
      </c>
      <c r="BG34" s="825">
        <v>1.7354333333333301</v>
      </c>
      <c r="BH34" s="825">
        <v>1.3957666666666666</v>
      </c>
      <c r="BI34" s="825">
        <v>0.83386666666666664</v>
      </c>
      <c r="BJ34" s="825">
        <v>0.51980000000000004</v>
      </c>
      <c r="BK34" s="825">
        <v>0.39926666666666666</v>
      </c>
      <c r="BL34" s="825">
        <v>0.629</v>
      </c>
      <c r="BM34" s="825">
        <v>0.59179999999999999</v>
      </c>
      <c r="BN34" s="825">
        <v>0.45313333333333333</v>
      </c>
      <c r="BO34" s="825">
        <v>0.46010000000000001</v>
      </c>
      <c r="BP34" s="825">
        <v>0.41799999999999998</v>
      </c>
      <c r="BQ34" s="825">
        <v>0.46510000000000001</v>
      </c>
      <c r="BR34" s="825">
        <v>0.68520000000000003</v>
      </c>
      <c r="BS34" s="899">
        <v>0.76519999999999999</v>
      </c>
      <c r="BT34" s="882">
        <v>0.73360000000000003</v>
      </c>
      <c r="BU34" s="882">
        <v>0.70656666666666701</v>
      </c>
      <c r="BV34" s="882">
        <v>0.54176666666666695</v>
      </c>
      <c r="BW34" s="883">
        <v>8.6666666666666697E-2</v>
      </c>
      <c r="BX34" s="883">
        <v>0.05</v>
      </c>
      <c r="BY34" s="883">
        <v>3.3333333333333298E-2</v>
      </c>
      <c r="BZ34" s="883">
        <v>6.3333333333333297E-2</v>
      </c>
      <c r="CA34" s="883">
        <v>4.6666666666666697E-2</v>
      </c>
      <c r="CB34" s="883">
        <v>3.3333333333333298E-2</v>
      </c>
      <c r="CC34" s="883">
        <v>2.66666666666667E-2</v>
      </c>
      <c r="CD34" s="883">
        <v>2.33333333333333E-2</v>
      </c>
      <c r="CE34" s="883">
        <v>2.66666666666667E-2</v>
      </c>
      <c r="CF34" s="883">
        <v>0.02</v>
      </c>
      <c r="CG34" s="883">
        <v>0.04</v>
      </c>
      <c r="CH34" s="883">
        <v>0.12666666666666701</v>
      </c>
      <c r="CI34" s="883">
        <v>0.28999999999999998</v>
      </c>
      <c r="CJ34" s="883">
        <v>0.26</v>
      </c>
      <c r="CK34" s="883">
        <v>0.29666666666666702</v>
      </c>
      <c r="CL34" s="883">
        <v>0.43</v>
      </c>
      <c r="CM34" s="883">
        <v>0.6</v>
      </c>
      <c r="CN34" s="883">
        <v>0.90333333333333299</v>
      </c>
      <c r="CO34" s="883">
        <v>1.05666666666667</v>
      </c>
      <c r="CP34" s="883">
        <v>1.2266666666666699</v>
      </c>
      <c r="CQ34" s="883">
        <v>1.5833333333333299</v>
      </c>
      <c r="CR34" s="883">
        <v>1.87666666666667</v>
      </c>
      <c r="CS34" s="883">
        <v>2.0766666666666702</v>
      </c>
      <c r="CT34" s="883">
        <v>2.35666666666667</v>
      </c>
      <c r="CU34" s="883">
        <v>2.4366666666666701</v>
      </c>
      <c r="CV34" s="883">
        <v>2.35</v>
      </c>
      <c r="CW34" s="883">
        <v>2.0233333333333299</v>
      </c>
      <c r="CX34" s="883">
        <v>1.60666666666667</v>
      </c>
      <c r="CY34" s="883">
        <v>1.1299999999999999</v>
      </c>
      <c r="CZ34" s="883">
        <v>0.14333333333333301</v>
      </c>
      <c r="DA34" s="883">
        <v>0.11333333333333299</v>
      </c>
      <c r="DB34" s="883">
        <v>9.3333333333333296E-2</v>
      </c>
      <c r="DC34" s="883">
        <v>0.05</v>
      </c>
      <c r="DD34" s="883">
        <v>2.66666666666667E-2</v>
      </c>
      <c r="DE34" s="883">
        <v>4.6666666666666697E-2</v>
      </c>
      <c r="DF34" s="883">
        <v>5.3333333333333302E-2</v>
      </c>
      <c r="DG34" s="883">
        <v>0.30333333333333301</v>
      </c>
      <c r="DH34" s="883">
        <v>1.09666666666667</v>
      </c>
      <c r="DI34" s="883">
        <v>2.7466666666666701</v>
      </c>
      <c r="DJ34" s="883">
        <v>4.18333333333333</v>
      </c>
      <c r="DK34" s="883">
        <v>4.78</v>
      </c>
      <c r="DL34" s="883">
        <v>5.2666666666666702</v>
      </c>
      <c r="DM34" s="883">
        <v>5.6035666666666701</v>
      </c>
      <c r="DN34" s="883">
        <v>5.5250000000000004</v>
      </c>
      <c r="DO34" s="883">
        <v>5.5250000000000004</v>
      </c>
      <c r="DP34" s="883">
        <v>5.5250000000000004</v>
      </c>
      <c r="DQ34" s="883">
        <v>5.4833333333333298</v>
      </c>
      <c r="DR34" s="883">
        <v>5.1083333333333298</v>
      </c>
      <c r="DS34" s="883">
        <v>4.5250000000000004</v>
      </c>
      <c r="DT34" s="883">
        <v>4.2333333333333298</v>
      </c>
      <c r="DU34" s="883">
        <v>3.9833333333333298</v>
      </c>
      <c r="DV34" s="883">
        <v>3.65</v>
      </c>
      <c r="DW34" s="883">
        <v>3.2749999999999999</v>
      </c>
      <c r="DX34" s="883">
        <v>3.0249999999999999</v>
      </c>
      <c r="DY34" s="883">
        <v>3.0249999999999999</v>
      </c>
      <c r="DZ34" s="883">
        <v>2.81666666666667</v>
      </c>
      <c r="EA34" s="883">
        <v>2.7749999999999999</v>
      </c>
      <c r="EB34" s="883">
        <v>2.7749999999999999</v>
      </c>
      <c r="EC34" s="883">
        <v>2.7749999999999999</v>
      </c>
      <c r="ED34" s="883">
        <v>2.7749999999999999</v>
      </c>
      <c r="EE34" s="883">
        <v>2.7749999999999999</v>
      </c>
      <c r="EF34" s="883">
        <v>2.7749999999999999</v>
      </c>
      <c r="EG34" s="883">
        <v>2.7749999999999999</v>
      </c>
      <c r="EH34" s="883">
        <v>2.7749999999999999</v>
      </c>
      <c r="EI34" s="883">
        <v>2.7749999999999999</v>
      </c>
      <c r="EJ34" s="883">
        <v>2.7749999999999999</v>
      </c>
      <c r="EK34" s="883">
        <v>2.7749999999999999</v>
      </c>
      <c r="EL34" s="900">
        <v>2.7749999999999999</v>
      </c>
    </row>
    <row r="35" spans="1:147">
      <c r="B35" s="819" t="s">
        <v>1544</v>
      </c>
      <c r="C35" s="819" t="s">
        <v>1430</v>
      </c>
      <c r="D35" s="825">
        <v>0</v>
      </c>
      <c r="E35" s="825">
        <v>0</v>
      </c>
      <c r="F35" s="825">
        <v>0</v>
      </c>
      <c r="G35" s="825">
        <v>0</v>
      </c>
      <c r="H35" s="825">
        <v>0</v>
      </c>
      <c r="I35" s="825">
        <v>0</v>
      </c>
      <c r="J35" s="825">
        <v>0</v>
      </c>
      <c r="K35" s="825">
        <v>0</v>
      </c>
      <c r="L35" s="825">
        <v>0</v>
      </c>
      <c r="M35" s="825">
        <v>0</v>
      </c>
      <c r="N35" s="825">
        <v>0</v>
      </c>
      <c r="O35" s="825">
        <v>0</v>
      </c>
      <c r="P35" s="825">
        <v>0</v>
      </c>
      <c r="Q35" s="825">
        <v>0</v>
      </c>
      <c r="R35" s="825">
        <v>0</v>
      </c>
      <c r="S35" s="825">
        <v>3.0901401666666666</v>
      </c>
      <c r="T35" s="825">
        <v>2.6334693333333337</v>
      </c>
      <c r="U35" s="825">
        <v>2.6983533333333334</v>
      </c>
      <c r="V35" s="825">
        <v>3.42963</v>
      </c>
      <c r="W35" s="825">
        <v>3.5283366666666667</v>
      </c>
      <c r="X35" s="825">
        <v>4.33467</v>
      </c>
      <c r="Y35" s="825">
        <v>4.7354733333333341</v>
      </c>
      <c r="Z35" s="825">
        <v>5.02156</v>
      </c>
      <c r="AA35" s="825">
        <v>4.7425199999999998</v>
      </c>
      <c r="AB35" s="825">
        <v>4.5907400000000003</v>
      </c>
      <c r="AC35" s="825">
        <v>4.26661</v>
      </c>
      <c r="AD35" s="825">
        <v>3.4420999999999999</v>
      </c>
      <c r="AE35" s="825">
        <v>3.3615300000000001</v>
      </c>
      <c r="AF35" s="825">
        <v>3.4437933333333337</v>
      </c>
      <c r="AG35" s="825">
        <v>3.3553899999999999</v>
      </c>
      <c r="AH35" s="825">
        <v>3.105363333333333</v>
      </c>
      <c r="AI35" s="825">
        <v>2.6806133333333335</v>
      </c>
      <c r="AJ35" s="825">
        <v>2.3616200000000003</v>
      </c>
      <c r="AK35" s="825">
        <v>2.1369000000000002</v>
      </c>
      <c r="AL35" s="825">
        <v>2.1471366666666669</v>
      </c>
      <c r="AM35" s="825">
        <v>2.0609299999999999</v>
      </c>
      <c r="AN35" s="825">
        <v>2.0817700000000001</v>
      </c>
      <c r="AO35" s="825">
        <v>2.1158733333333335</v>
      </c>
      <c r="AP35" s="825">
        <v>2.1635366666666669</v>
      </c>
      <c r="AQ35" s="825">
        <v>2.1392033333333331</v>
      </c>
      <c r="AR35" s="825">
        <v>2.12479</v>
      </c>
      <c r="AS35" s="825">
        <v>2.1308033333333332</v>
      </c>
      <c r="AT35" s="825">
        <v>2.3430866666666668</v>
      </c>
      <c r="AU35" s="825">
        <v>2.612246666666667</v>
      </c>
      <c r="AV35" s="825">
        <v>2.8901300000000005</v>
      </c>
      <c r="AW35" s="825">
        <v>3.2216866666666668</v>
      </c>
      <c r="AX35" s="825">
        <v>3.5947499999999999</v>
      </c>
      <c r="AY35" s="825">
        <v>3.8209699999999995</v>
      </c>
      <c r="AZ35" s="825">
        <v>4.0648333333333335</v>
      </c>
      <c r="BA35" s="825">
        <v>4.5031299999999996</v>
      </c>
      <c r="BB35" s="825">
        <v>4.7221333333333337</v>
      </c>
      <c r="BC35" s="825">
        <v>4.4806300000000006</v>
      </c>
      <c r="BD35" s="825">
        <v>4.8599350000000001</v>
      </c>
      <c r="BE35" s="825">
        <v>4.9772999999999996</v>
      </c>
      <c r="BF35" s="825">
        <v>4.2097899999999999</v>
      </c>
      <c r="BG35" s="825">
        <v>2.0095566666666662</v>
      </c>
      <c r="BH35" s="825">
        <v>1.3106333333333333</v>
      </c>
      <c r="BI35" s="825">
        <v>0.86920000000000008</v>
      </c>
      <c r="BJ35" s="825">
        <v>0.7219000000000001</v>
      </c>
      <c r="BK35" s="825">
        <v>0.66216666666666668</v>
      </c>
      <c r="BL35" s="825">
        <v>0.68626666666666658</v>
      </c>
      <c r="BM35" s="825">
        <v>0.87493333333333334</v>
      </c>
      <c r="BN35" s="825">
        <v>1.0204666666666666</v>
      </c>
      <c r="BO35" s="825">
        <v>1.0931333333333335</v>
      </c>
      <c r="BP35" s="825">
        <v>1.4116333333333333</v>
      </c>
      <c r="BQ35" s="825">
        <v>1.5620666666666667</v>
      </c>
      <c r="BR35" s="825">
        <v>1.4955666666666667</v>
      </c>
      <c r="BS35" s="899">
        <v>1.0429333333333333</v>
      </c>
      <c r="BT35" s="882">
        <v>0.69603333333333328</v>
      </c>
      <c r="BU35" s="882">
        <v>0.35856666666666664</v>
      </c>
      <c r="BV35" s="882">
        <v>0.19510000000000002</v>
      </c>
      <c r="BW35" s="883">
        <v>3.8292187499999998E-2</v>
      </c>
      <c r="BX35" s="883">
        <v>2.5532307692307701E-2</v>
      </c>
      <c r="BY35" s="883">
        <v>4.0687878787878801E-2</v>
      </c>
      <c r="BZ35" s="883">
        <v>6.9305084745762705E-2</v>
      </c>
      <c r="CA35" s="883">
        <v>9.6745312499999972E-2</v>
      </c>
      <c r="CB35" s="883">
        <v>8.3838461538461542E-2</v>
      </c>
      <c r="CC35" s="883">
        <v>-1.5806060606060608E-2</v>
      </c>
      <c r="CD35" s="883">
        <v>-4.2534848484848474E-2</v>
      </c>
      <c r="CE35" s="883">
        <v>-0.16427</v>
      </c>
      <c r="CF35" s="883">
        <v>-0.21822</v>
      </c>
      <c r="CG35" s="883">
        <v>-0.2382</v>
      </c>
      <c r="CH35" s="883">
        <v>-0.28774</v>
      </c>
      <c r="CI35" s="883">
        <v>-0.47484307692307687</v>
      </c>
      <c r="CJ35" s="883">
        <v>-0.55059999999999998</v>
      </c>
      <c r="CK35" s="883">
        <v>-0.70170757575757547</v>
      </c>
      <c r="CL35" s="883">
        <v>-0.85607846153846145</v>
      </c>
      <c r="CM35" s="883">
        <v>-0.87179692307692347</v>
      </c>
      <c r="CN35" s="883">
        <v>-0.76135846153846165</v>
      </c>
      <c r="CO35" s="883">
        <v>-0.77306153846153824</v>
      </c>
      <c r="CP35" s="883">
        <v>-0.8370123076923075</v>
      </c>
      <c r="CQ35" s="883">
        <v>-0.72846307692307688</v>
      </c>
      <c r="CR35" s="883">
        <v>-0.70827230769230753</v>
      </c>
      <c r="CS35" s="883">
        <v>-0.7240907692307692</v>
      </c>
      <c r="CT35" s="883">
        <v>-0.79467575757575759</v>
      </c>
      <c r="CU35" s="883">
        <v>-0.61965000000000003</v>
      </c>
      <c r="CV35" s="883">
        <v>-0.60911230769230773</v>
      </c>
      <c r="CW35" s="883">
        <v>-0.74295454545454565</v>
      </c>
      <c r="CX35" s="883">
        <v>-0.68216818181818195</v>
      </c>
      <c r="CY35" s="883">
        <v>-0.67303230769230737</v>
      </c>
      <c r="CZ35" s="883">
        <v>-0.59571384615384615</v>
      </c>
      <c r="DA35" s="883">
        <v>-0.67581818181818165</v>
      </c>
      <c r="DB35" s="883">
        <v>-0.73619999999999985</v>
      </c>
      <c r="DC35" s="883">
        <v>-0.64861250000000004</v>
      </c>
      <c r="DD35" s="883">
        <v>-0.65051846153846182</v>
      </c>
      <c r="DE35" s="883">
        <v>-0.70654242424242431</v>
      </c>
      <c r="DF35" s="883">
        <v>-0.83950000000000002</v>
      </c>
      <c r="DG35" s="883">
        <v>-0.74510312499999976</v>
      </c>
      <c r="DH35" s="883">
        <v>-0.46406153846153836</v>
      </c>
      <c r="DI35" s="883">
        <v>0.30510000000000004</v>
      </c>
      <c r="DJ35" s="883">
        <v>1.5343968750000005</v>
      </c>
      <c r="DK35" s="883">
        <v>2.6080815384615397</v>
      </c>
      <c r="DL35" s="883">
        <v>3.001312903225807</v>
      </c>
      <c r="DM35" s="883">
        <v>3.2638780138600128</v>
      </c>
      <c r="DN35" s="883">
        <v>3.1321411980726146</v>
      </c>
      <c r="DO35" s="883">
        <v>3.16405022174516</v>
      </c>
      <c r="DP35" s="883">
        <v>3.3032247044750069</v>
      </c>
      <c r="DQ35" s="883">
        <v>3.1558445435036711</v>
      </c>
      <c r="DR35" s="883">
        <v>3.0713643080714177</v>
      </c>
      <c r="DS35" s="883">
        <v>2.9675721905662646</v>
      </c>
      <c r="DT35" s="883">
        <v>2.6566155693650186</v>
      </c>
      <c r="DU35" s="883">
        <v>2.572223016416451</v>
      </c>
      <c r="DV35" s="883">
        <v>2.3656441774356245</v>
      </c>
      <c r="DW35" s="883">
        <v>2.2501224019452666</v>
      </c>
      <c r="DX35" s="883">
        <v>2.2201862379883108</v>
      </c>
      <c r="DY35" s="883">
        <v>2.2650352314847195</v>
      </c>
      <c r="DZ35" s="883">
        <v>2.2940885206314205</v>
      </c>
      <c r="EA35" s="883">
        <v>2.2884701798823164</v>
      </c>
      <c r="EB35" s="883">
        <v>2.2820551264847837</v>
      </c>
      <c r="EC35" s="883">
        <v>2.2571557045663524</v>
      </c>
      <c r="ED35" s="883">
        <v>2.2262090776206671</v>
      </c>
      <c r="EE35" s="883">
        <v>2.2029360779669744</v>
      </c>
      <c r="EF35" s="883">
        <v>2.1873751403590322</v>
      </c>
      <c r="EG35" s="883">
        <v>2.1782757002149737</v>
      </c>
      <c r="EH35" s="883">
        <v>2.1673642397331698</v>
      </c>
      <c r="EI35" s="883">
        <v>2.1673642397331698</v>
      </c>
      <c r="EJ35" s="883">
        <v>2.1673642397331698</v>
      </c>
      <c r="EK35" s="883">
        <v>2.1673642397331698</v>
      </c>
      <c r="EL35" s="900">
        <v>2.1673642397331698</v>
      </c>
    </row>
    <row r="36" spans="1:147" ht="14.7" thickBot="1">
      <c r="B36" s="819" t="s">
        <v>1559</v>
      </c>
      <c r="C36" s="819"/>
      <c r="D36" s="829"/>
      <c r="E36" s="829"/>
      <c r="F36" s="829"/>
      <c r="G36" s="829"/>
      <c r="H36" s="829"/>
      <c r="I36" s="829"/>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s="829"/>
      <c r="AK36" s="829"/>
      <c r="AL36" s="829"/>
      <c r="AM36" s="829"/>
      <c r="AN36" s="829"/>
      <c r="AO36" s="829"/>
      <c r="AP36" s="829"/>
      <c r="AQ36" s="829"/>
      <c r="AR36" s="829"/>
      <c r="AS36" s="829"/>
      <c r="AT36" s="829"/>
      <c r="AU36" s="829"/>
      <c r="AV36" s="829"/>
      <c r="AW36" s="829"/>
      <c r="AX36" s="829"/>
      <c r="AY36" s="829"/>
      <c r="AZ36" s="829"/>
      <c r="BA36" s="829"/>
      <c r="BB36" s="829"/>
      <c r="BC36" s="829"/>
      <c r="BD36" s="829"/>
      <c r="BE36" s="829"/>
      <c r="BF36" s="829"/>
      <c r="BG36" s="829"/>
      <c r="BH36" s="829"/>
      <c r="BI36" s="829"/>
      <c r="BJ36" s="829"/>
      <c r="BK36" s="829"/>
      <c r="BL36" s="829"/>
      <c r="BM36" s="829"/>
      <c r="BN36" s="829"/>
      <c r="BO36" s="829"/>
      <c r="BP36" s="829"/>
      <c r="BQ36" s="829"/>
      <c r="BR36" s="829"/>
      <c r="BS36" s="901"/>
      <c r="BT36" s="902"/>
      <c r="BU36" s="902"/>
      <c r="BV36" s="902"/>
      <c r="BW36" s="903">
        <v>7.5117187500000099E-2</v>
      </c>
      <c r="BX36" s="903">
        <v>7.9784615384615426E-2</v>
      </c>
      <c r="BY36" s="903">
        <v>7.9886363636363589E-2</v>
      </c>
      <c r="BZ36" s="903">
        <v>5.4128787878787853E-2</v>
      </c>
      <c r="CA36" s="903">
        <v>4.2382812500000006E-2</v>
      </c>
      <c r="CB36" s="903">
        <v>4.1434426229508201E-2</v>
      </c>
      <c r="CC36" s="903">
        <v>1.9538461538461543E-2</v>
      </c>
      <c r="CD36" s="903">
        <v>-1.1791666666666674E-2</v>
      </c>
      <c r="CE36" s="903">
        <v>-1.3937499999999992E-2</v>
      </c>
      <c r="CF36" s="903">
        <v>-4.6153846153846158E-3</v>
      </c>
      <c r="CG36" s="903">
        <v>-7.9824561403508808E-3</v>
      </c>
      <c r="CH36" s="903">
        <v>-2.9666666666666664E-2</v>
      </c>
      <c r="CI36" s="903">
        <v>-9.3738461538461534E-2</v>
      </c>
      <c r="CJ36" s="903">
        <v>-0.26836923076923075</v>
      </c>
      <c r="CK36" s="903">
        <v>-0.28598484848484862</v>
      </c>
      <c r="CL36" s="903">
        <v>-0.3396615384615384</v>
      </c>
      <c r="CM36" s="903">
        <v>-0.30958461538461551</v>
      </c>
      <c r="CN36" s="903">
        <v>-0.12539999999999996</v>
      </c>
      <c r="CO36" s="903">
        <v>-0.13443076923076927</v>
      </c>
      <c r="CP36" s="903">
        <v>-0.19454687500000004</v>
      </c>
      <c r="CQ36" s="903">
        <v>-0.16595312500000003</v>
      </c>
      <c r="CR36" s="903">
        <v>-0.14443749999999997</v>
      </c>
      <c r="CS36" s="903">
        <v>-0.14956923076923082</v>
      </c>
      <c r="CT36" s="903">
        <v>-0.26737878787878788</v>
      </c>
      <c r="CU36" s="903">
        <v>-0.19324999999999995</v>
      </c>
      <c r="CV36" s="903">
        <v>-0.15972307692307688</v>
      </c>
      <c r="CW36" s="903">
        <v>-0.14262121212121209</v>
      </c>
      <c r="CX36" s="903">
        <v>-0.21210606060606069</v>
      </c>
      <c r="CY36" s="903">
        <v>-0.18598461538461536</v>
      </c>
      <c r="CZ36" s="903">
        <v>-0.13487692307692303</v>
      </c>
      <c r="DA36" s="903">
        <v>-0.10450000000000001</v>
      </c>
      <c r="DB36" s="903">
        <v>-0.1024545454545454</v>
      </c>
      <c r="DC36" s="903">
        <v>-0.10110937500000004</v>
      </c>
      <c r="DD36" s="903">
        <v>-0.10532307692307691</v>
      </c>
      <c r="DE36" s="903">
        <v>-0.11766666666666666</v>
      </c>
      <c r="DF36" s="903">
        <v>-0.12803030303030305</v>
      </c>
      <c r="DG36" s="903">
        <v>-9.4734375000000051E-2</v>
      </c>
      <c r="DH36" s="903">
        <v>-0.13090769230769228</v>
      </c>
      <c r="DI36" s="903">
        <v>-0.1452272727272727</v>
      </c>
      <c r="DJ36" s="903">
        <v>-0.17103076923076918</v>
      </c>
      <c r="DK36" s="903">
        <v>-0.19095384615384606</v>
      </c>
      <c r="DL36" s="903">
        <v>-0.1787230769230769</v>
      </c>
      <c r="DM36" s="903">
        <v>-0.12</v>
      </c>
      <c r="DN36" s="903">
        <v>-0.11449999999999994</v>
      </c>
      <c r="DO36" s="903">
        <v>-0.12850000000000006</v>
      </c>
      <c r="DP36" s="903">
        <v>-9.6999999999999975E-2</v>
      </c>
      <c r="DQ36" s="903">
        <v>-7.0526315789473548E-2</v>
      </c>
      <c r="DR36" s="903">
        <v>-2.5263157894736765E-2</v>
      </c>
      <c r="DS36" s="903">
        <v>-8.0000000000000071E-3</v>
      </c>
      <c r="DT36" s="903">
        <v>6.0833333333333295E-2</v>
      </c>
      <c r="DU36" s="903">
        <v>0.13818181818181829</v>
      </c>
      <c r="DV36" s="903">
        <v>0.16909090909090918</v>
      </c>
      <c r="DW36" s="903">
        <v>0.16909090909090918</v>
      </c>
      <c r="DX36" s="903">
        <v>0.16909090909090918</v>
      </c>
      <c r="DY36" s="903">
        <v>0.16909090909090918</v>
      </c>
      <c r="DZ36" s="903">
        <v>0.16909090909090918</v>
      </c>
      <c r="EA36" s="903">
        <v>0.16909090909090918</v>
      </c>
      <c r="EB36" s="903">
        <v>0.16909090909090918</v>
      </c>
      <c r="EC36" s="903">
        <v>0.16909090909090918</v>
      </c>
      <c r="ED36" s="903">
        <v>0.16909090909090918</v>
      </c>
      <c r="EE36" s="903">
        <v>0.16909090909090918</v>
      </c>
      <c r="EF36" s="903">
        <v>0.16909090909090918</v>
      </c>
      <c r="EG36" s="903">
        <v>0.16909090909090918</v>
      </c>
      <c r="EH36" s="903">
        <v>0.16909090909090918</v>
      </c>
      <c r="EI36" s="903">
        <v>0.16909090909090918</v>
      </c>
      <c r="EJ36" s="903">
        <v>0.16909090909090918</v>
      </c>
      <c r="EK36" s="903">
        <v>0.16909090909090918</v>
      </c>
      <c r="EL36" s="904">
        <v>0.16909090909090918</v>
      </c>
    </row>
    <row r="37" spans="1:147">
      <c r="B37" s="913"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912"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37" t="s">
        <v>961</v>
      </c>
      <c r="C40" s="833" t="s">
        <v>502</v>
      </c>
      <c r="D40" s="833" t="s">
        <v>503</v>
      </c>
      <c r="E40" s="833" t="s">
        <v>504</v>
      </c>
      <c r="F40" s="833" t="s">
        <v>505</v>
      </c>
      <c r="G40" s="833" t="s">
        <v>506</v>
      </c>
      <c r="H40" s="833" t="s">
        <v>507</v>
      </c>
      <c r="I40" s="833" t="s">
        <v>508</v>
      </c>
      <c r="J40" s="833" t="s">
        <v>509</v>
      </c>
      <c r="K40" s="833" t="s">
        <v>510</v>
      </c>
      <c r="L40" s="833" t="s">
        <v>511</v>
      </c>
      <c r="M40" s="833" t="s">
        <v>512</v>
      </c>
      <c r="N40" s="833" t="s">
        <v>513</v>
      </c>
      <c r="O40" s="833" t="s">
        <v>514</v>
      </c>
      <c r="P40" s="833" t="s">
        <v>515</v>
      </c>
      <c r="Q40" s="833" t="s">
        <v>516</v>
      </c>
      <c r="R40" s="833" t="s">
        <v>517</v>
      </c>
      <c r="S40" s="833" t="s">
        <v>518</v>
      </c>
      <c r="T40" s="833" t="s">
        <v>519</v>
      </c>
      <c r="U40" s="833" t="s">
        <v>520</v>
      </c>
      <c r="V40" s="833" t="s">
        <v>521</v>
      </c>
      <c r="W40" s="833" t="s">
        <v>522</v>
      </c>
      <c r="X40" s="833" t="s">
        <v>523</v>
      </c>
      <c r="Y40" s="833" t="s">
        <v>524</v>
      </c>
      <c r="Z40" s="833" t="s">
        <v>525</v>
      </c>
      <c r="AA40" s="833" t="s">
        <v>526</v>
      </c>
      <c r="AB40" s="833" t="s">
        <v>527</v>
      </c>
      <c r="AC40" s="833" t="s">
        <v>528</v>
      </c>
      <c r="AD40" s="833" t="s">
        <v>529</v>
      </c>
      <c r="AE40" s="833" t="s">
        <v>530</v>
      </c>
      <c r="AF40" s="833" t="s">
        <v>531</v>
      </c>
      <c r="AG40" s="833" t="s">
        <v>532</v>
      </c>
      <c r="AH40" s="833" t="s">
        <v>533</v>
      </c>
      <c r="AI40" s="833" t="s">
        <v>534</v>
      </c>
      <c r="AJ40" s="833" t="s">
        <v>535</v>
      </c>
      <c r="AK40" s="833" t="s">
        <v>536</v>
      </c>
      <c r="AL40" s="833" t="s">
        <v>537</v>
      </c>
      <c r="AM40" s="833" t="s">
        <v>538</v>
      </c>
      <c r="AN40" s="833" t="s">
        <v>539</v>
      </c>
      <c r="AO40" s="833" t="s">
        <v>540</v>
      </c>
      <c r="AP40" s="833" t="s">
        <v>541</v>
      </c>
      <c r="AQ40" s="833" t="s">
        <v>542</v>
      </c>
      <c r="AR40" s="833" t="s">
        <v>543</v>
      </c>
      <c r="AS40" s="833" t="s">
        <v>544</v>
      </c>
      <c r="AT40" s="833" t="s">
        <v>545</v>
      </c>
      <c r="AU40" s="833" t="s">
        <v>68</v>
      </c>
      <c r="AV40" s="833" t="s">
        <v>69</v>
      </c>
      <c r="AW40" s="833" t="s">
        <v>70</v>
      </c>
      <c r="AX40" s="833" t="s">
        <v>71</v>
      </c>
      <c r="AY40" s="833" t="s">
        <v>72</v>
      </c>
      <c r="AZ40" s="833" t="s">
        <v>73</v>
      </c>
      <c r="BA40" s="833" t="s">
        <v>74</v>
      </c>
      <c r="BB40" s="833" t="s">
        <v>75</v>
      </c>
      <c r="BC40" s="833" t="s">
        <v>76</v>
      </c>
      <c r="BD40" s="833" t="s">
        <v>77</v>
      </c>
      <c r="BE40" s="833" t="s">
        <v>78</v>
      </c>
      <c r="BF40" s="833" t="s">
        <v>79</v>
      </c>
      <c r="BG40" s="833" t="s">
        <v>80</v>
      </c>
      <c r="BH40" s="833" t="s">
        <v>81</v>
      </c>
      <c r="BI40" s="833" t="s">
        <v>82</v>
      </c>
      <c r="BJ40" s="833" t="s">
        <v>83</v>
      </c>
      <c r="BK40" s="833" t="s">
        <v>84</v>
      </c>
      <c r="BL40" s="833" t="s">
        <v>85</v>
      </c>
      <c r="BM40" s="833" t="s">
        <v>86</v>
      </c>
      <c r="BN40" s="833" t="s">
        <v>87</v>
      </c>
      <c r="BO40" s="841" t="s">
        <v>88</v>
      </c>
      <c r="BP40" s="780" t="s">
        <v>89</v>
      </c>
      <c r="BQ40" s="780" t="s">
        <v>90</v>
      </c>
      <c r="BR40" s="780" t="s">
        <v>91</v>
      </c>
      <c r="BS40" s="780" t="s">
        <v>92</v>
      </c>
      <c r="BT40" s="780" t="s">
        <v>93</v>
      </c>
      <c r="BU40" s="780" t="s">
        <v>94</v>
      </c>
      <c r="BV40" s="780" t="s">
        <v>95</v>
      </c>
      <c r="BW40" s="780" t="s">
        <v>96</v>
      </c>
      <c r="BX40" s="780" t="s">
        <v>97</v>
      </c>
      <c r="BY40" s="780" t="s">
        <v>98</v>
      </c>
      <c r="BZ40" s="780" t="s">
        <v>99</v>
      </c>
      <c r="CA40" s="780" t="s">
        <v>49</v>
      </c>
      <c r="CB40" s="780" t="s">
        <v>50</v>
      </c>
      <c r="CC40" s="780" t="s">
        <v>51</v>
      </c>
      <c r="CD40" s="780" t="s">
        <v>52</v>
      </c>
      <c r="CE40" s="780" t="s">
        <v>53</v>
      </c>
      <c r="CF40" s="780" t="s">
        <v>54</v>
      </c>
      <c r="CG40" s="780" t="s">
        <v>55</v>
      </c>
      <c r="CH40" s="780" t="s">
        <v>56</v>
      </c>
      <c r="CI40" s="780" t="s">
        <v>57</v>
      </c>
      <c r="CJ40" s="780" t="s">
        <v>58</v>
      </c>
      <c r="CK40" s="780" t="s">
        <v>59</v>
      </c>
      <c r="CL40" s="780" t="s">
        <v>60</v>
      </c>
      <c r="CM40" s="780" t="s">
        <v>61</v>
      </c>
      <c r="CN40" s="780" t="s">
        <v>62</v>
      </c>
      <c r="CO40" s="780" t="s">
        <v>63</v>
      </c>
      <c r="CP40" s="780" t="s">
        <v>64</v>
      </c>
      <c r="CQ40" s="780" t="s">
        <v>65</v>
      </c>
      <c r="CR40" s="780" t="s">
        <v>100</v>
      </c>
      <c r="CS40" s="780" t="s">
        <v>105</v>
      </c>
      <c r="CT40" s="780" t="s">
        <v>546</v>
      </c>
      <c r="CU40" s="780" t="s">
        <v>547</v>
      </c>
      <c r="CV40" s="780" t="s">
        <v>548</v>
      </c>
      <c r="CW40" s="780" t="s">
        <v>549</v>
      </c>
      <c r="CX40" s="780" t="s">
        <v>550</v>
      </c>
      <c r="CY40" s="780" t="s">
        <v>551</v>
      </c>
      <c r="CZ40" s="780" t="s">
        <v>552</v>
      </c>
      <c r="DA40" s="780" t="s">
        <v>553</v>
      </c>
      <c r="DB40" s="780" t="s">
        <v>554</v>
      </c>
      <c r="DC40" s="780" t="s">
        <v>555</v>
      </c>
      <c r="DD40" s="780" t="s">
        <v>556</v>
      </c>
      <c r="DE40" s="780" t="s">
        <v>557</v>
      </c>
      <c r="DF40" s="780" t="s">
        <v>558</v>
      </c>
      <c r="DG40" s="780" t="s">
        <v>559</v>
      </c>
      <c r="DH40" s="780" t="s">
        <v>560</v>
      </c>
      <c r="DI40" s="780" t="s">
        <v>561</v>
      </c>
      <c r="DJ40" s="780" t="s">
        <v>562</v>
      </c>
      <c r="DK40" s="780" t="s">
        <v>563</v>
      </c>
      <c r="DL40" s="780" t="s">
        <v>564</v>
      </c>
      <c r="DM40" s="780" t="s">
        <v>565</v>
      </c>
      <c r="DN40" s="780" t="s">
        <v>566</v>
      </c>
      <c r="DO40" s="780" t="s">
        <v>567</v>
      </c>
      <c r="DP40" s="780" t="s">
        <v>851</v>
      </c>
      <c r="DQ40" s="780" t="s">
        <v>852</v>
      </c>
      <c r="DR40" s="780" t="s">
        <v>853</v>
      </c>
      <c r="DS40" s="780" t="s">
        <v>1364</v>
      </c>
      <c r="DT40" s="780" t="s">
        <v>1365</v>
      </c>
      <c r="DU40" s="780" t="s">
        <v>1366</v>
      </c>
      <c r="DV40" s="780" t="s">
        <v>1367</v>
      </c>
      <c r="DW40" s="780" t="s">
        <v>1369</v>
      </c>
      <c r="DX40" s="780" t="s">
        <v>1371</v>
      </c>
      <c r="DY40" s="780" t="s">
        <v>1370</v>
      </c>
      <c r="DZ40" s="859" t="s">
        <v>1368</v>
      </c>
      <c r="EA40" s="780" t="s">
        <v>1549</v>
      </c>
      <c r="EB40" s="780" t="s">
        <v>1550</v>
      </c>
      <c r="EC40" s="780" t="s">
        <v>1551</v>
      </c>
      <c r="ED40" s="780" t="s">
        <v>1552</v>
      </c>
      <c r="EE40" s="780" t="s">
        <v>1553</v>
      </c>
      <c r="EF40" s="780" t="s">
        <v>1554</v>
      </c>
      <c r="EG40" s="780" t="s">
        <v>1555</v>
      </c>
      <c r="EH40" s="781" t="s">
        <v>1556</v>
      </c>
      <c r="EI40" s="781" t="s">
        <v>1571</v>
      </c>
      <c r="EJ40" s="781" t="s">
        <v>1572</v>
      </c>
      <c r="EK40" s="781" t="s">
        <v>1573</v>
      </c>
      <c r="EL40" s="781" t="s">
        <v>1574</v>
      </c>
      <c r="EM40" s="567"/>
      <c r="EN40" s="567"/>
      <c r="EO40" s="567"/>
      <c r="EP40" s="567"/>
      <c r="EQ40" s="831"/>
    </row>
    <row r="41" spans="1:147">
      <c r="B41" s="838" t="s">
        <v>614</v>
      </c>
      <c r="C41" s="834"/>
      <c r="D41" s="834"/>
      <c r="E41" s="834"/>
      <c r="F41" s="834"/>
      <c r="G41" s="834"/>
      <c r="H41" s="834"/>
      <c r="I41" s="834"/>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4"/>
      <c r="BN41" s="834"/>
      <c r="BO41" s="842"/>
      <c r="BP41" s="834"/>
      <c r="BQ41" s="834"/>
      <c r="BR41" s="834"/>
      <c r="BS41" s="834"/>
      <c r="BT41" s="834"/>
      <c r="BU41" s="834"/>
      <c r="BV41" s="834"/>
      <c r="BW41" s="834"/>
      <c r="BX41" s="834"/>
      <c r="BY41" s="834"/>
      <c r="BZ41" s="834"/>
      <c r="CA41" s="905"/>
      <c r="CB41" s="905"/>
      <c r="CC41" s="905"/>
      <c r="CD41" s="905"/>
      <c r="CE41" s="905"/>
      <c r="CF41" s="905"/>
      <c r="CG41" s="905"/>
      <c r="CH41" s="905"/>
      <c r="CI41" s="905"/>
      <c r="CJ41" s="905"/>
      <c r="CK41" s="905"/>
      <c r="CL41" s="905"/>
      <c r="CM41" s="905"/>
      <c r="CN41" s="905"/>
      <c r="CO41" s="905"/>
      <c r="CP41" s="905"/>
      <c r="CQ41" s="905"/>
      <c r="CR41" s="905"/>
      <c r="CS41" s="905"/>
      <c r="CT41" s="905"/>
      <c r="CU41" s="905"/>
      <c r="CV41" s="905"/>
      <c r="CW41" s="905"/>
      <c r="CX41" s="905"/>
      <c r="CY41" s="905"/>
      <c r="CZ41" s="905"/>
      <c r="DA41" s="905"/>
      <c r="DB41" s="905"/>
      <c r="DC41" s="905"/>
      <c r="DD41" s="905"/>
      <c r="DE41" s="905"/>
      <c r="DF41" s="905"/>
      <c r="DG41" s="905"/>
      <c r="DH41" s="905"/>
      <c r="DI41" s="905"/>
      <c r="DJ41" s="905"/>
      <c r="DK41" s="905"/>
      <c r="DL41" s="905"/>
      <c r="DM41" s="905"/>
      <c r="DN41" s="905"/>
      <c r="DO41" s="905"/>
      <c r="DP41" s="905"/>
      <c r="DQ41" s="905"/>
      <c r="DR41" s="905"/>
      <c r="DS41" s="906" t="s">
        <v>1577</v>
      </c>
      <c r="DT41" s="907"/>
      <c r="DU41" s="906"/>
      <c r="DV41" s="905"/>
      <c r="DW41" s="905"/>
      <c r="DX41" s="905"/>
      <c r="DY41" s="905"/>
      <c r="DZ41" s="905"/>
      <c r="EA41" s="906"/>
      <c r="EB41" s="905"/>
      <c r="EC41" s="905"/>
      <c r="ED41" s="905"/>
      <c r="EE41" s="905"/>
      <c r="EF41" s="905"/>
      <c r="EG41" s="905"/>
      <c r="EH41" s="782"/>
      <c r="EI41" s="782"/>
      <c r="EJ41" s="782"/>
      <c r="EK41" s="782"/>
      <c r="EL41" s="782"/>
      <c r="EM41" s="567"/>
      <c r="EN41" s="567"/>
      <c r="EO41" s="567"/>
      <c r="EP41" s="567"/>
    </row>
    <row r="42" spans="1:147" s="567" customFormat="1">
      <c r="A42" s="687" t="s">
        <v>1388</v>
      </c>
      <c r="B42" s="839" t="s">
        <v>1014</v>
      </c>
      <c r="C42" s="835"/>
      <c r="D42" s="835">
        <v>2.7632928069503036E-2</v>
      </c>
      <c r="E42" s="835">
        <v>2.7773280915032127E-2</v>
      </c>
      <c r="F42" s="835">
        <v>2.791365292978041E-2</v>
      </c>
      <c r="G42" s="835">
        <v>2.2561048793001602E-2</v>
      </c>
      <c r="H42" s="835">
        <v>2.6336811977972954E-2</v>
      </c>
      <c r="I42" s="835">
        <v>3.0126517007928219E-2</v>
      </c>
      <c r="J42" s="835">
        <v>3.3930215362537541E-2</v>
      </c>
      <c r="K42" s="835">
        <v>5.2983921458075504E-2</v>
      </c>
      <c r="L42" s="835">
        <v>4.6848774894781106E-2</v>
      </c>
      <c r="M42" s="835">
        <v>4.0749374388559287E-2</v>
      </c>
      <c r="N42" s="835">
        <v>3.4685511667189896E-2</v>
      </c>
      <c r="O42" s="835">
        <v>1.3366510538819831E-2</v>
      </c>
      <c r="P42" s="835">
        <v>1.7485120500017527E-2</v>
      </c>
      <c r="Q42" s="835">
        <v>2.1620469664491174E-2</v>
      </c>
      <c r="R42" s="835">
        <v>2.5772626065127223E-2</v>
      </c>
      <c r="S42" s="835">
        <v>3.0399263195824863E-2</v>
      </c>
      <c r="T42" s="835">
        <v>3.4176650210709529E-2</v>
      </c>
      <c r="U42" s="835">
        <v>3.7967884918590149E-2</v>
      </c>
      <c r="V42" s="835">
        <v>4.1773018084347531E-2</v>
      </c>
      <c r="W42" s="835">
        <v>6.6627976548091133E-2</v>
      </c>
      <c r="X42" s="835">
        <v>5.656950562740351E-2</v>
      </c>
      <c r="Y42" s="835">
        <v>4.660588768215513E-2</v>
      </c>
      <c r="Z42" s="835">
        <v>3.6736228233749828E-2</v>
      </c>
      <c r="AA42" s="835">
        <v>1.0585290791563309E-2</v>
      </c>
      <c r="AB42" s="835">
        <v>1.1739979525626231E-2</v>
      </c>
      <c r="AC42" s="835">
        <v>1.2895987600159137E-2</v>
      </c>
      <c r="AD42" s="835">
        <v>1.4053316522632723E-2</v>
      </c>
      <c r="AE42" s="835">
        <v>1.6294269754843667E-2</v>
      </c>
      <c r="AF42" s="835">
        <v>1.6701749659146944E-2</v>
      </c>
      <c r="AG42" s="835">
        <v>1.7109392941201697E-2</v>
      </c>
      <c r="AH42" s="835">
        <v>1.7517199666513557E-2</v>
      </c>
      <c r="AI42" s="835">
        <v>9.4581817581493605E-3</v>
      </c>
      <c r="AJ42" s="835">
        <v>1.5475407468354817E-2</v>
      </c>
      <c r="AK42" s="835">
        <v>2.1528500940000653E-2</v>
      </c>
      <c r="AL42" s="835">
        <v>2.7617675975323146E-2</v>
      </c>
      <c r="AM42" s="835">
        <v>4.5396096776047307E-2</v>
      </c>
      <c r="AN42" s="835">
        <v>4.3853014152388993E-2</v>
      </c>
      <c r="AO42" s="835">
        <v>4.2312209233794598E-2</v>
      </c>
      <c r="AP42" s="835">
        <v>4.0773678658201383E-2</v>
      </c>
      <c r="AQ42" s="835">
        <v>3.4032394927721817E-2</v>
      </c>
      <c r="AR42" s="835">
        <v>3.5928889587266685E-2</v>
      </c>
      <c r="AS42" s="835">
        <v>3.7828862563362903E-2</v>
      </c>
      <c r="AT42" s="835">
        <v>3.9732320235509072E-2</v>
      </c>
      <c r="AU42" s="835">
        <v>4.4746109443296531E-2</v>
      </c>
      <c r="AV42" s="835">
        <v>4.4598564483836943E-2</v>
      </c>
      <c r="AW42" s="835">
        <v>4.4451040361511082E-2</v>
      </c>
      <c r="AX42" s="835">
        <v>4.4303537073377169E-2</v>
      </c>
      <c r="AY42" s="835">
        <v>5.6126428443774717E-2</v>
      </c>
      <c r="AZ42" s="835">
        <v>4.8076026586561717E-2</v>
      </c>
      <c r="BA42" s="835">
        <v>4.0086989513258849E-2</v>
      </c>
      <c r="BB42" s="835">
        <v>3.2158849466258507E-2</v>
      </c>
      <c r="BC42" s="835">
        <v>2.6774667602866217E-2</v>
      </c>
      <c r="BD42" s="835">
        <v>1.7213630343439472E-2</v>
      </c>
      <c r="BE42" s="835">
        <v>7.74162277705119E-3</v>
      </c>
      <c r="BF42" s="835">
        <v>-1.6421841157897897E-3</v>
      </c>
      <c r="BG42" s="835">
        <v>-5.0700280242007928E-2</v>
      </c>
      <c r="BH42" s="835">
        <v>-3.3462612094679087E-2</v>
      </c>
      <c r="BI42" s="835">
        <v>-1.5911937215153049E-2</v>
      </c>
      <c r="BJ42" s="835">
        <v>1.9574280664017567E-3</v>
      </c>
      <c r="BK42" s="835">
        <v>5.6301637512872101E-2</v>
      </c>
      <c r="BL42" s="835">
        <v>5.0930470869025933E-2</v>
      </c>
      <c r="BM42" s="835">
        <v>4.558661596085397E-2</v>
      </c>
      <c r="BN42" s="835">
        <v>4.026993391146836E-2</v>
      </c>
      <c r="BO42" s="836">
        <v>2.9806839225470127E-2</v>
      </c>
      <c r="BP42" s="835">
        <v>2.7234254695411329E-2</v>
      </c>
      <c r="BQ42" s="835">
        <v>2.4668096798884331E-2</v>
      </c>
      <c r="BR42" s="835">
        <v>2.2108349481365874E-2</v>
      </c>
      <c r="BS42" s="835">
        <v>1.3863614915420147E-2</v>
      </c>
      <c r="BT42" s="835">
        <v>1.507950309668466E-2</v>
      </c>
      <c r="BU42" s="835">
        <v>1.6296849446530214E-2</v>
      </c>
      <c r="BV42" s="908">
        <v>1.7515655713684325E-2</v>
      </c>
      <c r="BW42" s="835">
        <v>1.7991684047414434E-2</v>
      </c>
      <c r="BX42" s="835">
        <v>1.9719025885921265E-2</v>
      </c>
      <c r="BY42" s="835">
        <v>2.1449298701050099E-2</v>
      </c>
      <c r="BZ42" s="835">
        <v>2.3182507466120252E-2</v>
      </c>
      <c r="CA42" s="835">
        <v>2.7486955701086724E-2</v>
      </c>
      <c r="CB42" s="835">
        <v>2.7526376228579185E-2</v>
      </c>
      <c r="CC42" s="835">
        <v>2.7565798268478416E-2</v>
      </c>
      <c r="CD42" s="835">
        <v>2.7605221820842206E-2</v>
      </c>
      <c r="CE42" s="835">
        <v>2.9812968442609621E-2</v>
      </c>
      <c r="CF42" s="835">
        <v>6.2138075677631778E-2</v>
      </c>
      <c r="CG42" s="835">
        <v>5.399527673390616E-2</v>
      </c>
      <c r="CH42" s="835">
        <v>4.5914903924932832E-2</v>
      </c>
      <c r="CI42" s="835">
        <v>2.4280812734722171E-2</v>
      </c>
      <c r="CJ42" s="835">
        <v>2.5387331479454177E-2</v>
      </c>
      <c r="CK42" s="835">
        <v>2.6495045583619752E-2</v>
      </c>
      <c r="CL42" s="835">
        <v>2.7603956338552324E-2</v>
      </c>
      <c r="CM42" s="835">
        <v>2.8138637925128121E-2</v>
      </c>
      <c r="CN42" s="835">
        <v>2.9529148154420693E-2</v>
      </c>
      <c r="CO42" s="835">
        <v>3.0921538984856511E-2</v>
      </c>
      <c r="CP42" s="835">
        <v>3.231581295986171E-2</v>
      </c>
      <c r="CQ42" s="835">
        <v>3.7222128256694777E-2</v>
      </c>
      <c r="CR42" s="835">
        <v>3.6291039850127951E-2</v>
      </c>
      <c r="CS42" s="835">
        <v>3.5360787258375721E-2</v>
      </c>
      <c r="CT42" s="835">
        <v>3.4431369731148249E-2</v>
      </c>
      <c r="CU42" s="835">
        <v>5.0006065640270304E-2</v>
      </c>
      <c r="CV42" s="835">
        <v>3.8071034425997498E-2</v>
      </c>
      <c r="CW42" s="835">
        <v>2.6271664304309685E-2</v>
      </c>
      <c r="CX42" s="835">
        <v>1.4606413265662812E-2</v>
      </c>
      <c r="CY42" s="835">
        <v>-3.9280697872495648E-2</v>
      </c>
      <c r="CZ42" s="835">
        <v>-2.2464093851217674E-2</v>
      </c>
      <c r="DA42" s="835">
        <v>-5.353128958681925E-3</v>
      </c>
      <c r="DB42" s="835">
        <v>1.2057349350917939E-2</v>
      </c>
      <c r="DC42" s="835">
        <v>5.2420670689693374E-2</v>
      </c>
      <c r="DD42" s="835">
        <v>5.5387201691805839E-2</v>
      </c>
      <c r="DE42" s="835">
        <v>5.8362094660223046E-2</v>
      </c>
      <c r="DF42" s="835">
        <v>6.1345373165398141E-2</v>
      </c>
      <c r="DG42" s="835">
        <v>7.8672082081911288E-2</v>
      </c>
      <c r="DH42" s="835">
        <v>7.2227878395572542E-2</v>
      </c>
      <c r="DI42" s="835">
        <v>6.5822173676473889E-2</v>
      </c>
      <c r="DJ42" s="835">
        <v>5.9454737924052051E-2</v>
      </c>
      <c r="DK42" s="835">
        <v>4.5083666678396056E-2</v>
      </c>
      <c r="DL42" s="835">
        <v>4.4048171892578071E-2</v>
      </c>
      <c r="DM42" s="835">
        <v>4.3013703100644868E-2</v>
      </c>
      <c r="DN42" s="835">
        <v>4.1980259286016869E-2</v>
      </c>
      <c r="DO42" s="835">
        <v>3.6725015108969042E-2</v>
      </c>
      <c r="DP42" s="835">
        <v>3.846395354861961E-2</v>
      </c>
      <c r="DQ42" s="835">
        <v>4.0205808776090854E-2</v>
      </c>
      <c r="DR42" s="835">
        <v>4.1950585683821505E-2</v>
      </c>
      <c r="DS42" s="909">
        <v>4.5534902055641237E-2</v>
      </c>
      <c r="DT42" s="909">
        <v>4.5534902055641237E-2</v>
      </c>
      <c r="DU42" s="909">
        <v>4.5534902055641237E-2</v>
      </c>
      <c r="DV42" s="909">
        <v>4.5534902055641237E-2</v>
      </c>
      <c r="DW42" s="909">
        <v>4.5763163781037335E-2</v>
      </c>
      <c r="DX42" s="909">
        <v>4.5763163781037335E-2</v>
      </c>
      <c r="DY42" s="909">
        <v>4.5763163781037335E-2</v>
      </c>
      <c r="DZ42" s="909">
        <v>4.5763163781037335E-2</v>
      </c>
      <c r="EA42" s="909">
        <v>4.7732210489561278E-2</v>
      </c>
      <c r="EB42" s="909">
        <v>4.7732210489561278E-2</v>
      </c>
      <c r="EC42" s="909">
        <v>4.7732210489561278E-2</v>
      </c>
      <c r="ED42" s="909">
        <v>4.7732210489561278E-2</v>
      </c>
      <c r="EE42" s="909">
        <v>4.6055680176067246E-2</v>
      </c>
      <c r="EF42" s="909">
        <v>4.6055680176067246E-2</v>
      </c>
      <c r="EG42" s="909">
        <v>4.6055680176067246E-2</v>
      </c>
      <c r="EH42" s="909">
        <v>4.6055680176067246E-2</v>
      </c>
      <c r="EI42" s="909">
        <v>4.6204560337020889E-2</v>
      </c>
      <c r="EJ42" s="909">
        <v>4.6204560337020889E-2</v>
      </c>
      <c r="EK42" s="909">
        <v>4.6204560337020889E-2</v>
      </c>
      <c r="EL42" s="909">
        <v>4.6204560337020889E-2</v>
      </c>
    </row>
    <row r="43" spans="1:147" s="567" customFormat="1">
      <c r="A43" s="687"/>
      <c r="B43" s="839" t="s">
        <v>1015</v>
      </c>
      <c r="C43" s="835"/>
      <c r="D43" s="835">
        <v>0.23076119005216089</v>
      </c>
      <c r="E43" s="835">
        <v>0.18296555712903589</v>
      </c>
      <c r="F43" s="835">
        <v>0.1370260296348004</v>
      </c>
      <c r="G43" s="835">
        <v>3.8372665204046509E-2</v>
      </c>
      <c r="H43" s="835">
        <v>3.0358194767770987E-2</v>
      </c>
      <c r="I43" s="835">
        <v>2.2405582408587355E-2</v>
      </c>
      <c r="J43" s="835">
        <v>1.4514350687376562E-2</v>
      </c>
      <c r="K43" s="835">
        <v>-3.2225452731905579E-2</v>
      </c>
      <c r="L43" s="835">
        <v>-8.3915716587382519E-3</v>
      </c>
      <c r="M43" s="835">
        <v>1.6029278650821245E-2</v>
      </c>
      <c r="N43" s="835">
        <v>4.1051553789775708E-2</v>
      </c>
      <c r="O43" s="835">
        <v>0.21645489517964461</v>
      </c>
      <c r="P43" s="835">
        <v>0.14727238201872458</v>
      </c>
      <c r="Q43" s="835">
        <v>8.2024433259844501E-2</v>
      </c>
      <c r="R43" s="835">
        <v>2.0487281417168698E-2</v>
      </c>
      <c r="S43" s="835">
        <v>-0.20228396928843928</v>
      </c>
      <c r="T43" s="835">
        <v>-0.14819059524947256</v>
      </c>
      <c r="U43" s="835">
        <v>-9.0429132564588066E-2</v>
      </c>
      <c r="V43" s="835">
        <v>-2.8750846993163204E-2</v>
      </c>
      <c r="W43" s="835">
        <v>0.1319306807008831</v>
      </c>
      <c r="X43" s="835">
        <v>0.12891895589697119</v>
      </c>
      <c r="Y43" s="835">
        <v>0.12591524438084145</v>
      </c>
      <c r="Z43" s="835">
        <v>0.12291952483156225</v>
      </c>
      <c r="AA43" s="835">
        <v>9.8150179476048288E-2</v>
      </c>
      <c r="AB43" s="835">
        <v>0.10842699694370235</v>
      </c>
      <c r="AC43" s="835">
        <v>0.11879998793956524</v>
      </c>
      <c r="AD43" s="835">
        <v>0.12927005248424756</v>
      </c>
      <c r="AE43" s="835">
        <v>0.18370924274455713</v>
      </c>
      <c r="AF43" s="835">
        <v>0.16688550478646141</v>
      </c>
      <c r="AG43" s="835">
        <v>0.15030087804644421</v>
      </c>
      <c r="AH43" s="835">
        <v>0.13395196410170687</v>
      </c>
      <c r="AI43" s="835">
        <v>4.9367873088182156E-2</v>
      </c>
      <c r="AJ43" s="835">
        <v>7.6803570465929713E-2</v>
      </c>
      <c r="AK43" s="835">
        <v>0.10495657348062978</v>
      </c>
      <c r="AL43" s="835">
        <v>0.13384563607061847</v>
      </c>
      <c r="AM43" s="835">
        <v>0.2059191858180468</v>
      </c>
      <c r="AN43" s="835">
        <v>0.20975183910419304</v>
      </c>
      <c r="AO43" s="835">
        <v>0.21359667333196833</v>
      </c>
      <c r="AP43" s="835">
        <v>0.21745372721485062</v>
      </c>
      <c r="AQ43" s="835">
        <v>0.29892840623701272</v>
      </c>
      <c r="AR43" s="835">
        <v>0.2534340733100115</v>
      </c>
      <c r="AS43" s="835">
        <v>0.20953315717067514</v>
      </c>
      <c r="AT43" s="835">
        <v>0.16716984917436903</v>
      </c>
      <c r="AU43" s="835">
        <v>-3.2889618912317814E-2</v>
      </c>
      <c r="AV43" s="835">
        <v>3.155909991457638E-2</v>
      </c>
      <c r="AW43" s="835">
        <v>0.1003027135535355</v>
      </c>
      <c r="AX43" s="835">
        <v>0.17362743593995664</v>
      </c>
      <c r="AY43" s="835">
        <v>0.50006870887444277</v>
      </c>
      <c r="AZ43" s="835">
        <v>0.4263491419431169</v>
      </c>
      <c r="BA43" s="835">
        <v>0.35625245876130973</v>
      </c>
      <c r="BB43" s="835">
        <v>0.2896006158704264</v>
      </c>
      <c r="BC43" s="835">
        <v>0.23420936442630794</v>
      </c>
      <c r="BD43" s="835">
        <v>0.1631417601508591</v>
      </c>
      <c r="BE43" s="835">
        <v>9.6166333850254415E-2</v>
      </c>
      <c r="BF43" s="835">
        <v>3.3047451852182386E-2</v>
      </c>
      <c r="BG43" s="835">
        <v>-0.19798998319840705</v>
      </c>
      <c r="BH43" s="835">
        <v>-0.13828974096572433</v>
      </c>
      <c r="BI43" s="835">
        <v>-7.4145515680492491E-2</v>
      </c>
      <c r="BJ43" s="835">
        <v>-5.2265049098773851E-3</v>
      </c>
      <c r="BK43" s="835">
        <v>0.24889770601640698</v>
      </c>
      <c r="BL43" s="835">
        <v>0.21299260029171713</v>
      </c>
      <c r="BM43" s="835">
        <v>0.17811974613646384</v>
      </c>
      <c r="BN43" s="835">
        <v>0.14424946689934395</v>
      </c>
      <c r="BO43" s="836">
        <v>5.6681005232371177E-2</v>
      </c>
      <c r="BP43" s="835">
        <v>5.1947260855949001E-2</v>
      </c>
      <c r="BQ43" s="835">
        <v>4.7234722818725566E-2</v>
      </c>
      <c r="BR43" s="835">
        <v>4.2543296120043921E-2</v>
      </c>
      <c r="BS43" s="835">
        <v>-9.9565569156002242E-3</v>
      </c>
      <c r="BT43" s="835">
        <v>1.7723562323197543E-2</v>
      </c>
      <c r="BU43" s="835">
        <v>4.6177575885952137E-2</v>
      </c>
      <c r="BV43" s="908">
        <v>7.5427120689018703E-2</v>
      </c>
      <c r="BW43" s="835">
        <v>0.16854999736940499</v>
      </c>
      <c r="BX43" s="835">
        <v>0.15726634984228663</v>
      </c>
      <c r="BY43" s="835">
        <v>0.14609165845893882</v>
      </c>
      <c r="BZ43" s="835">
        <v>0.13502487112683201</v>
      </c>
      <c r="CA43" s="835">
        <v>0.15732809407442325</v>
      </c>
      <c r="CB43" s="835">
        <v>0.12513528693470918</v>
      </c>
      <c r="CC43" s="835">
        <v>9.3837970742498181E-2</v>
      </c>
      <c r="CD43" s="835">
        <v>6.3411236081423961E-2</v>
      </c>
      <c r="CE43" s="835">
        <v>-4.2869591502368236E-2</v>
      </c>
      <c r="CF43" s="835">
        <v>-2.0465719284283476E-2</v>
      </c>
      <c r="CG43" s="835">
        <v>2.4625678786280867E-3</v>
      </c>
      <c r="CH43" s="835">
        <v>2.5927545142717681E-2</v>
      </c>
      <c r="CI43" s="835">
        <v>0.12914595768480674</v>
      </c>
      <c r="CJ43" s="835">
        <v>0.10162610204577396</v>
      </c>
      <c r="CK43" s="835">
        <v>7.4776967892514784E-2</v>
      </c>
      <c r="CL43" s="835">
        <v>4.8582208216622264E-2</v>
      </c>
      <c r="CM43" s="835">
        <v>-5.8478077910033177E-2</v>
      </c>
      <c r="CN43" s="835">
        <v>-2.864815726290941E-2</v>
      </c>
      <c r="CO43" s="835">
        <v>2.126854671986333E-3</v>
      </c>
      <c r="CP43" s="835">
        <v>3.3876900902307279E-2</v>
      </c>
      <c r="CQ43" s="835">
        <v>0.19609118038840145</v>
      </c>
      <c r="CR43" s="835">
        <v>0.14513102309844289</v>
      </c>
      <c r="CS43" s="835">
        <v>9.6342052816295876E-2</v>
      </c>
      <c r="CT43" s="835">
        <v>4.963176486235206E-2</v>
      </c>
      <c r="CU43" s="835">
        <v>-5.2865805062142772E-2</v>
      </c>
      <c r="CV43" s="835">
        <v>-6.0191317650607166E-2</v>
      </c>
      <c r="CW43" s="835">
        <v>-6.7460171810973066E-2</v>
      </c>
      <c r="CX43" s="835">
        <v>-7.4672805762058883E-2</v>
      </c>
      <c r="CY43" s="835">
        <v>-0.18210049387146909</v>
      </c>
      <c r="CZ43" s="835">
        <v>-0.12333930800141318</v>
      </c>
      <c r="DA43" s="835">
        <v>-6.0356482505727248E-2</v>
      </c>
      <c r="DB43" s="835">
        <v>7.1512821638327088E-3</v>
      </c>
      <c r="DC43" s="835">
        <v>0.20161807576008681</v>
      </c>
      <c r="DD43" s="835">
        <v>0.19912135897646663</v>
      </c>
      <c r="DE43" s="835">
        <v>0.19662982986006233</v>
      </c>
      <c r="DF43" s="835">
        <v>0.19414347763196158</v>
      </c>
      <c r="DG43" s="835">
        <v>0.27023465881427855</v>
      </c>
      <c r="DH43" s="835">
        <v>0.21751662449483844</v>
      </c>
      <c r="DI43" s="835">
        <v>0.16698652539132103</v>
      </c>
      <c r="DJ43" s="835">
        <v>0.11855355651505693</v>
      </c>
      <c r="DK43" s="835">
        <v>-1.1473049104609879E-2</v>
      </c>
      <c r="DL43" s="835">
        <v>-1.004656003053745E-3</v>
      </c>
      <c r="DM43" s="835">
        <v>9.5745962450633788E-3</v>
      </c>
      <c r="DN43" s="835">
        <v>2.026588162606938E-2</v>
      </c>
      <c r="DO43" s="835">
        <v>4.6022974596619831E-2</v>
      </c>
      <c r="DP43" s="835">
        <v>4.5192833005244938E-2</v>
      </c>
      <c r="DQ43" s="835">
        <v>4.4363350228330448E-2</v>
      </c>
      <c r="DR43" s="835">
        <v>4.3534525743030079E-2</v>
      </c>
      <c r="DS43" s="909">
        <v>3.7277496180262187E-2</v>
      </c>
      <c r="DT43" s="909">
        <v>3.7277496180262187E-2</v>
      </c>
      <c r="DU43" s="909">
        <v>3.7277496180262187E-2</v>
      </c>
      <c r="DV43" s="909">
        <v>3.7277496180262187E-2</v>
      </c>
      <c r="DW43" s="909">
        <v>3.6429326291375269E-2</v>
      </c>
      <c r="DX43" s="909">
        <v>3.6429326291375269E-2</v>
      </c>
      <c r="DY43" s="909">
        <v>3.6429326291375269E-2</v>
      </c>
      <c r="DZ43" s="909">
        <v>3.6429326291375269E-2</v>
      </c>
      <c r="EA43" s="909">
        <v>3.6580586864411145E-2</v>
      </c>
      <c r="EB43" s="909">
        <v>3.6580586864411145E-2</v>
      </c>
      <c r="EC43" s="909">
        <v>3.6580586864411145E-2</v>
      </c>
      <c r="ED43" s="909">
        <v>3.6580586864411145E-2</v>
      </c>
      <c r="EE43" s="909">
        <v>3.5671621813532034E-2</v>
      </c>
      <c r="EF43" s="909">
        <v>3.5671621813532034E-2</v>
      </c>
      <c r="EG43" s="909">
        <v>3.5671621813532034E-2</v>
      </c>
      <c r="EH43" s="909">
        <v>3.5671621813532034E-2</v>
      </c>
      <c r="EI43" s="909">
        <v>3.6889669797084086E-2</v>
      </c>
      <c r="EJ43" s="909">
        <v>3.6889669797084086E-2</v>
      </c>
      <c r="EK43" s="909">
        <v>3.6889669797084086E-2</v>
      </c>
      <c r="EL43" s="909">
        <v>3.6889669797084086E-2</v>
      </c>
    </row>
    <row r="44" spans="1:147" s="567" customFormat="1">
      <c r="A44" s="687"/>
      <c r="B44" s="838" t="s">
        <v>615</v>
      </c>
      <c r="C44" s="835"/>
      <c r="D44" s="835"/>
      <c r="E44" s="835"/>
      <c r="F44" s="835"/>
      <c r="G44" s="835"/>
      <c r="H44" s="835"/>
      <c r="I44" s="835"/>
      <c r="J44" s="835"/>
      <c r="K44" s="835"/>
      <c r="L44" s="835"/>
      <c r="M44" s="835"/>
      <c r="N44" s="835"/>
      <c r="O44" s="835"/>
      <c r="P44" s="835"/>
      <c r="Q44" s="835"/>
      <c r="R44" s="835"/>
      <c r="S44" s="835"/>
      <c r="T44" s="835"/>
      <c r="U44" s="835"/>
      <c r="V44" s="835"/>
      <c r="W44" s="835"/>
      <c r="X44" s="835"/>
      <c r="Y44" s="835"/>
      <c r="Z44" s="835"/>
      <c r="AA44" s="835"/>
      <c r="AB44" s="835"/>
      <c r="AC44" s="835"/>
      <c r="AD44" s="835"/>
      <c r="AE44" s="835"/>
      <c r="AF44" s="835"/>
      <c r="AG44" s="835"/>
      <c r="AH44" s="835"/>
      <c r="AI44" s="835"/>
      <c r="AJ44" s="835"/>
      <c r="AK44" s="835"/>
      <c r="AL44" s="835"/>
      <c r="AM44" s="835"/>
      <c r="AN44" s="835"/>
      <c r="AO44" s="835"/>
      <c r="AP44" s="835"/>
      <c r="AQ44" s="835"/>
      <c r="AR44" s="835"/>
      <c r="AS44" s="835"/>
      <c r="AT44" s="835"/>
      <c r="AU44" s="835"/>
      <c r="AV44" s="835"/>
      <c r="AW44" s="835"/>
      <c r="AX44" s="835"/>
      <c r="AY44" s="835"/>
      <c r="AZ44" s="835"/>
      <c r="BA44" s="835"/>
      <c r="BB44" s="835"/>
      <c r="BC44" s="835"/>
      <c r="BD44" s="835"/>
      <c r="BE44" s="835"/>
      <c r="BF44" s="835"/>
      <c r="BG44" s="835"/>
      <c r="BH44" s="835"/>
      <c r="BI44" s="835"/>
      <c r="BJ44" s="835"/>
      <c r="BK44" s="835"/>
      <c r="BL44" s="835"/>
      <c r="BM44" s="835"/>
      <c r="BN44" s="835"/>
      <c r="BO44" s="836"/>
      <c r="BP44" s="835"/>
      <c r="BQ44" s="835"/>
      <c r="BR44" s="835"/>
      <c r="BS44" s="835"/>
      <c r="BT44" s="835"/>
      <c r="BU44" s="835"/>
      <c r="BV44" s="908"/>
      <c r="BW44" s="835"/>
      <c r="BX44" s="835"/>
      <c r="BY44" s="835"/>
      <c r="BZ44" s="835"/>
      <c r="CA44" s="835"/>
      <c r="CB44" s="835"/>
      <c r="CC44" s="835"/>
      <c r="CD44" s="835"/>
      <c r="CE44" s="835"/>
      <c r="CF44" s="835"/>
      <c r="CG44" s="835"/>
      <c r="CH44" s="835"/>
      <c r="CI44" s="835"/>
      <c r="CJ44" s="835"/>
      <c r="CK44" s="835"/>
      <c r="CL44" s="835"/>
      <c r="CM44" s="835"/>
      <c r="CN44" s="835"/>
      <c r="CO44" s="835"/>
      <c r="CP44" s="835"/>
      <c r="CQ44" s="835"/>
      <c r="CR44" s="835"/>
      <c r="CS44" s="835"/>
      <c r="CT44" s="835"/>
      <c r="CU44" s="835"/>
      <c r="CV44" s="835"/>
      <c r="CW44" s="835"/>
      <c r="CX44" s="835"/>
      <c r="CY44" s="835"/>
      <c r="CZ44" s="835"/>
      <c r="DA44" s="835"/>
      <c r="DB44" s="835"/>
      <c r="DC44" s="835"/>
      <c r="DD44" s="835"/>
      <c r="DE44" s="835"/>
      <c r="DF44" s="835"/>
      <c r="DG44" s="835"/>
      <c r="DH44" s="835"/>
      <c r="DI44" s="835"/>
      <c r="DJ44" s="835"/>
      <c r="DK44" s="835"/>
      <c r="DL44" s="835"/>
      <c r="DM44" s="835"/>
      <c r="DN44" s="835"/>
      <c r="DO44" s="835"/>
      <c r="DP44" s="835"/>
      <c r="DQ44" s="835"/>
      <c r="DR44" s="835"/>
      <c r="DS44" s="909"/>
      <c r="DT44" s="909"/>
      <c r="DU44" s="909"/>
      <c r="DV44" s="909"/>
      <c r="DW44" s="909"/>
      <c r="DX44" s="909"/>
      <c r="DY44" s="909"/>
      <c r="DZ44" s="909"/>
      <c r="EA44" s="909"/>
      <c r="EB44" s="909"/>
      <c r="EC44" s="909"/>
      <c r="ED44" s="909"/>
      <c r="EE44" s="909"/>
      <c r="EF44" s="909"/>
      <c r="EG44" s="909"/>
      <c r="EH44" s="909"/>
      <c r="EI44" s="909"/>
      <c r="EJ44" s="909"/>
      <c r="EK44" s="909"/>
      <c r="EL44" s="909"/>
    </row>
    <row r="45" spans="1:147" s="567" customFormat="1">
      <c r="A45" s="687" t="s">
        <v>1389</v>
      </c>
      <c r="B45" s="839" t="s">
        <v>623</v>
      </c>
      <c r="C45" s="835"/>
      <c r="D45" s="835">
        <v>0.16546042238580269</v>
      </c>
      <c r="E45" s="835">
        <v>9.5056172498964586E-2</v>
      </c>
      <c r="F45" s="835">
        <v>8.6259983688871472E-2</v>
      </c>
      <c r="G45" s="835">
        <v>3.7091300222054847E-2</v>
      </c>
      <c r="H45" s="835">
        <v>-3.1577014962751233E-2</v>
      </c>
      <c r="I45" s="835">
        <v>-5.2182214356488125E-3</v>
      </c>
      <c r="J45" s="835">
        <v>-2.8254494626425496E-2</v>
      </c>
      <c r="K45" s="835">
        <v>-7.0770425755148525E-2</v>
      </c>
      <c r="L45" s="835">
        <v>-7.2226864706987595E-2</v>
      </c>
      <c r="M45" s="835">
        <v>-0.11139139840111896</v>
      </c>
      <c r="N45" s="835">
        <v>-8.8003307364655045E-2</v>
      </c>
      <c r="O45" s="835">
        <v>-6.1772686361519474E-2</v>
      </c>
      <c r="P45" s="835">
        <v>-3.766461270129557E-2</v>
      </c>
      <c r="Q45" s="835">
        <v>-3.3967613077270082E-3</v>
      </c>
      <c r="R45" s="835">
        <v>3.9869795368492569E-2</v>
      </c>
      <c r="S45" s="835">
        <v>4.5374214621658228E-2</v>
      </c>
      <c r="T45" s="835">
        <v>-3.646930406896396E-3</v>
      </c>
      <c r="U45" s="835">
        <v>-5.7743621436672724E-3</v>
      </c>
      <c r="V45" s="835">
        <v>-5.4220780407023508E-2</v>
      </c>
      <c r="W45" s="835">
        <v>-5.9721887720867971E-2</v>
      </c>
      <c r="X45" s="835">
        <v>-4.9903511704966139E-2</v>
      </c>
      <c r="Y45" s="835">
        <v>-7.2410486416356737E-2</v>
      </c>
      <c r="Z45" s="835">
        <v>-0.10255138374090796</v>
      </c>
      <c r="AA45" s="835">
        <v>-3.7511989299189023E-2</v>
      </c>
      <c r="AB45" s="835">
        <v>-4.8944771559858616E-2</v>
      </c>
      <c r="AC45" s="835">
        <v>-1.2694904962906893E-2</v>
      </c>
      <c r="AD45" s="835">
        <v>2.2596219222764658E-2</v>
      </c>
      <c r="AE45" s="835">
        <v>-2.9639968783372203E-2</v>
      </c>
      <c r="AF45" s="835">
        <v>5.7826276599279941E-2</v>
      </c>
      <c r="AG45" s="835">
        <v>0.1030509457154354</v>
      </c>
      <c r="AH45" s="835">
        <v>0.10831188081369665</v>
      </c>
      <c r="AI45" s="835">
        <v>0.19260964668838215</v>
      </c>
      <c r="AJ45" s="835">
        <v>0.18768370692685601</v>
      </c>
      <c r="AK45" s="835">
        <v>0.11175486642271312</v>
      </c>
      <c r="AL45" s="835">
        <v>0.15753582150409631</v>
      </c>
      <c r="AM45" s="835">
        <v>0.13699688158530035</v>
      </c>
      <c r="AN45" s="835">
        <v>6.8382566500260505E-2</v>
      </c>
      <c r="AO45" s="835">
        <v>9.0948916291864551E-2</v>
      </c>
      <c r="AP45" s="835">
        <v>9.2391163180268396E-2</v>
      </c>
      <c r="AQ45" s="835">
        <v>6.4168456966813142E-2</v>
      </c>
      <c r="AR45" s="835">
        <v>5.7756093807330842E-2</v>
      </c>
      <c r="AS45" s="835">
        <v>1.6466040833206699E-2</v>
      </c>
      <c r="AT45" s="835">
        <v>-5.5651323221802287E-2</v>
      </c>
      <c r="AU45" s="835">
        <v>-5.4455744255256816E-2</v>
      </c>
      <c r="AV45" s="835">
        <v>1.2289202612381594E-2</v>
      </c>
      <c r="AW45" s="835">
        <v>5.150854826065273E-2</v>
      </c>
      <c r="AX45" s="835">
        <v>8.5120474922941558E-2</v>
      </c>
      <c r="AY45" s="835">
        <v>7.6083860183453866E-2</v>
      </c>
      <c r="AZ45" s="835">
        <v>6.1110026268488757E-2</v>
      </c>
      <c r="BA45" s="835">
        <v>7.4077449672104903E-2</v>
      </c>
      <c r="BB45" s="835">
        <v>0.11561289622023418</v>
      </c>
      <c r="BC45" s="835">
        <v>0.16840049524716436</v>
      </c>
      <c r="BD45" s="835">
        <v>0.17195116497792712</v>
      </c>
      <c r="BE45" s="835">
        <v>0.10488624488905179</v>
      </c>
      <c r="BF45" s="835">
        <v>-4.7319007947213644E-2</v>
      </c>
      <c r="BG45" s="835">
        <v>-0.11191591437104639</v>
      </c>
      <c r="BH45" s="835">
        <v>-0.1023854546816543</v>
      </c>
      <c r="BI45" s="835">
        <v>-2.5147765440719515E-2</v>
      </c>
      <c r="BJ45" s="835">
        <v>0.1134061822067338</v>
      </c>
      <c r="BK45" s="835">
        <v>8.8825799233495817E-2</v>
      </c>
      <c r="BL45" s="835">
        <v>-2.5954774929048447E-3</v>
      </c>
      <c r="BM45" s="835">
        <v>-1.6911713833370177E-2</v>
      </c>
      <c r="BN45" s="835">
        <v>-1.1408901300312916E-3</v>
      </c>
      <c r="BO45" s="836">
        <v>5.4333096098035494E-2</v>
      </c>
      <c r="BP45" s="835">
        <v>0.15062843040831927</v>
      </c>
      <c r="BQ45" s="835">
        <v>0.12059698040889248</v>
      </c>
      <c r="BR45" s="835">
        <v>3.1145737303204944E-2</v>
      </c>
      <c r="BS45" s="835">
        <v>4.9706518478742669E-3</v>
      </c>
      <c r="BT45" s="835">
        <v>-5.0288330417233927E-2</v>
      </c>
      <c r="BU45" s="835">
        <v>-6.0698532624413298E-2</v>
      </c>
      <c r="BV45" s="908">
        <v>-1.7397307303838279E-3</v>
      </c>
      <c r="BW45" s="835">
        <v>1.1410574143952667E-2</v>
      </c>
      <c r="BX45" s="835">
        <v>1.2627975733154863E-2</v>
      </c>
      <c r="BY45" s="835">
        <v>3.1344457053843006E-2</v>
      </c>
      <c r="BZ45" s="835">
        <v>2.7746589292888271E-2</v>
      </c>
      <c r="CA45" s="835">
        <v>2.9275915052611495E-2</v>
      </c>
      <c r="CB45" s="835">
        <v>4.6373680415184554E-2</v>
      </c>
      <c r="CC45" s="835">
        <v>1.3718294757010292E-2</v>
      </c>
      <c r="CD45" s="835">
        <v>-5.7156429110433858E-2</v>
      </c>
      <c r="CE45" s="835">
        <v>-0.1166696306271431</v>
      </c>
      <c r="CF45" s="835">
        <v>-0.12752047215501039</v>
      </c>
      <c r="CG45" s="835">
        <v>-0.11115108272374957</v>
      </c>
      <c r="CH45" s="835">
        <v>-7.4473994870334168E-2</v>
      </c>
      <c r="CI45" s="835">
        <v>-1.9877292002185794E-2</v>
      </c>
      <c r="CJ45" s="835">
        <v>1.4257187645728378E-2</v>
      </c>
      <c r="CK45" s="835">
        <v>1.754147770311942E-2</v>
      </c>
      <c r="CL45" s="835">
        <v>1.4313188719144972E-3</v>
      </c>
      <c r="CM45" s="835">
        <v>-2.745924058261484E-3</v>
      </c>
      <c r="CN45" s="835">
        <v>-3.0562585184601139E-3</v>
      </c>
      <c r="CO45" s="835">
        <v>4.0304347359774978E-2</v>
      </c>
      <c r="CP45" s="835">
        <v>7.0508161940045999E-2</v>
      </c>
      <c r="CQ45" s="835">
        <v>0.11827688363295615</v>
      </c>
      <c r="CR45" s="835">
        <v>6.5640819060323263E-2</v>
      </c>
      <c r="CS45" s="835">
        <v>5.181780923088161E-3</v>
      </c>
      <c r="CT45" s="835">
        <v>-8.0188044567324809E-3</v>
      </c>
      <c r="CU45" s="835">
        <v>-3.93391745438939E-2</v>
      </c>
      <c r="CV45" s="835">
        <v>-2.6062560079318287E-2</v>
      </c>
      <c r="CW45" s="835">
        <v>-1.3612321704073451E-2</v>
      </c>
      <c r="CX45" s="835">
        <v>-2.7334718312315154E-3</v>
      </c>
      <c r="CY45" s="835">
        <v>-1.8118741943899522E-2</v>
      </c>
      <c r="CZ45" s="835">
        <v>-8.028946495259438E-3</v>
      </c>
      <c r="DA45" s="835">
        <v>4.5415561112369641E-2</v>
      </c>
      <c r="DB45" s="835">
        <v>7.0435920959956932E-2</v>
      </c>
      <c r="DC45" s="835">
        <v>7.8789307857061106E-2</v>
      </c>
      <c r="DD45" s="835">
        <v>9.1024768407796802E-2</v>
      </c>
      <c r="DE45" s="835">
        <v>4.0240953354596633E-2</v>
      </c>
      <c r="DF45" s="835">
        <v>1.3939260871794231E-2</v>
      </c>
      <c r="DG45" s="835">
        <v>2.7999920574238838E-2</v>
      </c>
      <c r="DH45" s="835">
        <v>-2.1020965452379862E-2</v>
      </c>
      <c r="DI45" s="835">
        <v>-5.0503828027653928E-2</v>
      </c>
      <c r="DJ45" s="835">
        <v>-3.8017018167596735E-2</v>
      </c>
      <c r="DK45" s="835">
        <v>4.0522798675088302E-3</v>
      </c>
      <c r="DL45" s="835">
        <v>5.1246847052586551E-2</v>
      </c>
      <c r="DM45" s="835">
        <v>8.5243589270667164E-2</v>
      </c>
      <c r="DN45" s="835">
        <v>6.9732302463719337E-2</v>
      </c>
      <c r="DO45" s="835">
        <v>3.5333126219324135E-2</v>
      </c>
      <c r="DP45" s="835">
        <v>2.9654292322405761E-2</v>
      </c>
      <c r="DQ45" s="835">
        <v>3.3229628349711091E-2</v>
      </c>
      <c r="DR45" s="835">
        <v>4.2057837402183246E-2</v>
      </c>
      <c r="DS45" s="909">
        <v>2.4489961188348022E-2</v>
      </c>
      <c r="DT45" s="909">
        <v>2.4489961188348022E-2</v>
      </c>
      <c r="DU45" s="909">
        <v>2.4489961188348022E-2</v>
      </c>
      <c r="DV45" s="909">
        <v>2.4489961188348022E-2</v>
      </c>
      <c r="DW45" s="909">
        <v>2.1871642693545093E-2</v>
      </c>
      <c r="DX45" s="909">
        <v>2.1871642693545093E-2</v>
      </c>
      <c r="DY45" s="909">
        <v>2.1871642693545093E-2</v>
      </c>
      <c r="DZ45" s="909">
        <v>2.1871642693545093E-2</v>
      </c>
      <c r="EA45" s="909">
        <v>2.1380139793678442E-2</v>
      </c>
      <c r="EB45" s="909">
        <v>2.1380139793678442E-2</v>
      </c>
      <c r="EC45" s="909">
        <v>2.1380139793678442E-2</v>
      </c>
      <c r="ED45" s="909">
        <v>2.1380139793678442E-2</v>
      </c>
      <c r="EE45" s="909">
        <v>2.2836421609500775E-2</v>
      </c>
      <c r="EF45" s="909">
        <v>2.2836421609500775E-2</v>
      </c>
      <c r="EG45" s="909">
        <v>2.2836421609500775E-2</v>
      </c>
      <c r="EH45" s="909">
        <v>2.2836421609500775E-2</v>
      </c>
      <c r="EI45" s="909">
        <v>2.1113021763923281E-2</v>
      </c>
      <c r="EJ45" s="909">
        <v>2.1113021763923281E-2</v>
      </c>
      <c r="EK45" s="909">
        <v>2.1113021763923281E-2</v>
      </c>
      <c r="EL45" s="909">
        <v>2.1113021763923281E-2</v>
      </c>
    </row>
    <row r="46" spans="1:147" s="567" customFormat="1">
      <c r="A46" s="687" t="s">
        <v>1390</v>
      </c>
      <c r="B46" s="839" t="s">
        <v>624</v>
      </c>
      <c r="C46" s="835"/>
      <c r="D46" s="835">
        <v>9.6367545096146576E-2</v>
      </c>
      <c r="E46" s="835">
        <v>6.91890716674953E-2</v>
      </c>
      <c r="F46" s="835">
        <v>4.2684340745374555E-2</v>
      </c>
      <c r="G46" s="835">
        <v>-1.0950514582456692E-2</v>
      </c>
      <c r="H46" s="835">
        <v>-1.6778514918404683E-2</v>
      </c>
      <c r="I46" s="835">
        <v>-2.2572173607734777E-2</v>
      </c>
      <c r="J46" s="835">
        <v>-2.8331693009510918E-2</v>
      </c>
      <c r="K46" s="835">
        <v>-4.1768731089379708E-2</v>
      </c>
      <c r="L46" s="835">
        <v>-4.7154901734623458E-2</v>
      </c>
      <c r="M46" s="835">
        <v>-5.2510796980638291E-2</v>
      </c>
      <c r="N46" s="835">
        <v>-5.7836587003948808E-2</v>
      </c>
      <c r="O46" s="835">
        <v>-8.4028650383208892E-2</v>
      </c>
      <c r="P46" s="835">
        <v>-7.08237031309705E-2</v>
      </c>
      <c r="Q46" s="835">
        <v>-5.7428388972597999E-2</v>
      </c>
      <c r="R46" s="835">
        <v>-4.3839963515534049E-2</v>
      </c>
      <c r="S46" s="835">
        <v>-9.6831426344318686E-3</v>
      </c>
      <c r="T46" s="835">
        <v>-8.9525217649067419E-3</v>
      </c>
      <c r="U46" s="835">
        <v>-8.2213618690579471E-3</v>
      </c>
      <c r="V46" s="835">
        <v>-7.4896625492106798E-3</v>
      </c>
      <c r="W46" s="835">
        <v>9.5154255464003929E-3</v>
      </c>
      <c r="X46" s="835">
        <v>-1.5479952851341658E-3</v>
      </c>
      <c r="Y46" s="835">
        <v>-1.2490170539435953E-2</v>
      </c>
      <c r="Z46" s="835">
        <v>-2.3312428963754839E-2</v>
      </c>
      <c r="AA46" s="835">
        <v>-6.746872276565298E-2</v>
      </c>
      <c r="AB46" s="835">
        <v>-5.6069453028368528E-2</v>
      </c>
      <c r="AC46" s="835">
        <v>-4.4530838527304314E-2</v>
      </c>
      <c r="AD46" s="835">
        <v>-3.2851175910961296E-2</v>
      </c>
      <c r="AE46" s="835">
        <v>-3.3376781860540834E-2</v>
      </c>
      <c r="AF46" s="835">
        <v>-1.3304075764657343E-2</v>
      </c>
      <c r="AG46" s="835">
        <v>7.1854561662055283E-3</v>
      </c>
      <c r="AH46" s="835">
        <v>2.8100469654693535E-2</v>
      </c>
      <c r="AI46" s="835">
        <v>7.6838619448664866E-2</v>
      </c>
      <c r="AJ46" s="835">
        <v>8.0518196199117223E-2</v>
      </c>
      <c r="AK46" s="835">
        <v>8.4210346128891139E-2</v>
      </c>
      <c r="AL46" s="835">
        <v>8.7915112200764034E-2</v>
      </c>
      <c r="AM46" s="835">
        <v>0.11459092772045572</v>
      </c>
      <c r="AN46" s="835">
        <v>0.10347108235174911</v>
      </c>
      <c r="AO46" s="835">
        <v>9.246217540713042E-2</v>
      </c>
      <c r="AP46" s="835">
        <v>8.1563100096574151E-2</v>
      </c>
      <c r="AQ46" s="835">
        <v>4.4859167210414677E-2</v>
      </c>
      <c r="AR46" s="835">
        <v>5.0965180163050051E-2</v>
      </c>
      <c r="AS46" s="835">
        <v>5.7106875813744427E-2</v>
      </c>
      <c r="AT46" s="835">
        <v>6.3284462687266674E-2</v>
      </c>
      <c r="AU46" s="835">
        <v>7.7469092032423387E-2</v>
      </c>
      <c r="AV46" s="835">
        <v>7.8971987324523249E-2</v>
      </c>
      <c r="AW46" s="835">
        <v>8.0476978912726288E-2</v>
      </c>
      <c r="AX46" s="835">
        <v>8.1984069721027147E-2</v>
      </c>
      <c r="AY46" s="835">
        <v>7.1102762489776636E-2</v>
      </c>
      <c r="AZ46" s="835">
        <v>8.0207578243338004E-2</v>
      </c>
      <c r="BA46" s="835">
        <v>8.9389788690302827E-2</v>
      </c>
      <c r="BB46" s="835">
        <v>9.8650051717521961E-2</v>
      </c>
      <c r="BC46" s="835">
        <v>0.19673147191737525</v>
      </c>
      <c r="BD46" s="835">
        <v>0.14732946920743317</v>
      </c>
      <c r="BE46" s="835">
        <v>9.9966819459306897E-2</v>
      </c>
      <c r="BF46" s="835">
        <v>5.4559336602094138E-2</v>
      </c>
      <c r="BG46" s="835">
        <v>-9.4937622202974248E-2</v>
      </c>
      <c r="BH46" s="835">
        <v>-6.5701231840614549E-2</v>
      </c>
      <c r="BI46" s="835">
        <v>-3.5520413179841726E-2</v>
      </c>
      <c r="BJ46" s="835">
        <v>-4.3646581859849085E-3</v>
      </c>
      <c r="BK46" s="835">
        <v>6.6834304138446723E-2</v>
      </c>
      <c r="BL46" s="835">
        <v>7.3525366758105115E-2</v>
      </c>
      <c r="BM46" s="835">
        <v>8.0258394956491286E-2</v>
      </c>
      <c r="BN46" s="835">
        <v>8.7033651936911566E-2</v>
      </c>
      <c r="BO46" s="836">
        <v>0.1476463158188811</v>
      </c>
      <c r="BP46" s="835">
        <v>0.1186938483928497</v>
      </c>
      <c r="BQ46" s="835">
        <v>9.0471784888741719E-2</v>
      </c>
      <c r="BR46" s="835">
        <v>6.296169890160562E-2</v>
      </c>
      <c r="BS46" s="835">
        <v>1.3015510118214971E-3</v>
      </c>
      <c r="BT46" s="835">
        <v>-1.7354719873608063E-3</v>
      </c>
      <c r="BU46" s="835">
        <v>-4.7632834671080138E-3</v>
      </c>
      <c r="BV46" s="908">
        <v>-7.7819113666524661E-3</v>
      </c>
      <c r="BW46" s="835">
        <v>-1.0786494369338706E-2</v>
      </c>
      <c r="BX46" s="835">
        <v>-1.3948904695095694E-2</v>
      </c>
      <c r="BY46" s="835">
        <v>-1.7101205131520122E-2</v>
      </c>
      <c r="BZ46" s="835">
        <v>-2.0243427998852058E-2</v>
      </c>
      <c r="CA46" s="835">
        <v>-8.2198105836585843E-3</v>
      </c>
      <c r="CB46" s="835">
        <v>-2.1418016624148752E-2</v>
      </c>
      <c r="CC46" s="835">
        <v>-3.4440586324503891E-2</v>
      </c>
      <c r="CD46" s="835">
        <v>-4.7289856981466108E-2</v>
      </c>
      <c r="CE46" s="835">
        <v>-9.109161975467242E-2</v>
      </c>
      <c r="CF46" s="835">
        <v>-8.2157591643360256E-2</v>
      </c>
      <c r="CG46" s="835">
        <v>-7.3135747356041392E-2</v>
      </c>
      <c r="CH46" s="835">
        <v>-6.4025223712001561E-2</v>
      </c>
      <c r="CI46" s="835">
        <v>-6.8916085601323562E-2</v>
      </c>
      <c r="CJ46" s="835">
        <v>-5.0772699827733664E-2</v>
      </c>
      <c r="CK46" s="835">
        <v>-3.2275766492813711E-2</v>
      </c>
      <c r="CL46" s="835">
        <v>-1.3418396260709963E-2</v>
      </c>
      <c r="CM46" s="835">
        <v>4.270522094770407E-2</v>
      </c>
      <c r="CN46" s="835">
        <v>3.7666417255244874E-2</v>
      </c>
      <c r="CO46" s="835">
        <v>3.2651963246800628E-2</v>
      </c>
      <c r="CP46" s="835">
        <v>2.7661741254142648E-2</v>
      </c>
      <c r="CQ46" s="835">
        <v>2.7392217076821962E-2</v>
      </c>
      <c r="CR46" s="835">
        <v>1.9757606356899916E-2</v>
      </c>
      <c r="CS46" s="835">
        <v>1.2179728868820728E-2</v>
      </c>
      <c r="CT46" s="835">
        <v>4.658163024671317E-3</v>
      </c>
      <c r="CU46" s="835">
        <v>-2.6527395751112338E-2</v>
      </c>
      <c r="CV46" s="835">
        <v>-1.8605420892814892E-2</v>
      </c>
      <c r="CW46" s="835">
        <v>-1.0618978184696738E-2</v>
      </c>
      <c r="CX46" s="835">
        <v>-2.567542997010991E-3</v>
      </c>
      <c r="CY46" s="835">
        <v>-1.4890285189725723E-2</v>
      </c>
      <c r="CZ46" s="835">
        <v>7.2700559869678296E-3</v>
      </c>
      <c r="DA46" s="835">
        <v>2.9928900745227041E-2</v>
      </c>
      <c r="DB46" s="835">
        <v>5.3097463073989347E-2</v>
      </c>
      <c r="DC46" s="835">
        <v>0.13433975540101151</v>
      </c>
      <c r="DD46" s="835">
        <v>0.12071687059870222</v>
      </c>
      <c r="DE46" s="835">
        <v>0.10725759020984378</v>
      </c>
      <c r="DF46" s="835">
        <v>9.3959949422689384E-2</v>
      </c>
      <c r="DG46" s="835">
        <v>8.9720454444726053E-2</v>
      </c>
      <c r="DH46" s="835">
        <v>7.080957206021303E-2</v>
      </c>
      <c r="DI46" s="835">
        <v>5.2226866935383913E-2</v>
      </c>
      <c r="DJ46" s="835">
        <v>3.3966643920134564E-2</v>
      </c>
      <c r="DK46" s="835">
        <v>-2.405974390978019E-2</v>
      </c>
      <c r="DL46" s="835">
        <v>-1.5768570188587603E-2</v>
      </c>
      <c r="DM46" s="835">
        <v>-7.4069581785279719E-3</v>
      </c>
      <c r="DN46" s="835">
        <v>1.0256905341696184E-3</v>
      </c>
      <c r="DO46" s="835">
        <v>2.7021162800747317E-2</v>
      </c>
      <c r="DP46" s="835">
        <v>2.3771172320528139E-2</v>
      </c>
      <c r="DQ46" s="835">
        <v>2.0531466378256088E-2</v>
      </c>
      <c r="DR46" s="835">
        <v>1.7302012428691456E-2</v>
      </c>
      <c r="DS46" s="909">
        <v>1.0985890246396039E-2</v>
      </c>
      <c r="DT46" s="909">
        <v>1.0985890246396039E-2</v>
      </c>
      <c r="DU46" s="909">
        <v>1.0985890246396039E-2</v>
      </c>
      <c r="DV46" s="909">
        <v>1.0985890246396039E-2</v>
      </c>
      <c r="DW46" s="909">
        <v>9.3936581306736464E-3</v>
      </c>
      <c r="DX46" s="909">
        <v>9.3936581306736464E-3</v>
      </c>
      <c r="DY46" s="909">
        <v>9.3936581306736464E-3</v>
      </c>
      <c r="DZ46" s="909">
        <v>9.3936581306736464E-3</v>
      </c>
      <c r="EA46" s="909">
        <v>9.1871682857720405E-3</v>
      </c>
      <c r="EB46" s="909">
        <v>9.1871682857720405E-3</v>
      </c>
      <c r="EC46" s="909">
        <v>9.1871682857720405E-3</v>
      </c>
      <c r="ED46" s="909">
        <v>9.1871682857720405E-3</v>
      </c>
      <c r="EE46" s="909">
        <v>1.7782968950381409E-2</v>
      </c>
      <c r="EF46" s="909">
        <v>1.7782968950381409E-2</v>
      </c>
      <c r="EG46" s="909">
        <v>1.7782968950381409E-2</v>
      </c>
      <c r="EH46" s="909">
        <v>1.7782968950381409E-2</v>
      </c>
      <c r="EI46" s="909">
        <v>1.791667198949248E-2</v>
      </c>
      <c r="EJ46" s="909">
        <v>1.791667198949248E-2</v>
      </c>
      <c r="EK46" s="909">
        <v>1.791667198949248E-2</v>
      </c>
      <c r="EL46" s="909">
        <v>1.791667198949248E-2</v>
      </c>
    </row>
    <row r="47" spans="1:147" s="567" customFormat="1">
      <c r="A47" s="687"/>
      <c r="B47" s="839" t="s">
        <v>1016</v>
      </c>
      <c r="C47" s="835"/>
      <c r="D47" s="835">
        <v>4.1859286931435695E-2</v>
      </c>
      <c r="E47" s="835">
        <v>4.6394060347561099E-2</v>
      </c>
      <c r="F47" s="835">
        <v>4.53620646424234E-2</v>
      </c>
      <c r="G47" s="835">
        <v>3.6386469777133203E-2</v>
      </c>
      <c r="H47" s="835">
        <v>2.3380267230294891E-2</v>
      </c>
      <c r="I47" s="835">
        <v>7.2568434365402508E-3</v>
      </c>
      <c r="J47" s="835">
        <v>-9.0233738246865217E-3</v>
      </c>
      <c r="K47" s="835">
        <v>-2.6406508039218245E-2</v>
      </c>
      <c r="L47" s="835">
        <v>-3.6670247519028053E-2</v>
      </c>
      <c r="M47" s="835">
        <v>-4.3177063991958892E-2</v>
      </c>
      <c r="N47" s="835">
        <v>-4.6668054427787299E-2</v>
      </c>
      <c r="O47" s="835">
        <v>-4.7336068193656905E-2</v>
      </c>
      <c r="P47" s="835">
        <v>-4.6929076843362151E-2</v>
      </c>
      <c r="Q47" s="835">
        <v>-4.4392205924166407E-2</v>
      </c>
      <c r="R47" s="835">
        <v>-3.895094606612836E-2</v>
      </c>
      <c r="S47" s="835">
        <v>-2.7872312739234028E-2</v>
      </c>
      <c r="T47" s="835">
        <v>-1.6473163701359782E-2</v>
      </c>
      <c r="U47" s="835">
        <v>-4.614574762486663E-3</v>
      </c>
      <c r="V47" s="835">
        <v>4.6424080225683038E-3</v>
      </c>
      <c r="W47" s="835">
        <v>1.0397177517571819E-2</v>
      </c>
      <c r="X47" s="835">
        <v>7.6195756660777094E-3</v>
      </c>
      <c r="Y47" s="835">
        <v>-8.0956565917564836E-4</v>
      </c>
      <c r="Z47" s="835">
        <v>-1.2081321660073353E-2</v>
      </c>
      <c r="AA47" s="835">
        <v>-2.8268323031171372E-2</v>
      </c>
      <c r="AB47" s="835">
        <v>-3.5566862634863451E-2</v>
      </c>
      <c r="AC47" s="835">
        <v>-3.8258806122437233E-2</v>
      </c>
      <c r="AD47" s="835">
        <v>-3.6635849433255638E-2</v>
      </c>
      <c r="AE47" s="835">
        <v>-2.9887886900733025E-2</v>
      </c>
      <c r="AF47" s="835">
        <v>-2.3370578518930561E-2</v>
      </c>
      <c r="AG47" s="835">
        <v>-1.5556614399254426E-2</v>
      </c>
      <c r="AH47" s="835">
        <v>-6.0115807044307549E-3</v>
      </c>
      <c r="AI47" s="835">
        <v>6.7911014877281737E-3</v>
      </c>
      <c r="AJ47" s="835">
        <v>2.1488557088110906E-2</v>
      </c>
      <c r="AK47" s="835">
        <v>3.7538545764451002E-2</v>
      </c>
      <c r="AL47" s="835">
        <v>5.2302119863597125E-2</v>
      </c>
      <c r="AM47" s="835">
        <v>6.6158376618759202E-2</v>
      </c>
      <c r="AN47" s="835">
        <v>7.0228001516308397E-2</v>
      </c>
      <c r="AO47" s="835">
        <v>6.7993587506894257E-2</v>
      </c>
      <c r="AP47" s="835">
        <v>6.1486195073214941E-2</v>
      </c>
      <c r="AQ47" s="835">
        <v>4.9558537374376425E-2</v>
      </c>
      <c r="AR47" s="835">
        <v>4.2723363479375089E-2</v>
      </c>
      <c r="AS47" s="835">
        <v>3.7637640799263114E-2</v>
      </c>
      <c r="AT47" s="835">
        <v>3.358706406962312E-2</v>
      </c>
      <c r="AU47" s="835">
        <v>2.9386311899319263E-2</v>
      </c>
      <c r="AV47" s="835">
        <v>2.4027831804960726E-2</v>
      </c>
      <c r="AW47" s="835">
        <v>1.8561216662445382E-2</v>
      </c>
      <c r="AX47" s="835">
        <v>1.5383505294082693E-2</v>
      </c>
      <c r="AY47" s="835">
        <v>1.5735028263325408E-2</v>
      </c>
      <c r="AZ47" s="835">
        <v>2.4143482072202502E-2</v>
      </c>
      <c r="BA47" s="835">
        <v>3.7848328830893417E-2</v>
      </c>
      <c r="BB47" s="835">
        <v>5.26365287930406E-2</v>
      </c>
      <c r="BC47" s="835">
        <v>7.1553303215773162E-2</v>
      </c>
      <c r="BD47" s="835">
        <v>7.1349363540393035E-2</v>
      </c>
      <c r="BE47" s="835">
        <v>5.9388798770575554E-2</v>
      </c>
      <c r="BF47" s="835">
        <v>3.8545310775292621E-2</v>
      </c>
      <c r="BG47" s="835">
        <v>1.9174444460755302E-3</v>
      </c>
      <c r="BH47" s="835">
        <v>-1.6934128212015932E-2</v>
      </c>
      <c r="BI47" s="835">
        <v>-2.630942741335068E-2</v>
      </c>
      <c r="BJ47" s="835">
        <v>-2.4258184349657663E-2</v>
      </c>
      <c r="BK47" s="835">
        <v>-4.0833538635572193E-3</v>
      </c>
      <c r="BL47" s="835">
        <v>1.3030963084108903E-2</v>
      </c>
      <c r="BM47" s="835">
        <v>2.9636735055037847E-2</v>
      </c>
      <c r="BN47" s="835">
        <v>4.130064242587584E-2</v>
      </c>
      <c r="BO47" s="836">
        <v>4.5011352555908622E-2</v>
      </c>
      <c r="BP47" s="835">
        <v>4.5696748101045355E-2</v>
      </c>
      <c r="BQ47" s="835">
        <v>4.4028030194395745E-2</v>
      </c>
      <c r="BR47" s="835">
        <v>4.1380749850257172E-2</v>
      </c>
      <c r="BS47" s="835">
        <v>3.9104117603112921E-2</v>
      </c>
      <c r="BT47" s="835">
        <v>3.2310847426085011E-2</v>
      </c>
      <c r="BU47" s="835">
        <v>2.141118578989715E-2</v>
      </c>
      <c r="BV47" s="908">
        <v>6.7698984826469293E-3</v>
      </c>
      <c r="BW47" s="835">
        <v>-1.6349801789324974E-2</v>
      </c>
      <c r="BX47" s="835">
        <v>-2.9465300072616989E-2</v>
      </c>
      <c r="BY47" s="835">
        <v>-3.6232127802010898E-2</v>
      </c>
      <c r="BZ47" s="835">
        <v>-3.4832602522498854E-2</v>
      </c>
      <c r="CA47" s="835">
        <v>-1.8554962860191489E-2</v>
      </c>
      <c r="CB47" s="835">
        <v>-6.8831048523688319E-3</v>
      </c>
      <c r="CC47" s="835">
        <v>2.2863786696213396E-3</v>
      </c>
      <c r="CD47" s="835">
        <v>4.1099573228309634E-3</v>
      </c>
      <c r="CE47" s="835">
        <v>-6.7311183114029498E-3</v>
      </c>
      <c r="CF47" s="835">
        <v>-2.1192551846242465E-2</v>
      </c>
      <c r="CG47" s="835">
        <v>-3.7999715980904646E-2</v>
      </c>
      <c r="CH47" s="835">
        <v>-5.1726296700748818E-2</v>
      </c>
      <c r="CI47" s="835">
        <v>-6.1676690376186859E-2</v>
      </c>
      <c r="CJ47" s="835">
        <v>-5.9592934772022661E-2</v>
      </c>
      <c r="CK47" s="835">
        <v>-4.9918972441180889E-2</v>
      </c>
      <c r="CL47" s="835">
        <v>-3.5735967801293088E-2</v>
      </c>
      <c r="CM47" s="835">
        <v>-1.4874136913544249E-2</v>
      </c>
      <c r="CN47" s="835">
        <v>-2.0568572349411742E-3</v>
      </c>
      <c r="CO47" s="835">
        <v>7.2383892504697947E-3</v>
      </c>
      <c r="CP47" s="835">
        <v>1.3437745796654677E-2</v>
      </c>
      <c r="CQ47" s="835">
        <v>1.6510416529169809E-2</v>
      </c>
      <c r="CR47" s="835">
        <v>1.983789459753018E-2</v>
      </c>
      <c r="CS47" s="835">
        <v>2.2087156523609666E-2</v>
      </c>
      <c r="CT47" s="835">
        <v>2.2214394666505564E-2</v>
      </c>
      <c r="CU47" s="835">
        <v>1.9750807384186015E-2</v>
      </c>
      <c r="CV47" s="835">
        <v>1.2135980422810014E-2</v>
      </c>
      <c r="CW47" s="835">
        <v>7.424231724195118E-4</v>
      </c>
      <c r="CX47" s="835">
        <v>-1.2414358414356114E-2</v>
      </c>
      <c r="CY47" s="835">
        <v>-3.238269825775196E-2</v>
      </c>
      <c r="CZ47" s="835">
        <v>-3.8496138849140167E-2</v>
      </c>
      <c r="DA47" s="835">
        <v>-3.5404038502459281E-2</v>
      </c>
      <c r="DB47" s="835">
        <v>-2.0643526594090907E-2</v>
      </c>
      <c r="DC47" s="835">
        <v>1.4622547562612238E-2</v>
      </c>
      <c r="DD47" s="835">
        <v>4.9566252434346453E-2</v>
      </c>
      <c r="DE47" s="835">
        <v>8.5565336320331989E-2</v>
      </c>
      <c r="DF47" s="835">
        <v>0.1132382597439883</v>
      </c>
      <c r="DG47" s="835">
        <v>0.13174927903408534</v>
      </c>
      <c r="DH47" s="835">
        <v>0.12226207332747183</v>
      </c>
      <c r="DI47" s="835">
        <v>9.5160205645404491E-2</v>
      </c>
      <c r="DJ47" s="835">
        <v>5.8346384926452222E-2</v>
      </c>
      <c r="DK47" s="835">
        <v>3.4222613091224791E-3</v>
      </c>
      <c r="DL47" s="835">
        <v>-2.3661183202496962E-2</v>
      </c>
      <c r="DM47" s="835">
        <v>-3.6576214169152681E-2</v>
      </c>
      <c r="DN47" s="835">
        <v>-3.4089892264675785E-2</v>
      </c>
      <c r="DO47" s="835">
        <v>-6.3082908187617835E-3</v>
      </c>
      <c r="DP47" s="835">
        <v>1.4199077925499197E-2</v>
      </c>
      <c r="DQ47" s="835">
        <v>3.2010151320885215E-2</v>
      </c>
      <c r="DR47" s="835">
        <v>4.0836547189289044E-2</v>
      </c>
      <c r="DS47" s="909">
        <v>2.0537754074427178E-2</v>
      </c>
      <c r="DT47" s="909">
        <v>2.0537754074427178E-2</v>
      </c>
      <c r="DU47" s="909">
        <v>2.0537754074427178E-2</v>
      </c>
      <c r="DV47" s="909">
        <v>2.0537754074427178E-2</v>
      </c>
      <c r="DW47" s="909">
        <v>1.4605686306722321E-2</v>
      </c>
      <c r="DX47" s="909">
        <v>1.4605686306722321E-2</v>
      </c>
      <c r="DY47" s="909">
        <v>1.4605686306722321E-2</v>
      </c>
      <c r="DZ47" s="909">
        <v>1.4605686306722321E-2</v>
      </c>
      <c r="EA47" s="909">
        <v>1.3799860373449116E-2</v>
      </c>
      <c r="EB47" s="909">
        <v>1.3799860373449116E-2</v>
      </c>
      <c r="EC47" s="909">
        <v>1.3799860373449116E-2</v>
      </c>
      <c r="ED47" s="909">
        <v>1.3799860373449116E-2</v>
      </c>
      <c r="EE47" s="909">
        <v>1.6347666643965787E-2</v>
      </c>
      <c r="EF47" s="909">
        <v>1.6347666643965787E-2</v>
      </c>
      <c r="EG47" s="909">
        <v>1.6347666643965787E-2</v>
      </c>
      <c r="EH47" s="909">
        <v>1.6347666643965787E-2</v>
      </c>
      <c r="EI47" s="909">
        <v>1.6347666643965818E-2</v>
      </c>
      <c r="EJ47" s="909">
        <v>1.6347666643965818E-2</v>
      </c>
      <c r="EK47" s="909">
        <v>1.6347666643965818E-2</v>
      </c>
      <c r="EL47" s="909">
        <v>1.6347666643965818E-2</v>
      </c>
    </row>
    <row r="48" spans="1:147" s="567" customFormat="1">
      <c r="A48" s="687" t="s">
        <v>1557</v>
      </c>
      <c r="B48" s="839" t="s">
        <v>626</v>
      </c>
      <c r="C48" s="835"/>
      <c r="D48" s="835">
        <v>0.12196578612264398</v>
      </c>
      <c r="E48" s="835">
        <v>-3.3538709297346959E-2</v>
      </c>
      <c r="F48" s="835">
        <v>2.3777379106232264E-2</v>
      </c>
      <c r="G48" s="835">
        <v>6.5248334543128506E-2</v>
      </c>
      <c r="H48" s="835">
        <v>7.2910626607467166E-2</v>
      </c>
      <c r="I48" s="835">
        <v>0.26038403939365307</v>
      </c>
      <c r="J48" s="835">
        <v>0.36862529943760292</v>
      </c>
      <c r="K48" s="835">
        <v>0.15355012806531848</v>
      </c>
      <c r="L48" s="835">
        <v>-5.3380684050329023E-2</v>
      </c>
      <c r="M48" s="835">
        <v>-0.10482053813892947</v>
      </c>
      <c r="N48" s="835">
        <v>-0.18804629685060228</v>
      </c>
      <c r="O48" s="835">
        <v>-0.32548002746534638</v>
      </c>
      <c r="P48" s="835">
        <v>-0.26806867608061613</v>
      </c>
      <c r="Q48" s="835">
        <v>-0.29724654984893195</v>
      </c>
      <c r="R48" s="835">
        <v>-0.37147888662332867</v>
      </c>
      <c r="S48" s="835">
        <v>-0.17192381833447551</v>
      </c>
      <c r="T48" s="835">
        <v>0.19487742371141314</v>
      </c>
      <c r="U48" s="835">
        <v>0.58423138105359551</v>
      </c>
      <c r="V48" s="835">
        <v>1.0084064126849899</v>
      </c>
      <c r="W48" s="835">
        <v>1.2612880303169007</v>
      </c>
      <c r="X48" s="835">
        <v>0.66669893255987089</v>
      </c>
      <c r="Y48" s="835">
        <v>0.45759390019031104</v>
      </c>
      <c r="Z48" s="835">
        <v>0.24837375605738118</v>
      </c>
      <c r="AA48" s="835">
        <v>-2.0024681134050318E-2</v>
      </c>
      <c r="AB48" s="835">
        <v>-4.8934810522606679E-3</v>
      </c>
      <c r="AC48" s="835">
        <v>-0.16115103259652688</v>
      </c>
      <c r="AD48" s="835">
        <v>-0.34943586176962704</v>
      </c>
      <c r="AE48" s="835">
        <v>-0.19425818285641744</v>
      </c>
      <c r="AF48" s="835">
        <v>-5.9589328421500512E-2</v>
      </c>
      <c r="AG48" s="835">
        <v>6.051765644455967E-2</v>
      </c>
      <c r="AH48" s="835">
        <v>0.37489351606540749</v>
      </c>
      <c r="AI48" s="835">
        <v>0.48436126158197168</v>
      </c>
      <c r="AJ48" s="835">
        <v>5.0541937356147086E-2</v>
      </c>
      <c r="AK48" s="835">
        <v>5.4374243076075274E-2</v>
      </c>
      <c r="AL48" s="835">
        <v>9.9451245701579219E-2</v>
      </c>
      <c r="AM48" s="835">
        <v>2.4495304038369567E-2</v>
      </c>
      <c r="AN48" s="835">
        <v>0.34760668033729869</v>
      </c>
      <c r="AO48" s="835">
        <v>0.42865389350773353</v>
      </c>
      <c r="AP48" s="835">
        <v>0.45901650789303089</v>
      </c>
      <c r="AQ48" s="835">
        <v>0.44168487216526059</v>
      </c>
      <c r="AR48" s="835">
        <v>0.43157543314633462</v>
      </c>
      <c r="AS48" s="835">
        <v>0.48820707408654868</v>
      </c>
      <c r="AT48" s="835">
        <v>0.32545322578203328</v>
      </c>
      <c r="AU48" s="835">
        <v>0.32600891911918145</v>
      </c>
      <c r="AV48" s="835">
        <v>0.34207383923673079</v>
      </c>
      <c r="AW48" s="835">
        <v>0.14256589049969146</v>
      </c>
      <c r="AX48" s="835">
        <v>4.3992678220781629E-2</v>
      </c>
      <c r="AY48" s="835">
        <v>-6.2444451294671695E-2</v>
      </c>
      <c r="AZ48" s="835">
        <v>-3.4007244179200459E-2</v>
      </c>
      <c r="BA48" s="835">
        <v>6.8080645520848151E-2</v>
      </c>
      <c r="BB48" s="835">
        <v>0.4852466771346422</v>
      </c>
      <c r="BC48" s="835">
        <v>0.66062181099674422</v>
      </c>
      <c r="BD48" s="835">
        <v>0.83111478989622345</v>
      </c>
      <c r="BE48" s="835">
        <v>0.57262360203236129</v>
      </c>
      <c r="BF48" s="835">
        <v>-0.37217110219094507</v>
      </c>
      <c r="BG48" s="835">
        <v>-0.54374933443064599</v>
      </c>
      <c r="BH48" s="835">
        <v>-0.51561463532357754</v>
      </c>
      <c r="BI48" s="835">
        <v>-0.41011499346675256</v>
      </c>
      <c r="BJ48" s="835">
        <v>0.3652855011791265</v>
      </c>
      <c r="BK48" s="835">
        <v>0.77285282311676695</v>
      </c>
      <c r="BL48" s="835">
        <v>0.33062659767942554</v>
      </c>
      <c r="BM48" s="835">
        <v>0.10873122845345368</v>
      </c>
      <c r="BN48" s="835">
        <v>0.13392370544271301</v>
      </c>
      <c r="BO48" s="836">
        <v>0.2942285071062043</v>
      </c>
      <c r="BP48" s="835">
        <v>0.40909730108331405</v>
      </c>
      <c r="BQ48" s="835">
        <v>0.3637277803325582</v>
      </c>
      <c r="BR48" s="835">
        <v>0.20423127833665294</v>
      </c>
      <c r="BS48" s="835">
        <v>0.12619122255444082</v>
      </c>
      <c r="BT48" s="835">
        <v>-6.5344177911083767E-2</v>
      </c>
      <c r="BU48" s="835">
        <v>-2.6921512991679077E-3</v>
      </c>
      <c r="BV48" s="908">
        <v>-9.7624090530221506E-3</v>
      </c>
      <c r="BW48" s="835">
        <v>-6.4144303260924573E-2</v>
      </c>
      <c r="BX48" s="835">
        <v>-3.5298754622196685E-2</v>
      </c>
      <c r="BY48" s="835">
        <v>4.3278485174028845E-2</v>
      </c>
      <c r="BZ48" s="835">
        <v>2.6381547736468475E-2</v>
      </c>
      <c r="CA48" s="835">
        <v>-1.3320095335989197E-2</v>
      </c>
      <c r="CB48" s="835">
        <v>7.1229277555559398E-2</v>
      </c>
      <c r="CC48" s="835">
        <v>-6.4973365637664968E-2</v>
      </c>
      <c r="CD48" s="835">
        <v>-0.28737056525857413</v>
      </c>
      <c r="CE48" s="835">
        <v>-0.50051650283061844</v>
      </c>
      <c r="CF48" s="835">
        <v>-0.43148062237221102</v>
      </c>
      <c r="CG48" s="835">
        <v>-0.51208261218678885</v>
      </c>
      <c r="CH48" s="835">
        <v>-0.4333756223789621</v>
      </c>
      <c r="CI48" s="835">
        <v>-0.36086474749937247</v>
      </c>
      <c r="CJ48" s="835">
        <v>-0.25162630252835549</v>
      </c>
      <c r="CK48" s="835">
        <v>-7.980808786144554E-2</v>
      </c>
      <c r="CL48" s="835">
        <v>0.17172407795478775</v>
      </c>
      <c r="CM48" s="835">
        <v>0.6051345831813153</v>
      </c>
      <c r="CN48" s="835">
        <v>9.6593449501212111E-2</v>
      </c>
      <c r="CO48" s="835">
        <v>0.11607697918586471</v>
      </c>
      <c r="CP48" s="835">
        <v>0.18560805784649367</v>
      </c>
      <c r="CQ48" s="835">
        <v>0.21718298812196621</v>
      </c>
      <c r="CR48" s="835">
        <v>0.44263855740449548</v>
      </c>
      <c r="CS48" s="835">
        <v>0.45606077589394106</v>
      </c>
      <c r="CT48" s="835">
        <v>9.7505927275171961E-2</v>
      </c>
      <c r="CU48" s="835">
        <v>-6.2414841113441186E-2</v>
      </c>
      <c r="CV48" s="835">
        <v>-9.2961872807534082E-2</v>
      </c>
      <c r="CW48" s="835">
        <v>-0.18502577573329493</v>
      </c>
      <c r="CX48" s="835">
        <v>-6.4194821331360424E-2</v>
      </c>
      <c r="CY48" s="835">
        <v>-0.19120314289295229</v>
      </c>
      <c r="CZ48" s="835">
        <v>-0.51601940229044041</v>
      </c>
      <c r="DA48" s="835">
        <v>-0.2917211692978825</v>
      </c>
      <c r="DB48" s="835">
        <v>-0.26698553461159136</v>
      </c>
      <c r="DC48" s="835">
        <v>0.2149322765278435</v>
      </c>
      <c r="DD48" s="835">
        <v>1.1413966391592392</v>
      </c>
      <c r="DE48" s="835">
        <v>0.69470903285013141</v>
      </c>
      <c r="DF48" s="835">
        <v>0.77127835626687224</v>
      </c>
      <c r="DG48" s="835">
        <v>0.59858404382033914</v>
      </c>
      <c r="DH48" s="835">
        <v>0.62467885518398802</v>
      </c>
      <c r="DI48" s="835">
        <v>0.33144393164681285</v>
      </c>
      <c r="DJ48" s="835">
        <v>8.8181997528255354E-2</v>
      </c>
      <c r="DK48" s="835">
        <v>-0.16561726121839918</v>
      </c>
      <c r="DL48" s="835">
        <v>-0.3010927019083936</v>
      </c>
      <c r="DM48" s="835">
        <v>-0.11047869246128858</v>
      </c>
      <c r="DN48" s="835">
        <v>-4.4390762965311879E-2</v>
      </c>
      <c r="DO48" s="835">
        <v>-1.4215279054846174E-2</v>
      </c>
      <c r="DP48" s="835">
        <v>2.6849797179211547E-2</v>
      </c>
      <c r="DQ48" s="835">
        <v>-8.6966368901615368E-2</v>
      </c>
      <c r="DR48" s="835">
        <v>-6.2668763329532792E-2</v>
      </c>
      <c r="DS48" s="909">
        <v>-5.043417648249357E-2</v>
      </c>
      <c r="DT48" s="909">
        <v>-5.043417648249357E-2</v>
      </c>
      <c r="DU48" s="909">
        <v>-5.043417648249357E-2</v>
      </c>
      <c r="DV48" s="909">
        <v>-5.043417648249357E-2</v>
      </c>
      <c r="DW48" s="909">
        <v>-3.9534186803904428E-2</v>
      </c>
      <c r="DX48" s="909">
        <v>-3.9534186803904428E-2</v>
      </c>
      <c r="DY48" s="909">
        <v>-3.9534186803904428E-2</v>
      </c>
      <c r="DZ48" s="909">
        <v>-3.9534186803904428E-2</v>
      </c>
      <c r="EA48" s="909">
        <v>-2.6697108832001996E-2</v>
      </c>
      <c r="EB48" s="909">
        <v>-2.6697108832001996E-2</v>
      </c>
      <c r="EC48" s="909">
        <v>-2.6697108832001996E-2</v>
      </c>
      <c r="ED48" s="909">
        <v>-2.6697108832001996E-2</v>
      </c>
      <c r="EE48" s="909">
        <v>-1.5518278445268506E-2</v>
      </c>
      <c r="EF48" s="909">
        <v>-1.5518278445268506E-2</v>
      </c>
      <c r="EG48" s="909">
        <v>-1.5518278445268506E-2</v>
      </c>
      <c r="EH48" s="909">
        <v>-1.5518278445268506E-2</v>
      </c>
      <c r="EI48" s="909">
        <v>-7.4681801326250338E-3</v>
      </c>
      <c r="EJ48" s="909">
        <v>-7.4681801326250338E-3</v>
      </c>
      <c r="EK48" s="909">
        <v>-7.4681801326250338E-3</v>
      </c>
      <c r="EL48" s="909">
        <v>-7.4681801326250338E-3</v>
      </c>
    </row>
    <row r="49" spans="1:159" s="567" customFormat="1">
      <c r="A49" s="687"/>
      <c r="B49" s="838" t="s">
        <v>616</v>
      </c>
      <c r="C49" s="835"/>
      <c r="D49" s="835"/>
      <c r="E49" s="835"/>
      <c r="F49" s="835"/>
      <c r="G49" s="835"/>
      <c r="H49" s="835"/>
      <c r="I49" s="835"/>
      <c r="J49" s="835"/>
      <c r="K49" s="835"/>
      <c r="L49" s="835"/>
      <c r="M49" s="835"/>
      <c r="N49" s="835"/>
      <c r="O49" s="835"/>
      <c r="P49" s="835"/>
      <c r="Q49" s="835"/>
      <c r="R49" s="835"/>
      <c r="S49" s="835"/>
      <c r="T49" s="835"/>
      <c r="U49" s="835"/>
      <c r="V49" s="835"/>
      <c r="W49" s="835"/>
      <c r="X49" s="835"/>
      <c r="Y49" s="835"/>
      <c r="Z49" s="835"/>
      <c r="AA49" s="835"/>
      <c r="AB49" s="835"/>
      <c r="AC49" s="835"/>
      <c r="AD49" s="835"/>
      <c r="AE49" s="835"/>
      <c r="AF49" s="835"/>
      <c r="AG49" s="835"/>
      <c r="AH49" s="835"/>
      <c r="AI49" s="835"/>
      <c r="AJ49" s="835"/>
      <c r="AK49" s="835"/>
      <c r="AL49" s="835"/>
      <c r="AM49" s="835"/>
      <c r="AN49" s="835"/>
      <c r="AO49" s="835"/>
      <c r="AP49" s="835"/>
      <c r="AQ49" s="835"/>
      <c r="AR49" s="835"/>
      <c r="AS49" s="835"/>
      <c r="AT49" s="835"/>
      <c r="AU49" s="835"/>
      <c r="AV49" s="835"/>
      <c r="AW49" s="835"/>
      <c r="AX49" s="835"/>
      <c r="AY49" s="835"/>
      <c r="AZ49" s="835"/>
      <c r="BA49" s="835"/>
      <c r="BB49" s="835"/>
      <c r="BC49" s="835"/>
      <c r="BD49" s="835"/>
      <c r="BE49" s="835"/>
      <c r="BF49" s="835"/>
      <c r="BG49" s="835"/>
      <c r="BH49" s="835"/>
      <c r="BI49" s="835"/>
      <c r="BJ49" s="835"/>
      <c r="BK49" s="835"/>
      <c r="BL49" s="835"/>
      <c r="BM49" s="835"/>
      <c r="BN49" s="835"/>
      <c r="BO49" s="836"/>
      <c r="BP49" s="835"/>
      <c r="BQ49" s="835"/>
      <c r="BR49" s="835"/>
      <c r="BS49" s="835"/>
      <c r="BT49" s="835"/>
      <c r="BU49" s="835"/>
      <c r="BV49" s="908"/>
      <c r="BW49" s="835"/>
      <c r="BX49" s="835"/>
      <c r="BY49" s="835"/>
      <c r="BZ49" s="835"/>
      <c r="CA49" s="835"/>
      <c r="CB49" s="835"/>
      <c r="CC49" s="835"/>
      <c r="CD49" s="835"/>
      <c r="CE49" s="835"/>
      <c r="CF49" s="835"/>
      <c r="CG49" s="835"/>
      <c r="CH49" s="835"/>
      <c r="CI49" s="835"/>
      <c r="CJ49" s="835"/>
      <c r="CK49" s="835"/>
      <c r="CL49" s="835"/>
      <c r="CM49" s="835"/>
      <c r="CN49" s="835"/>
      <c r="CO49" s="835"/>
      <c r="CP49" s="835"/>
      <c r="CQ49" s="835"/>
      <c r="CR49" s="835"/>
      <c r="CS49" s="835"/>
      <c r="CT49" s="835"/>
      <c r="CU49" s="835"/>
      <c r="CV49" s="835"/>
      <c r="CW49" s="835"/>
      <c r="CX49" s="835"/>
      <c r="CY49" s="835"/>
      <c r="CZ49" s="835"/>
      <c r="DA49" s="835"/>
      <c r="DB49" s="835"/>
      <c r="DC49" s="835"/>
      <c r="DD49" s="835"/>
      <c r="DE49" s="835"/>
      <c r="DF49" s="835"/>
      <c r="DG49" s="835"/>
      <c r="DH49" s="835"/>
      <c r="DI49" s="835"/>
      <c r="DJ49" s="835"/>
      <c r="DK49" s="835"/>
      <c r="DL49" s="835"/>
      <c r="DM49" s="835"/>
      <c r="DN49" s="835"/>
      <c r="DO49" s="835"/>
      <c r="DP49" s="835"/>
      <c r="DQ49" s="835"/>
      <c r="DR49" s="835"/>
      <c r="DS49" s="909"/>
      <c r="DT49" s="909"/>
      <c r="DU49" s="909"/>
      <c r="DV49" s="909"/>
      <c r="DW49" s="909"/>
      <c r="DX49" s="909"/>
      <c r="DY49" s="909"/>
      <c r="DZ49" s="909"/>
      <c r="EA49" s="909"/>
      <c r="EB49" s="909"/>
      <c r="EC49" s="909"/>
      <c r="ED49" s="909"/>
      <c r="EE49" s="909"/>
      <c r="EF49" s="909"/>
      <c r="EG49" s="909"/>
      <c r="EH49" s="909"/>
      <c r="EI49" s="909"/>
      <c r="EJ49" s="909"/>
      <c r="EK49" s="909"/>
      <c r="EL49" s="909"/>
    </row>
    <row r="50" spans="1:159" s="567" customFormat="1" ht="15" customHeight="1">
      <c r="A50" s="687" t="s">
        <v>1392</v>
      </c>
      <c r="B50" s="839" t="s">
        <v>627</v>
      </c>
      <c r="C50" s="835"/>
      <c r="D50" s="835">
        <v>8.9264744624866499E-2</v>
      </c>
      <c r="E50" s="835">
        <v>6.4950220239964232E-2</v>
      </c>
      <c r="F50" s="835">
        <v>4.11784437030773E-2</v>
      </c>
      <c r="G50" s="835">
        <v>-6.0007001837867073E-4</v>
      </c>
      <c r="H50" s="835">
        <v>-1.1393067811018832E-2</v>
      </c>
      <c r="I50" s="835">
        <v>-2.2069506858898805E-2</v>
      </c>
      <c r="J50" s="835">
        <v>-3.2630645935646074E-2</v>
      </c>
      <c r="K50" s="835">
        <v>-6.1140884127608867E-2</v>
      </c>
      <c r="L50" s="835">
        <v>-5.9123871580686306E-2</v>
      </c>
      <c r="M50" s="835">
        <v>-5.7102525753567251E-2</v>
      </c>
      <c r="N50" s="835">
        <v>-5.5076837336781301E-2</v>
      </c>
      <c r="O50" s="835">
        <v>-5.5477267871912067E-2</v>
      </c>
      <c r="P50" s="835">
        <v>-5.1063506020303039E-2</v>
      </c>
      <c r="Q50" s="835">
        <v>-4.662911862626902E-2</v>
      </c>
      <c r="R50" s="835">
        <v>-4.2174009306495008E-2</v>
      </c>
      <c r="S50" s="835">
        <v>-4.7988987079753187E-2</v>
      </c>
      <c r="T50" s="835">
        <v>-3.7197051171527724E-2</v>
      </c>
      <c r="U50" s="835">
        <v>-2.6282778568593162E-2</v>
      </c>
      <c r="V50" s="835">
        <v>-1.5244782470008648E-2</v>
      </c>
      <c r="W50" s="835">
        <v>2.4131721148436078E-2</v>
      </c>
      <c r="X50" s="835">
        <v>1.6494989248630579E-2</v>
      </c>
      <c r="Y50" s="835">
        <v>8.9152028304510262E-3</v>
      </c>
      <c r="Z50" s="835">
        <v>1.3919372635818647E-3</v>
      </c>
      <c r="AA50" s="835">
        <v>-2.1188614174993858E-2</v>
      </c>
      <c r="AB50" s="835">
        <v>-1.8899118141420902E-2</v>
      </c>
      <c r="AC50" s="835">
        <v>-1.6604266845165319E-2</v>
      </c>
      <c r="AD50" s="835">
        <v>-1.4304047759960147E-2</v>
      </c>
      <c r="AE50" s="835">
        <v>-3.7054034816155296E-2</v>
      </c>
      <c r="AF50" s="835">
        <v>-1.8382093542799328E-2</v>
      </c>
      <c r="AG50" s="835">
        <v>6.5190479660298434E-4</v>
      </c>
      <c r="AH50" s="835">
        <v>2.0054980646104923E-2</v>
      </c>
      <c r="AI50" s="835">
        <v>6.4172266358262245E-2</v>
      </c>
      <c r="AJ50" s="835">
        <v>6.8288176573523818E-2</v>
      </c>
      <c r="AK50" s="835">
        <v>7.2420005937814169E-2</v>
      </c>
      <c r="AL50" s="835">
        <v>7.6567816021791885E-2</v>
      </c>
      <c r="AM50" s="835">
        <v>0.10627411416630191</v>
      </c>
      <c r="AN50" s="835">
        <v>9.352991037060536E-2</v>
      </c>
      <c r="AO50" s="835">
        <v>8.0932518950165525E-2</v>
      </c>
      <c r="AP50" s="835">
        <v>6.8480248636240623E-2</v>
      </c>
      <c r="AQ50" s="835">
        <v>2.7909264395528415E-2</v>
      </c>
      <c r="AR50" s="835">
        <v>3.4578697061393555E-2</v>
      </c>
      <c r="AS50" s="835">
        <v>4.1291403325060851E-2</v>
      </c>
      <c r="AT50" s="835">
        <v>4.8047663960677417E-2</v>
      </c>
      <c r="AU50" s="835">
        <v>5.8358824148092896E-2</v>
      </c>
      <c r="AV50" s="835">
        <v>6.3079937660377131E-2</v>
      </c>
      <c r="AW50" s="835">
        <v>6.7822111055460599E-2</v>
      </c>
      <c r="AX50" s="835">
        <v>7.258543827699869E-2</v>
      </c>
      <c r="AY50" s="835">
        <v>8.0967299680352364E-2</v>
      </c>
      <c r="AZ50" s="835">
        <v>8.3481940665534826E-2</v>
      </c>
      <c r="BA50" s="835">
        <v>8.6002431429231627E-2</v>
      </c>
      <c r="BB50" s="835">
        <v>8.8528785579710847E-2</v>
      </c>
      <c r="BC50" s="835">
        <v>0.1565085815929656</v>
      </c>
      <c r="BD50" s="835">
        <v>0.11539635175874656</v>
      </c>
      <c r="BE50" s="835">
        <v>7.5745603031406705E-2</v>
      </c>
      <c r="BF50" s="835">
        <v>3.7504381843008125E-2</v>
      </c>
      <c r="BG50" s="835">
        <v>-9.8757110476767607E-2</v>
      </c>
      <c r="BH50" s="835">
        <v>-6.8168143331396813E-2</v>
      </c>
      <c r="BI50" s="835">
        <v>-3.6540960049291069E-2</v>
      </c>
      <c r="BJ50" s="835">
        <v>-3.8403226722202289E-3</v>
      </c>
      <c r="BK50" s="835">
        <v>7.4388155912565368E-2</v>
      </c>
      <c r="BL50" s="835">
        <v>7.9782721757012634E-2</v>
      </c>
      <c r="BM50" s="835">
        <v>8.5204374032457675E-2</v>
      </c>
      <c r="BN50" s="835">
        <v>9.0653248741456541E-2</v>
      </c>
      <c r="BO50" s="836">
        <v>0.13940231504008335</v>
      </c>
      <c r="BP50" s="835">
        <v>0.11283440364245644</v>
      </c>
      <c r="BQ50" s="835">
        <v>8.6885987138524814E-2</v>
      </c>
      <c r="BR50" s="835">
        <v>6.1542620511608179E-2</v>
      </c>
      <c r="BS50" s="835">
        <v>1.0656583303378306E-2</v>
      </c>
      <c r="BT50" s="835">
        <v>3.7530811259639742E-3</v>
      </c>
      <c r="BU50" s="835">
        <v>-3.1032652290854832E-3</v>
      </c>
      <c r="BV50" s="908">
        <v>-9.912777869525281E-3</v>
      </c>
      <c r="BW50" s="835">
        <v>-2.8333200800780389E-2</v>
      </c>
      <c r="BX50" s="835">
        <v>-2.7328422555044272E-2</v>
      </c>
      <c r="BY50" s="835">
        <v>-2.63226052912791E-2</v>
      </c>
      <c r="BZ50" s="835">
        <v>-2.5315747935059439E-2</v>
      </c>
      <c r="CA50" s="835">
        <v>1.2169519179445832E-4</v>
      </c>
      <c r="CB50" s="835">
        <v>-1.5189894673248206E-2</v>
      </c>
      <c r="CC50" s="835">
        <v>-3.0267068281426456E-2</v>
      </c>
      <c r="CD50" s="835">
        <v>-4.5113414481578219E-2</v>
      </c>
      <c r="CE50" s="835">
        <v>-0.10042583363443885</v>
      </c>
      <c r="CF50" s="835">
        <v>-8.7237442124468198E-2</v>
      </c>
      <c r="CG50" s="835">
        <v>-7.3855699496687188E-2</v>
      </c>
      <c r="CH50" s="835">
        <v>-6.0277771087389541E-2</v>
      </c>
      <c r="CI50" s="835">
        <v>-4.3703344639560111E-2</v>
      </c>
      <c r="CJ50" s="835">
        <v>-3.1950588765387374E-2</v>
      </c>
      <c r="CK50" s="835">
        <v>-2.0053393119451625E-2</v>
      </c>
      <c r="CL50" s="835">
        <v>-8.0099825565958637E-3</v>
      </c>
      <c r="CM50" s="835">
        <v>2.0732990674672391E-2</v>
      </c>
      <c r="CN50" s="835">
        <v>2.1946798992340585E-2</v>
      </c>
      <c r="CO50" s="835">
        <v>2.3162050714547716E-2</v>
      </c>
      <c r="CP50" s="835">
        <v>2.4378747557723686E-2</v>
      </c>
      <c r="CQ50" s="835">
        <v>3.6754051255683214E-2</v>
      </c>
      <c r="CR50" s="835">
        <v>3.0637207748869803E-2</v>
      </c>
      <c r="CS50" s="835">
        <v>2.4556453586912899E-2</v>
      </c>
      <c r="CT50" s="835">
        <v>1.8511575842865169E-2</v>
      </c>
      <c r="CU50" s="835">
        <v>-4.5707110446550087E-3</v>
      </c>
      <c r="CV50" s="835">
        <v>8.2902116159946091E-4</v>
      </c>
      <c r="CW50" s="835">
        <v>6.2580443563976847E-3</v>
      </c>
      <c r="CX50" s="835">
        <v>1.171651742947348E-2</v>
      </c>
      <c r="CY50" s="835">
        <v>8.4148394005484069E-4</v>
      </c>
      <c r="CZ50" s="835">
        <v>1.7126936454168792E-2</v>
      </c>
      <c r="DA50" s="835">
        <v>3.3677381944538731E-2</v>
      </c>
      <c r="DB50" s="835">
        <v>5.0497132313299123E-2</v>
      </c>
      <c r="DC50" s="835">
        <v>0.10225871267333743</v>
      </c>
      <c r="DD50" s="835">
        <v>9.6725277825348621E-2</v>
      </c>
      <c r="DE50" s="835">
        <v>9.1219621302779275E-2</v>
      </c>
      <c r="DF50" s="835">
        <v>8.5741603656013521E-2</v>
      </c>
      <c r="DG50" s="835">
        <v>9.7929133529664994E-2</v>
      </c>
      <c r="DH50" s="835">
        <v>8.0802686394385911E-2</v>
      </c>
      <c r="DI50" s="835">
        <v>6.3943392377208821E-2</v>
      </c>
      <c r="DJ50" s="835">
        <v>4.7347084193001862E-2</v>
      </c>
      <c r="DK50" s="835">
        <v>2.4926735111754209E-3</v>
      </c>
      <c r="DL50" s="835">
        <v>5.2727009938281369E-3</v>
      </c>
      <c r="DM50" s="835">
        <v>8.0604378124278266E-3</v>
      </c>
      <c r="DN50" s="835">
        <v>1.0855905345849393E-2</v>
      </c>
      <c r="DO50" s="835">
        <v>1.847464412138923E-2</v>
      </c>
      <c r="DP50" s="835">
        <v>1.8012747018491773E-2</v>
      </c>
      <c r="DQ50" s="835">
        <v>1.7551059394479804E-2</v>
      </c>
      <c r="DR50" s="835">
        <v>1.70895811543515E-2</v>
      </c>
      <c r="DS50" s="909">
        <v>1.6643183207172552E-2</v>
      </c>
      <c r="DT50" s="909">
        <v>1.6643183207172552E-2</v>
      </c>
      <c r="DU50" s="909">
        <v>1.6643183207172552E-2</v>
      </c>
      <c r="DV50" s="909">
        <v>1.6643183207172552E-2</v>
      </c>
      <c r="DW50" s="909">
        <v>1.5270410771597721E-2</v>
      </c>
      <c r="DX50" s="909">
        <v>1.5270410771597721E-2</v>
      </c>
      <c r="DY50" s="909">
        <v>1.5270410771597721E-2</v>
      </c>
      <c r="DZ50" s="909">
        <v>1.5270410771597721E-2</v>
      </c>
      <c r="EA50" s="909">
        <v>1.4687865884418146E-2</v>
      </c>
      <c r="EB50" s="909">
        <v>1.4687865884418146E-2</v>
      </c>
      <c r="EC50" s="909">
        <v>1.4687865884418146E-2</v>
      </c>
      <c r="ED50" s="909">
        <v>1.4687865884418146E-2</v>
      </c>
      <c r="EE50" s="909">
        <v>1.5055107651091491E-2</v>
      </c>
      <c r="EF50" s="909">
        <v>1.5055107651091491E-2</v>
      </c>
      <c r="EG50" s="909">
        <v>1.5055107651091491E-2</v>
      </c>
      <c r="EH50" s="909">
        <v>1.5055107651091491E-2</v>
      </c>
      <c r="EI50" s="909">
        <v>1.4515583728428618E-2</v>
      </c>
      <c r="EJ50" s="909">
        <v>1.4515583728428618E-2</v>
      </c>
      <c r="EK50" s="909">
        <v>1.4515583728428618E-2</v>
      </c>
      <c r="EL50" s="909">
        <v>1.4515583728428618E-2</v>
      </c>
    </row>
    <row r="51" spans="1:159" s="567" customFormat="1" ht="16.5" customHeight="1">
      <c r="A51" s="687"/>
      <c r="B51" s="839" t="s">
        <v>628</v>
      </c>
      <c r="C51" s="835"/>
      <c r="D51" s="835">
        <v>0.12139837189873597</v>
      </c>
      <c r="E51" s="835">
        <v>-4.6189807506033118E-2</v>
      </c>
      <c r="F51" s="835">
        <v>-5.4561518112527498E-2</v>
      </c>
      <c r="G51" s="835">
        <v>-5.0526991821029696E-2</v>
      </c>
      <c r="H51" s="835">
        <v>-9.6016530109572003E-3</v>
      </c>
      <c r="I51" s="835">
        <v>-7.3972889096794447E-2</v>
      </c>
      <c r="J51" s="835">
        <v>-8.6680027588142264E-2</v>
      </c>
      <c r="K51" s="835">
        <v>-2.1408738360463517E-2</v>
      </c>
      <c r="L51" s="835">
        <v>3.9008181236248329E-2</v>
      </c>
      <c r="M51" s="835">
        <v>3.616930567803852E-2</v>
      </c>
      <c r="N51" s="835">
        <v>3.6011926961585727E-2</v>
      </c>
      <c r="O51" s="835">
        <v>1.1991635559473768E-2</v>
      </c>
      <c r="P51" s="835">
        <v>-0.16214238467619257</v>
      </c>
      <c r="Q51" s="835">
        <v>-0.15333571157155113</v>
      </c>
      <c r="R51" s="835">
        <v>-0.14757390486296312</v>
      </c>
      <c r="S51" s="835">
        <v>-0.168551443052669</v>
      </c>
      <c r="T51" s="835">
        <v>-8.8719110206052637E-2</v>
      </c>
      <c r="U51" s="835">
        <v>-4.1016382868823739E-2</v>
      </c>
      <c r="V51" s="835">
        <v>0.1034125500721636</v>
      </c>
      <c r="W51" s="835">
        <v>8.8872642976294103E-2</v>
      </c>
      <c r="X51" s="835">
        <v>0.10093503284161526</v>
      </c>
      <c r="Y51" s="835">
        <v>6.6708137301720941E-2</v>
      </c>
      <c r="Z51" s="835">
        <v>-8.9824151526515184E-2</v>
      </c>
      <c r="AA51" s="835">
        <v>-0.13260326557550553</v>
      </c>
      <c r="AB51" s="835">
        <v>-0.15022086729964809</v>
      </c>
      <c r="AC51" s="835">
        <v>-0.16184667620468607</v>
      </c>
      <c r="AD51" s="835">
        <v>-0.18213444816375512</v>
      </c>
      <c r="AE51" s="835">
        <v>-7.654016483770977E-2</v>
      </c>
      <c r="AF51" s="835">
        <v>-1.5157573205358578E-2</v>
      </c>
      <c r="AG51" s="835">
        <v>7.7207140788312215E-2</v>
      </c>
      <c r="AH51" s="835">
        <v>0.2007388709474569</v>
      </c>
      <c r="AI51" s="835">
        <v>0.17837520120487269</v>
      </c>
      <c r="AJ51" s="835">
        <v>0.12252170384437566</v>
      </c>
      <c r="AK51" s="835">
        <v>0.13534775263894949</v>
      </c>
      <c r="AL51" s="835">
        <v>0.21289693401259002</v>
      </c>
      <c r="AM51" s="835">
        <v>0.24946897215430994</v>
      </c>
      <c r="AN51" s="835">
        <v>0.22152203054445255</v>
      </c>
      <c r="AO51" s="835">
        <v>0.2062730890161194</v>
      </c>
      <c r="AP51" s="835">
        <v>9.134749838990612E-2</v>
      </c>
      <c r="AQ51" s="835">
        <v>0.11192176632770776</v>
      </c>
      <c r="AR51" s="835">
        <v>0.15071781848203675</v>
      </c>
      <c r="AS51" s="835">
        <v>6.9568264033849261E-2</v>
      </c>
      <c r="AT51" s="835">
        <v>3.770407999512445E-2</v>
      </c>
      <c r="AU51" s="835">
        <v>8.5340381070736798E-2</v>
      </c>
      <c r="AV51" s="835">
        <v>0.21063317821973515</v>
      </c>
      <c r="AW51" s="835">
        <v>0.42906633413327433</v>
      </c>
      <c r="AX51" s="835">
        <v>0.54701354416391434</v>
      </c>
      <c r="AY51" s="835">
        <v>0.50163807188918097</v>
      </c>
      <c r="AZ51" s="835">
        <v>0.45170027700050158</v>
      </c>
      <c r="BA51" s="835">
        <v>0.11153569813230468</v>
      </c>
      <c r="BB51" s="835">
        <v>9.5063396782138099E-2</v>
      </c>
      <c r="BC51" s="835">
        <v>8.2925232479912375E-2</v>
      </c>
      <c r="BD51" s="835">
        <v>-2.2324631340083546E-2</v>
      </c>
      <c r="BE51" s="835">
        <v>4.2719933509263217E-2</v>
      </c>
      <c r="BF51" s="835">
        <v>-0.24047737317224407</v>
      </c>
      <c r="BG51" s="835">
        <v>-0.29701477858674324</v>
      </c>
      <c r="BH51" s="835">
        <v>-0.2189527953650961</v>
      </c>
      <c r="BI51" s="835">
        <v>-6.411476101623817E-2</v>
      </c>
      <c r="BJ51" s="835">
        <v>0.3024181777489397</v>
      </c>
      <c r="BK51" s="835">
        <v>0.3241182570172178</v>
      </c>
      <c r="BL51" s="835">
        <v>0.28089579412505905</v>
      </c>
      <c r="BM51" s="835">
        <v>0.18183736147201945</v>
      </c>
      <c r="BN51" s="835">
        <v>0.23792378211264772</v>
      </c>
      <c r="BO51" s="836">
        <v>0.30212057527265207</v>
      </c>
      <c r="BP51" s="835">
        <v>0.2748559790608644</v>
      </c>
      <c r="BQ51" s="835">
        <v>0.27684024804366797</v>
      </c>
      <c r="BR51" s="835">
        <v>7.4130817436066365E-2</v>
      </c>
      <c r="BS51" s="835">
        <v>1.1157444193741756E-2</v>
      </c>
      <c r="BT51" s="835">
        <v>-6.11968020533512E-2</v>
      </c>
      <c r="BU51" s="835">
        <v>-8.2852965725558794E-2</v>
      </c>
      <c r="BV51" s="908">
        <v>-5.0345324020988512E-3</v>
      </c>
      <c r="BW51" s="835">
        <v>-4.1984677698939127E-2</v>
      </c>
      <c r="BX51" s="835">
        <v>-0.1024861422915815</v>
      </c>
      <c r="BY51" s="835">
        <v>-0.1550173762018543</v>
      </c>
      <c r="BZ51" s="835">
        <v>-0.19367908556853553</v>
      </c>
      <c r="CA51" s="835">
        <v>-0.1471049575843707</v>
      </c>
      <c r="CB51" s="835">
        <v>-2.5266750592004884E-2</v>
      </c>
      <c r="CC51" s="835">
        <v>-1.2847667404944382E-3</v>
      </c>
      <c r="CD51" s="835">
        <v>-4.3946145351490121E-2</v>
      </c>
      <c r="CE51" s="835">
        <v>-9.0219994987994212E-2</v>
      </c>
      <c r="CF51" s="835">
        <v>-0.1350195000842756</v>
      </c>
      <c r="CG51" s="835">
        <v>-0.14160313658291099</v>
      </c>
      <c r="CH51" s="835">
        <v>-0.11800972559407125</v>
      </c>
      <c r="CI51" s="835">
        <v>-9.1161923862249458E-2</v>
      </c>
      <c r="CJ51" s="835">
        <v>-1.6676272415505927E-2</v>
      </c>
      <c r="CK51" s="835">
        <v>7.9916687129012662E-2</v>
      </c>
      <c r="CL51" s="835">
        <v>0.10551875976546073</v>
      </c>
      <c r="CM51" s="835">
        <v>0.12745422310869189</v>
      </c>
      <c r="CN51" s="835">
        <v>7.0651700729661635E-2</v>
      </c>
      <c r="CO51" s="835">
        <v>2.3497791024677681E-2</v>
      </c>
      <c r="CP51" s="835">
        <v>2.0677600748468458E-2</v>
      </c>
      <c r="CQ51" s="835">
        <v>3.1371666903187448E-2</v>
      </c>
      <c r="CR51" s="835">
        <v>3.1850765641691099E-2</v>
      </c>
      <c r="CS51" s="835">
        <v>-4.0217588576482791E-2</v>
      </c>
      <c r="CT51" s="835">
        <v>-1.6426077930456917E-2</v>
      </c>
      <c r="CU51" s="835">
        <v>-1.8030389498460728E-2</v>
      </c>
      <c r="CV51" s="835">
        <v>-1.3988464351962004E-2</v>
      </c>
      <c r="CW51" s="835">
        <v>9.8102775875777398E-2</v>
      </c>
      <c r="CX51" s="835">
        <v>9.3830974067529216E-2</v>
      </c>
      <c r="CY51" s="835">
        <v>8.7363897973098015E-2</v>
      </c>
      <c r="CZ51" s="835">
        <v>0.10571602360602766</v>
      </c>
      <c r="DA51" s="835">
        <v>0.15534632536818069</v>
      </c>
      <c r="DB51" s="835">
        <v>0.17239314436896067</v>
      </c>
      <c r="DC51" s="835">
        <v>0.17326873178402991</v>
      </c>
      <c r="DD51" s="835">
        <v>0.21998532293878126</v>
      </c>
      <c r="DE51" s="835">
        <v>0.14934858096180045</v>
      </c>
      <c r="DF51" s="835">
        <v>0.16009165026173186</v>
      </c>
      <c r="DG51" s="835">
        <v>0.19065005341528735</v>
      </c>
      <c r="DH51" s="835">
        <v>0.10902783436580309</v>
      </c>
      <c r="DI51" s="835">
        <v>-4.834924519358981E-2</v>
      </c>
      <c r="DJ51" s="835">
        <v>-8.044216068912885E-2</v>
      </c>
      <c r="DK51" s="835">
        <v>-1.0682120071376467E-2</v>
      </c>
      <c r="DL51" s="835">
        <v>-6.6887029935123569E-3</v>
      </c>
      <c r="DM51" s="835">
        <v>7.8205639869401808E-2</v>
      </c>
      <c r="DN51" s="835">
        <v>0.11156697378387172</v>
      </c>
      <c r="DO51" s="835">
        <v>-1.0696123846738655E-2</v>
      </c>
      <c r="DP51" s="835">
        <v>-8.6322986270903558E-4</v>
      </c>
      <c r="DQ51" s="835">
        <v>4.1084945543423297E-2</v>
      </c>
      <c r="DR51" s="835">
        <v>2.4728105526652208E-2</v>
      </c>
      <c r="DS51" s="909">
        <v>1.679213979683743E-2</v>
      </c>
      <c r="DT51" s="909">
        <v>1.679213979683743E-2</v>
      </c>
      <c r="DU51" s="909">
        <v>1.679213979683743E-2</v>
      </c>
      <c r="DV51" s="909">
        <v>1.679213979683743E-2</v>
      </c>
      <c r="DW51" s="909">
        <v>3.1374478530452096E-2</v>
      </c>
      <c r="DX51" s="909">
        <v>3.1374478530452096E-2</v>
      </c>
      <c r="DY51" s="909">
        <v>3.1374478530452096E-2</v>
      </c>
      <c r="DZ51" s="909">
        <v>3.1374478530452096E-2</v>
      </c>
      <c r="EA51" s="909">
        <v>1.0827992267930837E-2</v>
      </c>
      <c r="EB51" s="909">
        <v>1.0827992267930837E-2</v>
      </c>
      <c r="EC51" s="909">
        <v>1.0827992267930837E-2</v>
      </c>
      <c r="ED51" s="909">
        <v>1.0827992267930837E-2</v>
      </c>
      <c r="EE51" s="909">
        <v>3.4706892738116445E-4</v>
      </c>
      <c r="EF51" s="909">
        <v>3.4706892738116445E-4</v>
      </c>
      <c r="EG51" s="909">
        <v>3.4706892738116445E-4</v>
      </c>
      <c r="EH51" s="909">
        <v>3.4706892738116445E-4</v>
      </c>
      <c r="EI51" s="909">
        <v>2.018076972243251E-4</v>
      </c>
      <c r="EJ51" s="909">
        <v>2.018076972243251E-4</v>
      </c>
      <c r="EK51" s="909">
        <v>2.018076972243251E-4</v>
      </c>
      <c r="EL51" s="909">
        <v>2.018076972243251E-4</v>
      </c>
    </row>
    <row r="52" spans="1:159" s="568" customFormat="1" ht="18.75" customHeight="1" thickBot="1">
      <c r="A52" s="687"/>
      <c r="B52" s="840" t="s">
        <v>1547</v>
      </c>
      <c r="C52" s="835"/>
      <c r="D52" s="835"/>
      <c r="E52" s="835"/>
      <c r="F52" s="835"/>
      <c r="G52" s="835"/>
      <c r="H52" s="835"/>
      <c r="I52" s="835"/>
      <c r="J52" s="835"/>
      <c r="K52" s="835"/>
      <c r="L52" s="835"/>
      <c r="M52" s="835"/>
      <c r="N52" s="835"/>
      <c r="O52" s="835"/>
      <c r="P52" s="835"/>
      <c r="Q52" s="835"/>
      <c r="R52" s="835"/>
      <c r="S52" s="835"/>
      <c r="T52" s="835"/>
      <c r="U52" s="835"/>
      <c r="V52" s="835"/>
      <c r="W52" s="835"/>
      <c r="X52" s="835"/>
      <c r="Y52" s="835"/>
      <c r="Z52" s="835"/>
      <c r="AA52" s="835"/>
      <c r="AB52" s="835"/>
      <c r="AC52" s="835"/>
      <c r="AD52" s="835"/>
      <c r="AE52" s="835"/>
      <c r="AF52" s="835"/>
      <c r="AG52" s="835"/>
      <c r="AH52" s="835"/>
      <c r="AI52" s="835"/>
      <c r="AJ52" s="835"/>
      <c r="AK52" s="835"/>
      <c r="AL52" s="835"/>
      <c r="AM52" s="835"/>
      <c r="AN52" s="835"/>
      <c r="AO52" s="835"/>
      <c r="AP52" s="835"/>
      <c r="AQ52" s="835"/>
      <c r="AR52" s="835"/>
      <c r="AS52" s="835"/>
      <c r="AT52" s="835"/>
      <c r="AU52" s="835"/>
      <c r="AV52" s="835"/>
      <c r="AW52" s="835"/>
      <c r="AX52" s="835"/>
      <c r="AY52" s="835"/>
      <c r="AZ52" s="835"/>
      <c r="BA52" s="835"/>
      <c r="BB52" s="835"/>
      <c r="BC52" s="835"/>
      <c r="BD52" s="835"/>
      <c r="BE52" s="835"/>
      <c r="BF52" s="835"/>
      <c r="BG52" s="835"/>
      <c r="BH52" s="835"/>
      <c r="BI52" s="835"/>
      <c r="BJ52" s="835"/>
      <c r="BK52" s="835"/>
      <c r="BL52" s="835"/>
      <c r="BM52" s="835"/>
      <c r="BN52" s="835"/>
      <c r="BO52" s="843"/>
      <c r="BP52" s="844"/>
      <c r="BQ52" s="844"/>
      <c r="BR52" s="844"/>
      <c r="BS52" s="844"/>
      <c r="BT52" s="844"/>
      <c r="BU52" s="844"/>
      <c r="BV52" s="783"/>
      <c r="BW52" s="783"/>
      <c r="BX52" s="783"/>
      <c r="BY52" s="783"/>
      <c r="BZ52" s="783"/>
      <c r="CA52" s="783"/>
      <c r="CB52" s="783"/>
      <c r="CC52" s="783"/>
      <c r="CD52" s="783"/>
      <c r="CE52" s="783"/>
      <c r="CF52" s="783"/>
      <c r="CG52" s="783"/>
      <c r="CH52" s="783"/>
      <c r="CI52" s="783"/>
      <c r="CJ52" s="783"/>
      <c r="CK52" s="783"/>
      <c r="CL52" s="783"/>
      <c r="CM52" s="783"/>
      <c r="CN52" s="783"/>
      <c r="CO52" s="783"/>
      <c r="CP52" s="783"/>
      <c r="CQ52" s="783"/>
      <c r="CR52" s="783"/>
      <c r="CS52" s="783"/>
      <c r="CT52" s="783"/>
      <c r="CU52" s="783"/>
      <c r="CV52" s="783"/>
      <c r="CW52" s="783"/>
      <c r="CX52" s="783"/>
      <c r="CY52" s="783"/>
      <c r="CZ52" s="783"/>
      <c r="DA52" s="783"/>
      <c r="DB52" s="783"/>
      <c r="DC52" s="783"/>
      <c r="DD52" s="783"/>
      <c r="DE52" s="783"/>
      <c r="DF52" s="783"/>
      <c r="DG52" s="783"/>
      <c r="DH52" s="783"/>
      <c r="DI52" s="783"/>
      <c r="DJ52" s="783"/>
      <c r="DK52" s="783"/>
      <c r="DL52" s="783"/>
      <c r="DM52" s="783"/>
      <c r="DN52" s="783"/>
      <c r="DO52" s="783"/>
      <c r="DP52" s="783"/>
      <c r="DQ52" s="783"/>
      <c r="DR52" s="783"/>
      <c r="DS52" s="783"/>
      <c r="DT52" s="783"/>
      <c r="DU52" s="783"/>
      <c r="DV52" s="783"/>
      <c r="DW52" s="783"/>
      <c r="DX52" s="783"/>
      <c r="DY52" s="783"/>
      <c r="DZ52" s="783"/>
      <c r="EA52" s="783"/>
      <c r="EB52" s="783"/>
      <c r="EC52" s="783"/>
      <c r="ED52" s="783"/>
      <c r="EE52" s="783"/>
      <c r="EF52" s="783"/>
      <c r="EG52" s="783"/>
      <c r="EH52" s="784"/>
      <c r="EI52" s="784"/>
      <c r="EJ52" s="784"/>
      <c r="EK52" s="784"/>
      <c r="EL52" s="784"/>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14"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915"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807">
        <v>3905</v>
      </c>
      <c r="DL57" s="807">
        <v>3705</v>
      </c>
      <c r="DM57" s="234">
        <v>4246</v>
      </c>
      <c r="DN57" s="234">
        <v>4500</v>
      </c>
      <c r="DO57" s="234"/>
      <c r="DP57" s="234"/>
      <c r="DQ57" s="234"/>
      <c r="DR57" s="234"/>
      <c r="DS57" s="234"/>
      <c r="DT57" s="234"/>
      <c r="DU57" s="234"/>
      <c r="DV57" s="234"/>
      <c r="DW57" s="234"/>
      <c r="DX57" s="234"/>
      <c r="DY57" s="234"/>
      <c r="DZ57" s="234"/>
    </row>
    <row r="58" spans="1:159">
      <c r="B58" s="106"/>
      <c r="S58">
        <v>401</v>
      </c>
      <c r="T58">
        <v>452</v>
      </c>
      <c r="U58">
        <v>479</v>
      </c>
      <c r="V58">
        <v>499</v>
      </c>
      <c r="W58">
        <v>506</v>
      </c>
      <c r="X58">
        <v>547</v>
      </c>
      <c r="Y58">
        <v>574</v>
      </c>
      <c r="Z58">
        <v>599</v>
      </c>
      <c r="AA58">
        <v>608</v>
      </c>
      <c r="AB58">
        <v>687</v>
      </c>
      <c r="AC58">
        <v>750</v>
      </c>
      <c r="AD58">
        <v>788</v>
      </c>
      <c r="AE58">
        <v>786</v>
      </c>
      <c r="AF58">
        <v>774</v>
      </c>
      <c r="AG58">
        <v>809</v>
      </c>
      <c r="AH58">
        <v>855</v>
      </c>
      <c r="AI58">
        <v>853</v>
      </c>
      <c r="AJ58">
        <v>858</v>
      </c>
      <c r="AK58">
        <v>906</v>
      </c>
      <c r="AL58">
        <v>955</v>
      </c>
      <c r="AM58">
        <v>963</v>
      </c>
      <c r="AN58">
        <v>1000</v>
      </c>
      <c r="AO58">
        <v>1074</v>
      </c>
      <c r="AP58">
        <v>1096</v>
      </c>
      <c r="AQ58">
        <v>1114</v>
      </c>
      <c r="AR58">
        <v>1144</v>
      </c>
      <c r="AS58">
        <v>1210</v>
      </c>
      <c r="AT58">
        <v>1234</v>
      </c>
      <c r="AU58">
        <v>1214</v>
      </c>
      <c r="AV58">
        <v>1253</v>
      </c>
      <c r="AW58">
        <v>1261</v>
      </c>
      <c r="AX58">
        <v>1329</v>
      </c>
      <c r="AY58">
        <v>1355</v>
      </c>
      <c r="AZ58">
        <v>1394</v>
      </c>
      <c r="BA58">
        <v>1437</v>
      </c>
      <c r="BB58">
        <v>1436</v>
      </c>
      <c r="BC58">
        <v>1465</v>
      </c>
      <c r="BD58">
        <v>1500</v>
      </c>
      <c r="BE58">
        <v>1568</v>
      </c>
      <c r="BF58">
        <v>1617</v>
      </c>
      <c r="BG58">
        <v>1661</v>
      </c>
      <c r="BH58">
        <v>1711</v>
      </c>
      <c r="BI58">
        <v>1696</v>
      </c>
      <c r="BJ58">
        <v>1778</v>
      </c>
      <c r="BK58">
        <v>1846</v>
      </c>
      <c r="BL58">
        <v>1917</v>
      </c>
      <c r="BM58">
        <v>1944</v>
      </c>
      <c r="BN58">
        <v>1988</v>
      </c>
      <c r="BO58">
        <v>2025</v>
      </c>
      <c r="BP58">
        <v>2056</v>
      </c>
      <c r="BQ58">
        <v>2080</v>
      </c>
      <c r="BR58">
        <v>2138</v>
      </c>
      <c r="BS58">
        <v>2152</v>
      </c>
      <c r="BT58">
        <v>2347</v>
      </c>
      <c r="BU58">
        <v>2355</v>
      </c>
      <c r="BV58">
        <v>2453</v>
      </c>
      <c r="BW58">
        <v>2405</v>
      </c>
      <c r="BX58">
        <v>2173</v>
      </c>
      <c r="BY58">
        <v>2450</v>
      </c>
      <c r="BZ58">
        <v>2569</v>
      </c>
      <c r="CA58">
        <v>2586</v>
      </c>
      <c r="CB58">
        <v>2665</v>
      </c>
      <c r="CC58">
        <v>2756</v>
      </c>
      <c r="CD58">
        <v>2936</v>
      </c>
      <c r="CE58">
        <v>3023</v>
      </c>
      <c r="CF58">
        <v>3283</v>
      </c>
      <c r="CG58">
        <v>3584</v>
      </c>
      <c r="CH58">
        <v>3830</v>
      </c>
      <c r="CI58">
        <v>3905</v>
      </c>
      <c r="CJ58">
        <v>3705</v>
      </c>
      <c r="CK58">
        <v>4246</v>
      </c>
      <c r="CL58">
        <v>4500</v>
      </c>
    </row>
    <row r="59" spans="1:159" ht="17.25" customHeight="1">
      <c r="B59" s="233" t="s">
        <v>1</v>
      </c>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807">
        <v>3421</v>
      </c>
      <c r="DL59" s="807">
        <v>3691</v>
      </c>
      <c r="DM59" s="234">
        <v>3742</v>
      </c>
      <c r="DN59" s="234">
        <v>4169</v>
      </c>
      <c r="DO59" s="234"/>
      <c r="DP59" s="234"/>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392</v>
      </c>
      <c r="T60" s="112">
        <v>429</v>
      </c>
      <c r="U60" s="112">
        <v>469</v>
      </c>
      <c r="V60" s="112">
        <v>476</v>
      </c>
      <c r="W60" s="112">
        <v>458</v>
      </c>
      <c r="X60" s="112">
        <v>502</v>
      </c>
      <c r="Y60" s="112">
        <v>530</v>
      </c>
      <c r="Z60" s="112">
        <v>555</v>
      </c>
      <c r="AA60" s="112">
        <v>579</v>
      </c>
      <c r="AB60" s="112">
        <v>633</v>
      </c>
      <c r="AC60" s="112">
        <v>715</v>
      </c>
      <c r="AD60" s="112">
        <v>727</v>
      </c>
      <c r="AE60" s="112">
        <v>730</v>
      </c>
      <c r="AF60" s="112">
        <v>735</v>
      </c>
      <c r="AG60" s="112">
        <v>781</v>
      </c>
      <c r="AH60" s="112">
        <v>819</v>
      </c>
      <c r="AI60" s="112">
        <v>812</v>
      </c>
      <c r="AJ60" s="112">
        <v>824</v>
      </c>
      <c r="AK60" s="112">
        <v>862</v>
      </c>
      <c r="AL60" s="112">
        <v>904</v>
      </c>
      <c r="AM60" s="112">
        <v>881</v>
      </c>
      <c r="AN60" s="112">
        <v>956</v>
      </c>
      <c r="AO60" s="112">
        <v>1012</v>
      </c>
      <c r="AP60" s="112">
        <v>1015</v>
      </c>
      <c r="AQ60" s="112">
        <v>1035</v>
      </c>
      <c r="AR60" s="112">
        <v>1095</v>
      </c>
      <c r="AS60" s="112">
        <v>1158</v>
      </c>
      <c r="AT60" s="112">
        <v>1097</v>
      </c>
      <c r="AU60" s="112">
        <v>1096</v>
      </c>
      <c r="AV60" s="112">
        <v>1118</v>
      </c>
      <c r="AW60" s="112">
        <v>1163</v>
      </c>
      <c r="AX60" s="112">
        <v>1238</v>
      </c>
      <c r="AY60" s="112">
        <v>1274</v>
      </c>
      <c r="AZ60" s="112">
        <v>1292</v>
      </c>
      <c r="BA60" s="112">
        <v>1375</v>
      </c>
      <c r="BB60" s="112">
        <v>1285</v>
      </c>
      <c r="BC60" s="112">
        <v>1378</v>
      </c>
      <c r="BD60" s="112">
        <v>1437</v>
      </c>
      <c r="BE60" s="112">
        <v>1506</v>
      </c>
      <c r="BF60" s="112">
        <v>1491</v>
      </c>
      <c r="BG60" s="112">
        <v>1499</v>
      </c>
      <c r="BH60" s="112">
        <v>1613</v>
      </c>
      <c r="BI60" s="112">
        <v>1624</v>
      </c>
      <c r="BJ60" s="112">
        <v>1613</v>
      </c>
      <c r="BK60" s="112">
        <v>1634</v>
      </c>
      <c r="BL60" s="112">
        <v>1709</v>
      </c>
      <c r="BM60" s="112">
        <v>1746</v>
      </c>
      <c r="BN60" s="112">
        <v>1743</v>
      </c>
      <c r="BO60" s="112">
        <v>1881</v>
      </c>
      <c r="BP60" s="112">
        <v>1878</v>
      </c>
      <c r="BQ60" s="112">
        <v>1887</v>
      </c>
      <c r="BR60" s="112">
        <v>1926</v>
      </c>
      <c r="BS60" s="112">
        <v>1918</v>
      </c>
      <c r="BT60" s="112">
        <v>2082</v>
      </c>
      <c r="BU60" s="112">
        <v>2020</v>
      </c>
      <c r="BV60" s="112">
        <v>2105</v>
      </c>
      <c r="BW60" s="112">
        <v>2268</v>
      </c>
      <c r="BX60" s="112">
        <v>2017</v>
      </c>
      <c r="BY60" s="112">
        <v>2273</v>
      </c>
      <c r="BZ60" s="112">
        <v>2348</v>
      </c>
      <c r="CA60" s="112">
        <v>2458</v>
      </c>
      <c r="CB60" s="112">
        <v>2305</v>
      </c>
      <c r="CC60" s="112">
        <v>2375</v>
      </c>
      <c r="CD60" s="112">
        <v>2561</v>
      </c>
      <c r="CE60" s="112">
        <v>2702</v>
      </c>
      <c r="CF60" s="112">
        <v>3021</v>
      </c>
      <c r="CG60" s="112">
        <v>3259</v>
      </c>
      <c r="CH60" s="112">
        <v>3428</v>
      </c>
      <c r="CI60" s="112">
        <v>3421</v>
      </c>
      <c r="CJ60" s="112">
        <v>3691</v>
      </c>
      <c r="CK60" s="112">
        <v>3742</v>
      </c>
      <c r="CL60" s="112">
        <v>4169</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c r="DP60" s="112"/>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64</v>
      </c>
      <c r="T61" s="112">
        <v>80</v>
      </c>
      <c r="U61" s="112">
        <v>78</v>
      </c>
      <c r="V61" s="112">
        <v>72</v>
      </c>
      <c r="W61" s="112">
        <v>75</v>
      </c>
      <c r="X61" s="112">
        <v>71</v>
      </c>
      <c r="Y61" s="112">
        <v>81</v>
      </c>
      <c r="Z61" s="112">
        <v>88</v>
      </c>
      <c r="AA61" s="112">
        <v>81</v>
      </c>
      <c r="AB61" s="112">
        <v>81</v>
      </c>
      <c r="AC61" s="112">
        <v>90</v>
      </c>
      <c r="AD61" s="112">
        <v>96</v>
      </c>
      <c r="AE61" s="112">
        <v>100</v>
      </c>
      <c r="AF61" s="112">
        <v>105</v>
      </c>
      <c r="AG61" s="112">
        <v>102</v>
      </c>
      <c r="AH61" s="112">
        <v>104</v>
      </c>
      <c r="AI61" s="112">
        <v>108</v>
      </c>
      <c r="AJ61" s="112">
        <v>119</v>
      </c>
      <c r="AK61" s="112">
        <v>115</v>
      </c>
      <c r="AL61" s="112">
        <v>126</v>
      </c>
      <c r="AM61" s="112">
        <v>95</v>
      </c>
      <c r="AN61" s="112">
        <v>116</v>
      </c>
      <c r="AO61" s="112">
        <v>137</v>
      </c>
      <c r="AP61" s="112">
        <v>149</v>
      </c>
      <c r="AQ61" s="112">
        <v>147</v>
      </c>
      <c r="AR61" s="112">
        <v>174</v>
      </c>
      <c r="AS61" s="112">
        <v>135</v>
      </c>
      <c r="AT61" s="112">
        <v>153</v>
      </c>
      <c r="AU61" s="112">
        <v>146</v>
      </c>
      <c r="AV61" s="112">
        <v>175</v>
      </c>
      <c r="AW61" s="112">
        <v>152</v>
      </c>
      <c r="AX61" s="112">
        <v>177</v>
      </c>
      <c r="AY61" s="112">
        <v>192</v>
      </c>
      <c r="AZ61" s="112">
        <v>229</v>
      </c>
      <c r="BA61" s="112">
        <v>198</v>
      </c>
      <c r="BB61" s="112">
        <v>184</v>
      </c>
      <c r="BC61" s="112">
        <v>207</v>
      </c>
      <c r="BD61" s="112">
        <v>212</v>
      </c>
      <c r="BE61" s="112">
        <v>218</v>
      </c>
      <c r="BF61" s="112">
        <v>215</v>
      </c>
      <c r="BG61" s="112">
        <v>265</v>
      </c>
      <c r="BH61" s="112">
        <v>231</v>
      </c>
      <c r="BI61" s="112">
        <v>269</v>
      </c>
      <c r="BJ61" s="112">
        <v>266</v>
      </c>
      <c r="BK61" s="112">
        <v>264</v>
      </c>
      <c r="BL61" s="112">
        <v>285</v>
      </c>
      <c r="BM61" s="112">
        <v>311</v>
      </c>
      <c r="BN61" s="112">
        <v>296</v>
      </c>
      <c r="BO61" s="112">
        <v>282</v>
      </c>
      <c r="BP61" s="112">
        <v>291</v>
      </c>
      <c r="BQ61" s="112">
        <v>327</v>
      </c>
      <c r="BR61" s="112">
        <v>324</v>
      </c>
      <c r="BS61" s="112">
        <v>335</v>
      </c>
      <c r="BT61" s="112">
        <v>439</v>
      </c>
      <c r="BU61" s="112">
        <v>335</v>
      </c>
      <c r="BV61" s="112">
        <v>363</v>
      </c>
      <c r="BW61" s="112">
        <v>398</v>
      </c>
      <c r="BX61" s="112">
        <v>380</v>
      </c>
      <c r="BY61" s="112">
        <v>382</v>
      </c>
      <c r="BZ61" s="112">
        <v>412</v>
      </c>
      <c r="CA61" s="112">
        <v>423</v>
      </c>
      <c r="CB61" s="112">
        <v>464</v>
      </c>
      <c r="CC61" s="112">
        <v>506</v>
      </c>
      <c r="CD61" s="112">
        <v>463</v>
      </c>
      <c r="CE61" s="112">
        <v>560</v>
      </c>
      <c r="CF61" s="112">
        <v>526</v>
      </c>
      <c r="CG61" s="112">
        <v>688</v>
      </c>
      <c r="CH61" s="112">
        <v>564</v>
      </c>
      <c r="CI61" s="112">
        <v>630</v>
      </c>
      <c r="CJ61" s="112">
        <v>801</v>
      </c>
      <c r="CK61" s="112">
        <v>662</v>
      </c>
      <c r="CL61" s="112">
        <v>614</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c r="DP61" s="112"/>
      <c r="DQ61" s="112"/>
      <c r="DR61" s="112"/>
      <c r="DS61" s="112"/>
      <c r="DT61" s="112"/>
      <c r="DU61" s="112"/>
      <c r="DV61" s="112"/>
      <c r="DW61" s="112"/>
      <c r="DX61" s="112"/>
      <c r="DY61" s="112"/>
      <c r="DZ61" s="112"/>
    </row>
    <row r="62" spans="1:159">
      <c r="B62" s="106"/>
      <c r="S62">
        <v>328</v>
      </c>
      <c r="T62">
        <v>349</v>
      </c>
      <c r="U62">
        <v>390</v>
      </c>
      <c r="V62">
        <v>404</v>
      </c>
      <c r="W62">
        <v>383</v>
      </c>
      <c r="X62">
        <v>431</v>
      </c>
      <c r="Y62">
        <v>449</v>
      </c>
      <c r="Z62">
        <v>467</v>
      </c>
      <c r="AA62">
        <v>498</v>
      </c>
      <c r="AB62">
        <v>552</v>
      </c>
      <c r="AC62">
        <v>626</v>
      </c>
      <c r="AD62">
        <v>631</v>
      </c>
      <c r="AE62">
        <v>630</v>
      </c>
      <c r="AF62">
        <v>630</v>
      </c>
      <c r="AG62">
        <v>679</v>
      </c>
      <c r="AH62">
        <v>715</v>
      </c>
      <c r="AI62">
        <v>705</v>
      </c>
      <c r="AJ62">
        <v>705</v>
      </c>
      <c r="AK62">
        <v>747</v>
      </c>
      <c r="AL62">
        <v>778</v>
      </c>
      <c r="AM62">
        <v>786</v>
      </c>
      <c r="AN62">
        <v>840</v>
      </c>
      <c r="AO62">
        <v>875</v>
      </c>
      <c r="AP62">
        <v>866</v>
      </c>
      <c r="AQ62">
        <v>889</v>
      </c>
      <c r="AR62">
        <v>921</v>
      </c>
      <c r="AS62">
        <v>1023</v>
      </c>
      <c r="AT62">
        <v>943</v>
      </c>
      <c r="AU62">
        <v>950</v>
      </c>
      <c r="AV62">
        <v>943</v>
      </c>
      <c r="AW62">
        <v>1011</v>
      </c>
      <c r="AX62">
        <v>1061</v>
      </c>
      <c r="AY62">
        <v>1082</v>
      </c>
      <c r="AZ62">
        <v>1063</v>
      </c>
      <c r="BA62">
        <v>1177</v>
      </c>
      <c r="BB62">
        <v>1100</v>
      </c>
      <c r="BC62">
        <v>1171</v>
      </c>
      <c r="BD62">
        <v>1225</v>
      </c>
      <c r="BE62">
        <v>1288</v>
      </c>
      <c r="BF62">
        <v>1276</v>
      </c>
      <c r="BG62">
        <v>1234</v>
      </c>
      <c r="BH62">
        <v>1381</v>
      </c>
      <c r="BI62">
        <v>1355</v>
      </c>
      <c r="BJ62">
        <v>1347</v>
      </c>
      <c r="BK62">
        <v>1370</v>
      </c>
      <c r="BL62">
        <v>1424</v>
      </c>
      <c r="BM62">
        <v>1435</v>
      </c>
      <c r="BN62">
        <v>1447</v>
      </c>
      <c r="BO62">
        <v>1600</v>
      </c>
      <c r="BP62">
        <v>1587</v>
      </c>
      <c r="BQ62">
        <v>1560</v>
      </c>
      <c r="BR62">
        <v>1602</v>
      </c>
      <c r="BS62">
        <v>1583</v>
      </c>
      <c r="BT62">
        <v>1642</v>
      </c>
      <c r="BU62">
        <v>1685</v>
      </c>
      <c r="BV62">
        <v>1742</v>
      </c>
      <c r="BW62">
        <v>1870</v>
      </c>
      <c r="BX62">
        <v>1637</v>
      </c>
      <c r="BY62">
        <v>1892</v>
      </c>
      <c r="BZ62">
        <v>1936</v>
      </c>
      <c r="CA62">
        <v>2035</v>
      </c>
      <c r="CB62">
        <v>1841</v>
      </c>
      <c r="CC62">
        <v>1869</v>
      </c>
      <c r="CD62">
        <v>2099</v>
      </c>
      <c r="CE62">
        <v>2142</v>
      </c>
      <c r="CF62">
        <v>2495</v>
      </c>
      <c r="CG62">
        <v>2571</v>
      </c>
      <c r="CH62">
        <v>2864</v>
      </c>
      <c r="CI62">
        <v>2791</v>
      </c>
      <c r="CJ62">
        <v>2890</v>
      </c>
      <c r="CK62">
        <v>3080</v>
      </c>
      <c r="CL62">
        <v>3555</v>
      </c>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808">
        <v>913</v>
      </c>
      <c r="DL63" s="808">
        <v>709</v>
      </c>
      <c r="DM63" s="235">
        <v>1249</v>
      </c>
      <c r="DN63" s="235">
        <v>938</v>
      </c>
      <c r="DO63" s="235"/>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59</v>
      </c>
      <c r="T64" s="112">
        <v>72</v>
      </c>
      <c r="U64" s="112">
        <v>68</v>
      </c>
      <c r="V64" s="112">
        <v>77</v>
      </c>
      <c r="W64" s="112">
        <v>87</v>
      </c>
      <c r="X64" s="112">
        <v>86</v>
      </c>
      <c r="Y64" s="112">
        <v>95</v>
      </c>
      <c r="Z64" s="112">
        <v>106</v>
      </c>
      <c r="AA64" s="112">
        <v>110</v>
      </c>
      <c r="AB64" s="112">
        <v>157</v>
      </c>
      <c r="AC64" s="112">
        <v>156</v>
      </c>
      <c r="AD64" s="112">
        <v>182</v>
      </c>
      <c r="AE64" s="112">
        <v>191</v>
      </c>
      <c r="AF64" s="112">
        <v>171</v>
      </c>
      <c r="AG64" s="112">
        <v>153</v>
      </c>
      <c r="AH64" s="112">
        <v>163</v>
      </c>
      <c r="AI64" s="112">
        <v>186</v>
      </c>
      <c r="AJ64" s="112">
        <v>167</v>
      </c>
      <c r="AK64" s="112">
        <v>174</v>
      </c>
      <c r="AL64" s="112">
        <v>207</v>
      </c>
      <c r="AM64" s="112">
        <v>221</v>
      </c>
      <c r="AN64" s="112">
        <v>194</v>
      </c>
      <c r="AO64" s="112">
        <v>211</v>
      </c>
      <c r="AP64" s="112">
        <v>238</v>
      </c>
      <c r="AQ64" s="112">
        <v>258</v>
      </c>
      <c r="AR64" s="112">
        <v>244</v>
      </c>
      <c r="AS64" s="112">
        <v>273</v>
      </c>
      <c r="AT64" s="112">
        <v>321</v>
      </c>
      <c r="AU64" s="112">
        <v>306</v>
      </c>
      <c r="AV64" s="112">
        <v>300</v>
      </c>
      <c r="AW64" s="112">
        <v>296</v>
      </c>
      <c r="AX64" s="112">
        <v>333</v>
      </c>
      <c r="AY64" s="112">
        <v>326</v>
      </c>
      <c r="AZ64" s="112">
        <v>325</v>
      </c>
      <c r="BA64" s="112">
        <v>280</v>
      </c>
      <c r="BB64" s="112">
        <v>375</v>
      </c>
      <c r="BC64" s="112">
        <v>359</v>
      </c>
      <c r="BD64" s="112">
        <v>363</v>
      </c>
      <c r="BE64" s="112">
        <v>350</v>
      </c>
      <c r="BF64" s="112">
        <v>419</v>
      </c>
      <c r="BG64" s="112">
        <v>466</v>
      </c>
      <c r="BH64" s="112">
        <v>442</v>
      </c>
      <c r="BI64" s="112">
        <v>403</v>
      </c>
      <c r="BJ64" s="112">
        <v>461</v>
      </c>
      <c r="BK64" s="112">
        <v>442</v>
      </c>
      <c r="BL64" s="112">
        <v>436</v>
      </c>
      <c r="BM64" s="112">
        <v>470</v>
      </c>
      <c r="BN64" s="112">
        <v>487</v>
      </c>
      <c r="BO64" s="112">
        <v>441</v>
      </c>
      <c r="BP64" s="112">
        <v>416</v>
      </c>
      <c r="BQ64" s="112">
        <v>452</v>
      </c>
      <c r="BR64" s="112">
        <v>543</v>
      </c>
      <c r="BS64" s="112">
        <v>530</v>
      </c>
      <c r="BT64" s="112">
        <v>605</v>
      </c>
      <c r="BU64" s="112">
        <v>688</v>
      </c>
      <c r="BV64" s="112">
        <v>693</v>
      </c>
      <c r="BW64" s="112">
        <v>582</v>
      </c>
      <c r="BX64" s="112">
        <v>507</v>
      </c>
      <c r="BY64" s="112">
        <v>572</v>
      </c>
      <c r="BZ64" s="112">
        <v>617</v>
      </c>
      <c r="CA64" s="112">
        <v>510</v>
      </c>
      <c r="CB64" s="112">
        <v>751</v>
      </c>
      <c r="CC64" s="112">
        <v>823</v>
      </c>
      <c r="CD64" s="112">
        <v>867</v>
      </c>
      <c r="CE64" s="112">
        <v>760</v>
      </c>
      <c r="CF64" s="112">
        <v>868</v>
      </c>
      <c r="CG64" s="112">
        <v>941</v>
      </c>
      <c r="CH64" s="112">
        <v>963</v>
      </c>
      <c r="CI64" s="112">
        <v>913</v>
      </c>
      <c r="CJ64" s="112">
        <v>709</v>
      </c>
      <c r="CK64" s="112">
        <v>1249</v>
      </c>
      <c r="CL64" s="112">
        <v>938</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57</v>
      </c>
      <c r="T65" s="112">
        <v>69</v>
      </c>
      <c r="U65" s="112">
        <v>67</v>
      </c>
      <c r="V65" s="112">
        <v>76</v>
      </c>
      <c r="W65" s="112">
        <v>85</v>
      </c>
      <c r="X65" s="112">
        <v>83</v>
      </c>
      <c r="Y65" s="112">
        <v>92</v>
      </c>
      <c r="Z65" s="112">
        <v>103</v>
      </c>
      <c r="AA65" s="112">
        <v>107</v>
      </c>
      <c r="AB65" s="112">
        <v>149</v>
      </c>
      <c r="AC65" s="112">
        <v>152</v>
      </c>
      <c r="AD65" s="112">
        <v>176</v>
      </c>
      <c r="AE65" s="112">
        <v>185</v>
      </c>
      <c r="AF65" s="112">
        <v>163</v>
      </c>
      <c r="AG65" s="112">
        <v>147</v>
      </c>
      <c r="AH65" s="112">
        <v>159</v>
      </c>
      <c r="AI65" s="112">
        <v>181</v>
      </c>
      <c r="AJ65" s="112">
        <v>160</v>
      </c>
      <c r="AK65" s="112">
        <v>168</v>
      </c>
      <c r="AL65" s="112">
        <v>201</v>
      </c>
      <c r="AM65" s="112">
        <v>220</v>
      </c>
      <c r="AN65" s="112">
        <v>191</v>
      </c>
      <c r="AO65" s="112">
        <v>201</v>
      </c>
      <c r="AP65" s="112">
        <v>236</v>
      </c>
      <c r="AQ65" s="112">
        <v>250</v>
      </c>
      <c r="AR65" s="112">
        <v>232</v>
      </c>
      <c r="AS65" s="112">
        <v>268</v>
      </c>
      <c r="AT65" s="112">
        <v>314</v>
      </c>
      <c r="AU65" s="112">
        <v>297</v>
      </c>
      <c r="AV65" s="112">
        <v>280</v>
      </c>
      <c r="AW65" s="112">
        <v>293</v>
      </c>
      <c r="AX65" s="112">
        <v>327</v>
      </c>
      <c r="AY65" s="112">
        <v>321</v>
      </c>
      <c r="AZ65" s="112">
        <v>305</v>
      </c>
      <c r="BA65" s="112">
        <v>276</v>
      </c>
      <c r="BB65" s="112">
        <v>370</v>
      </c>
      <c r="BC65" s="112">
        <v>359</v>
      </c>
      <c r="BD65" s="112">
        <v>353</v>
      </c>
      <c r="BE65" s="112">
        <v>345</v>
      </c>
      <c r="BF65" s="112">
        <v>417</v>
      </c>
      <c r="BG65" s="112">
        <v>483</v>
      </c>
      <c r="BH65" s="112">
        <v>489</v>
      </c>
      <c r="BI65" s="112">
        <v>441</v>
      </c>
      <c r="BJ65" s="112">
        <v>444</v>
      </c>
      <c r="BK65" s="112">
        <v>424</v>
      </c>
      <c r="BL65" s="112">
        <v>420</v>
      </c>
      <c r="BM65" s="112">
        <v>451</v>
      </c>
      <c r="BN65" s="112">
        <v>452</v>
      </c>
      <c r="BO65" s="112">
        <v>450</v>
      </c>
      <c r="BP65" s="112">
        <v>443</v>
      </c>
      <c r="BQ65" s="112">
        <v>486</v>
      </c>
      <c r="BR65" s="112">
        <v>526</v>
      </c>
      <c r="BS65" s="112">
        <v>558</v>
      </c>
      <c r="BT65" s="112">
        <v>662</v>
      </c>
      <c r="BU65" s="112">
        <v>616</v>
      </c>
      <c r="BV65" s="112">
        <v>669</v>
      </c>
      <c r="BW65" s="112">
        <v>618</v>
      </c>
      <c r="BX65" s="112">
        <v>500</v>
      </c>
      <c r="BY65" s="112">
        <v>625</v>
      </c>
      <c r="BZ65" s="112">
        <v>689</v>
      </c>
      <c r="CA65" s="112">
        <v>715</v>
      </c>
      <c r="CB65" s="112">
        <v>652</v>
      </c>
      <c r="CC65" s="112">
        <v>743</v>
      </c>
      <c r="CD65" s="112">
        <v>805</v>
      </c>
      <c r="CE65" s="112">
        <v>793</v>
      </c>
      <c r="CF65" s="112">
        <v>763</v>
      </c>
      <c r="CG65" s="112">
        <v>824</v>
      </c>
      <c r="CH65" s="112">
        <v>990</v>
      </c>
      <c r="CI65" s="112">
        <v>1044</v>
      </c>
      <c r="CJ65" s="112">
        <v>1083</v>
      </c>
      <c r="CK65" s="112">
        <v>1179</v>
      </c>
      <c r="CL65" s="112">
        <v>1125</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46</v>
      </c>
      <c r="T66" s="112">
        <v>53</v>
      </c>
      <c r="U66" s="112">
        <v>54</v>
      </c>
      <c r="V66" s="112">
        <v>59</v>
      </c>
      <c r="W66" s="112">
        <v>66</v>
      </c>
      <c r="X66" s="112">
        <v>61</v>
      </c>
      <c r="Y66" s="112">
        <v>66</v>
      </c>
      <c r="Z66" s="112">
        <v>72</v>
      </c>
      <c r="AA66" s="112">
        <v>81</v>
      </c>
      <c r="AB66" s="112">
        <v>89</v>
      </c>
      <c r="AC66" s="112">
        <v>105</v>
      </c>
      <c r="AD66" s="112">
        <v>116</v>
      </c>
      <c r="AE66" s="112">
        <v>122</v>
      </c>
      <c r="AF66" s="112">
        <v>101</v>
      </c>
      <c r="AG66" s="112">
        <v>97</v>
      </c>
      <c r="AH66" s="112">
        <v>116</v>
      </c>
      <c r="AI66" s="112">
        <v>129</v>
      </c>
      <c r="AJ66" s="112">
        <v>108</v>
      </c>
      <c r="AK66" s="112">
        <v>112</v>
      </c>
      <c r="AL66" s="112">
        <v>137</v>
      </c>
      <c r="AM66" s="112">
        <v>166</v>
      </c>
      <c r="AN66" s="112">
        <v>134</v>
      </c>
      <c r="AO66" s="112">
        <v>146</v>
      </c>
      <c r="AP66" s="112">
        <v>183</v>
      </c>
      <c r="AQ66" s="112">
        <v>175</v>
      </c>
      <c r="AR66" s="112">
        <v>166</v>
      </c>
      <c r="AS66" s="112">
        <v>194</v>
      </c>
      <c r="AT66" s="112">
        <v>233</v>
      </c>
      <c r="AU66" s="112">
        <v>224</v>
      </c>
      <c r="AV66" s="112">
        <v>201</v>
      </c>
      <c r="AW66" s="112">
        <v>219</v>
      </c>
      <c r="AX66" s="112">
        <v>241</v>
      </c>
      <c r="AY66" s="112">
        <v>249</v>
      </c>
      <c r="AZ66" s="112">
        <v>216</v>
      </c>
      <c r="BA66" s="112">
        <v>197</v>
      </c>
      <c r="BB66" s="112">
        <v>283</v>
      </c>
      <c r="BC66" s="112">
        <v>284</v>
      </c>
      <c r="BD66" s="112">
        <v>258</v>
      </c>
      <c r="BE66" s="112">
        <v>257</v>
      </c>
      <c r="BF66" s="112">
        <v>309</v>
      </c>
      <c r="BG66" s="112">
        <v>315</v>
      </c>
      <c r="BH66" s="112">
        <v>297</v>
      </c>
      <c r="BI66" s="112">
        <v>286</v>
      </c>
      <c r="BJ66" s="112">
        <v>303</v>
      </c>
      <c r="BK66" s="112">
        <v>280</v>
      </c>
      <c r="BL66" s="112">
        <v>275</v>
      </c>
      <c r="BM66" s="112">
        <v>291</v>
      </c>
      <c r="BN66" s="112">
        <v>297</v>
      </c>
      <c r="BO66" s="112">
        <v>282</v>
      </c>
      <c r="BP66" s="112">
        <v>287</v>
      </c>
      <c r="BQ66" s="112">
        <v>322</v>
      </c>
      <c r="BR66" s="112">
        <v>347</v>
      </c>
      <c r="BS66" s="112">
        <v>369</v>
      </c>
      <c r="BT66" s="112">
        <v>402</v>
      </c>
      <c r="BU66" s="112">
        <v>429</v>
      </c>
      <c r="BV66" s="112">
        <v>451</v>
      </c>
      <c r="BW66" s="112">
        <v>391</v>
      </c>
      <c r="BX66" s="112">
        <v>324</v>
      </c>
      <c r="BY66" s="112">
        <v>407</v>
      </c>
      <c r="BZ66" s="112">
        <v>453</v>
      </c>
      <c r="CA66" s="112">
        <v>437</v>
      </c>
      <c r="CB66" s="112">
        <v>407</v>
      </c>
      <c r="CC66" s="112">
        <v>509</v>
      </c>
      <c r="CD66" s="112">
        <v>525</v>
      </c>
      <c r="CE66" s="112">
        <v>555</v>
      </c>
      <c r="CF66" s="112">
        <v>482</v>
      </c>
      <c r="CG66" s="112">
        <v>563</v>
      </c>
      <c r="CH66" s="112">
        <v>629</v>
      </c>
      <c r="CI66" s="112">
        <v>722</v>
      </c>
      <c r="CJ66" s="112">
        <v>669</v>
      </c>
      <c r="CK66" s="112">
        <v>746</v>
      </c>
      <c r="CL66" s="112">
        <v>730</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11</v>
      </c>
      <c r="T67" s="112">
        <v>17</v>
      </c>
      <c r="U67" s="112">
        <v>13</v>
      </c>
      <c r="V67" s="112">
        <v>16</v>
      </c>
      <c r="W67" s="112">
        <v>18</v>
      </c>
      <c r="X67" s="112">
        <v>22</v>
      </c>
      <c r="Y67" s="112">
        <v>26</v>
      </c>
      <c r="Z67" s="112">
        <v>31</v>
      </c>
      <c r="AA67" s="112">
        <v>26</v>
      </c>
      <c r="AB67" s="112">
        <v>60</v>
      </c>
      <c r="AC67" s="112">
        <v>47</v>
      </c>
      <c r="AD67" s="112">
        <v>60</v>
      </c>
      <c r="AE67" s="112">
        <v>63</v>
      </c>
      <c r="AF67" s="112">
        <v>62</v>
      </c>
      <c r="AG67" s="112">
        <v>50</v>
      </c>
      <c r="AH67" s="112">
        <v>42</v>
      </c>
      <c r="AI67" s="112">
        <v>52</v>
      </c>
      <c r="AJ67" s="112">
        <v>52</v>
      </c>
      <c r="AK67" s="112">
        <v>56</v>
      </c>
      <c r="AL67" s="112">
        <v>64</v>
      </c>
      <c r="AM67" s="112">
        <v>54</v>
      </c>
      <c r="AN67" s="112">
        <v>57</v>
      </c>
      <c r="AO67" s="112">
        <v>55</v>
      </c>
      <c r="AP67" s="112">
        <v>52</v>
      </c>
      <c r="AQ67" s="112">
        <v>75</v>
      </c>
      <c r="AR67" s="112">
        <v>66</v>
      </c>
      <c r="AS67" s="112">
        <v>75</v>
      </c>
      <c r="AT67" s="112">
        <v>81</v>
      </c>
      <c r="AU67" s="112">
        <v>73</v>
      </c>
      <c r="AV67" s="112">
        <v>79</v>
      </c>
      <c r="AW67" s="112">
        <v>74</v>
      </c>
      <c r="AX67" s="112">
        <v>86</v>
      </c>
      <c r="AY67" s="112">
        <v>72</v>
      </c>
      <c r="AZ67" s="112">
        <v>89</v>
      </c>
      <c r="BA67" s="112">
        <v>79</v>
      </c>
      <c r="BB67" s="112">
        <v>87</v>
      </c>
      <c r="BC67" s="112">
        <v>75</v>
      </c>
      <c r="BD67" s="112">
        <v>95</v>
      </c>
      <c r="BE67" s="112">
        <v>89</v>
      </c>
      <c r="BF67" s="112">
        <v>108</v>
      </c>
      <c r="BG67" s="112">
        <v>168</v>
      </c>
      <c r="BH67" s="112">
        <v>193</v>
      </c>
      <c r="BI67" s="112">
        <v>155</v>
      </c>
      <c r="BJ67" s="112">
        <v>141</v>
      </c>
      <c r="BK67" s="112">
        <v>144</v>
      </c>
      <c r="BL67" s="112">
        <v>146</v>
      </c>
      <c r="BM67" s="112">
        <v>161</v>
      </c>
      <c r="BN67" s="112">
        <v>155</v>
      </c>
      <c r="BO67" s="112">
        <v>168</v>
      </c>
      <c r="BP67" s="112">
        <v>156</v>
      </c>
      <c r="BQ67" s="112">
        <v>165</v>
      </c>
      <c r="BR67" s="112">
        <v>179</v>
      </c>
      <c r="BS67" s="112">
        <v>188</v>
      </c>
      <c r="BT67" s="112">
        <v>260</v>
      </c>
      <c r="BU67" s="112">
        <v>187</v>
      </c>
      <c r="BV67" s="112">
        <v>218</v>
      </c>
      <c r="BW67" s="112">
        <v>227</v>
      </c>
      <c r="BX67" s="112">
        <v>176</v>
      </c>
      <c r="BY67" s="112">
        <v>218</v>
      </c>
      <c r="BZ67" s="112">
        <v>236</v>
      </c>
      <c r="CA67" s="112">
        <v>278</v>
      </c>
      <c r="CB67" s="112">
        <v>245</v>
      </c>
      <c r="CC67" s="112">
        <v>234</v>
      </c>
      <c r="CD67" s="112">
        <v>280</v>
      </c>
      <c r="CE67" s="112">
        <v>238</v>
      </c>
      <c r="CF67" s="112">
        <v>281</v>
      </c>
      <c r="CG67" s="112">
        <v>261</v>
      </c>
      <c r="CH67" s="112">
        <v>361</v>
      </c>
      <c r="CI67" s="112">
        <v>322</v>
      </c>
      <c r="CJ67" s="112">
        <v>413</v>
      </c>
      <c r="CK67" s="112">
        <v>433</v>
      </c>
      <c r="CL67" s="112">
        <v>395</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c r="DP67" s="112"/>
      <c r="DQ67" s="112"/>
      <c r="DR67" s="112"/>
      <c r="DS67" s="112"/>
      <c r="DT67" s="112"/>
      <c r="DU67" s="112"/>
      <c r="DV67" s="112"/>
      <c r="DW67" s="112"/>
      <c r="DX67" s="112"/>
      <c r="DY67" s="112"/>
      <c r="DZ67" s="112"/>
    </row>
    <row r="68" spans="1:130">
      <c r="B68" s="106"/>
      <c r="S68">
        <v>1</v>
      </c>
      <c r="T68">
        <v>2</v>
      </c>
      <c r="U68">
        <v>1</v>
      </c>
      <c r="V68">
        <v>2</v>
      </c>
      <c r="W68">
        <v>2</v>
      </c>
      <c r="X68">
        <v>3</v>
      </c>
      <c r="Y68">
        <v>3</v>
      </c>
      <c r="Z68">
        <v>3</v>
      </c>
      <c r="AA68">
        <v>3</v>
      </c>
      <c r="AB68">
        <v>8</v>
      </c>
      <c r="AC68">
        <v>4</v>
      </c>
      <c r="AD68">
        <v>6</v>
      </c>
      <c r="AE68">
        <v>7</v>
      </c>
      <c r="AF68">
        <v>8</v>
      </c>
      <c r="AG68">
        <v>6</v>
      </c>
      <c r="AH68">
        <v>4</v>
      </c>
      <c r="AI68">
        <v>5</v>
      </c>
      <c r="AJ68">
        <v>7</v>
      </c>
      <c r="AK68">
        <v>6</v>
      </c>
      <c r="AL68">
        <v>6</v>
      </c>
      <c r="AM68">
        <v>1</v>
      </c>
      <c r="AN68">
        <v>3</v>
      </c>
      <c r="AO68">
        <v>10</v>
      </c>
      <c r="AP68">
        <v>2</v>
      </c>
      <c r="AQ68">
        <v>8</v>
      </c>
      <c r="AR68">
        <v>12</v>
      </c>
      <c r="AS68">
        <v>4</v>
      </c>
      <c r="AT68">
        <v>7</v>
      </c>
      <c r="AU68">
        <v>8</v>
      </c>
      <c r="AV68">
        <v>20</v>
      </c>
      <c r="AW68">
        <v>3</v>
      </c>
      <c r="AX68">
        <v>6</v>
      </c>
      <c r="AY68">
        <v>5</v>
      </c>
      <c r="AZ68">
        <v>20</v>
      </c>
      <c r="BA68">
        <v>4</v>
      </c>
      <c r="BB68">
        <v>5</v>
      </c>
      <c r="BC68">
        <v>0</v>
      </c>
      <c r="BD68">
        <v>10</v>
      </c>
      <c r="BE68">
        <v>4</v>
      </c>
      <c r="BF68">
        <v>2</v>
      </c>
      <c r="BG68">
        <v>-17</v>
      </c>
      <c r="BH68">
        <v>-47</v>
      </c>
      <c r="BI68">
        <v>-39</v>
      </c>
      <c r="BJ68">
        <v>18</v>
      </c>
      <c r="BK68">
        <v>18</v>
      </c>
      <c r="BL68">
        <v>16</v>
      </c>
      <c r="BM68">
        <v>18</v>
      </c>
      <c r="BN68">
        <v>35</v>
      </c>
      <c r="BO68">
        <v>-9</v>
      </c>
      <c r="BP68">
        <v>-27</v>
      </c>
      <c r="BQ68">
        <v>-34</v>
      </c>
      <c r="BR68">
        <v>17</v>
      </c>
      <c r="BS68">
        <v>-28</v>
      </c>
      <c r="BT68">
        <v>-57</v>
      </c>
      <c r="BU68">
        <v>72</v>
      </c>
      <c r="BV68">
        <v>24</v>
      </c>
      <c r="BW68">
        <v>-35</v>
      </c>
      <c r="BX68">
        <v>8</v>
      </c>
      <c r="BY68">
        <v>-53</v>
      </c>
      <c r="BZ68">
        <v>-72</v>
      </c>
      <c r="CA68">
        <v>-205</v>
      </c>
      <c r="CB68">
        <v>99</v>
      </c>
      <c r="CC68">
        <v>80</v>
      </c>
      <c r="CD68">
        <v>62</v>
      </c>
      <c r="CE68">
        <v>-33</v>
      </c>
      <c r="CF68">
        <v>105</v>
      </c>
      <c r="CG68">
        <v>117</v>
      </c>
      <c r="CH68">
        <v>-27</v>
      </c>
      <c r="CI68">
        <v>-130</v>
      </c>
      <c r="CJ68">
        <v>-374</v>
      </c>
      <c r="CK68">
        <v>70</v>
      </c>
      <c r="CL68">
        <v>-187</v>
      </c>
    </row>
    <row r="69" spans="1:130" ht="17.25" customHeight="1">
      <c r="B69" s="233" t="s">
        <v>9</v>
      </c>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808">
        <v>-429</v>
      </c>
      <c r="DL69" s="808">
        <v>-695</v>
      </c>
      <c r="DM69" s="235">
        <v>-745</v>
      </c>
      <c r="DN69" s="235">
        <v>-607</v>
      </c>
      <c r="DO69" s="235"/>
      <c r="DP69" s="235"/>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-49</v>
      </c>
      <c r="T70" s="112">
        <v>-49</v>
      </c>
      <c r="U70" s="112">
        <v>-57</v>
      </c>
      <c r="V70" s="112">
        <v>-54</v>
      </c>
      <c r="W70" s="112">
        <v>-38</v>
      </c>
      <c r="X70" s="112">
        <v>-42</v>
      </c>
      <c r="Y70" s="112">
        <v>-51</v>
      </c>
      <c r="Z70" s="112">
        <v>-62</v>
      </c>
      <c r="AA70" s="112">
        <v>-81</v>
      </c>
      <c r="AB70" s="112">
        <v>-103</v>
      </c>
      <c r="AC70" s="112">
        <v>-122</v>
      </c>
      <c r="AD70" s="112">
        <v>-120</v>
      </c>
      <c r="AE70" s="112">
        <v>-135</v>
      </c>
      <c r="AF70" s="112">
        <v>-132</v>
      </c>
      <c r="AG70" s="112">
        <v>-124</v>
      </c>
      <c r="AH70" s="112">
        <v>-127</v>
      </c>
      <c r="AI70" s="112">
        <v>-146</v>
      </c>
      <c r="AJ70" s="112">
        <v>-133</v>
      </c>
      <c r="AK70" s="112">
        <v>-130</v>
      </c>
      <c r="AL70" s="112">
        <v>-155</v>
      </c>
      <c r="AM70" s="112">
        <v>-138</v>
      </c>
      <c r="AN70" s="112">
        <v>-150</v>
      </c>
      <c r="AO70" s="112">
        <v>-149</v>
      </c>
      <c r="AP70" s="112">
        <v>-157</v>
      </c>
      <c r="AQ70" s="112">
        <v>-179</v>
      </c>
      <c r="AR70" s="112">
        <v>-195</v>
      </c>
      <c r="AS70" s="112">
        <v>-221</v>
      </c>
      <c r="AT70" s="112">
        <v>-183</v>
      </c>
      <c r="AU70" s="112">
        <v>-188</v>
      </c>
      <c r="AV70" s="112">
        <v>-166</v>
      </c>
      <c r="AW70" s="112">
        <v>-198</v>
      </c>
      <c r="AX70" s="112">
        <v>-242</v>
      </c>
      <c r="AY70" s="112">
        <v>-244</v>
      </c>
      <c r="AZ70" s="112">
        <v>-223</v>
      </c>
      <c r="BA70" s="112">
        <v>-218</v>
      </c>
      <c r="BB70" s="112">
        <v>-224</v>
      </c>
      <c r="BC70" s="112">
        <v>-273</v>
      </c>
      <c r="BD70" s="112">
        <v>-300</v>
      </c>
      <c r="BE70" s="112">
        <v>-288</v>
      </c>
      <c r="BF70" s="112">
        <v>-293</v>
      </c>
      <c r="BG70" s="112">
        <v>-304</v>
      </c>
      <c r="BH70" s="112">
        <v>-344</v>
      </c>
      <c r="BI70" s="112">
        <v>-331</v>
      </c>
      <c r="BJ70" s="112">
        <v>-297</v>
      </c>
      <c r="BK70" s="112">
        <v>-230</v>
      </c>
      <c r="BL70" s="112">
        <v>-228</v>
      </c>
      <c r="BM70" s="112">
        <v>-272</v>
      </c>
      <c r="BN70" s="112">
        <v>-242</v>
      </c>
      <c r="BO70" s="112">
        <v>-297</v>
      </c>
      <c r="BP70" s="112">
        <v>-238</v>
      </c>
      <c r="BQ70" s="112">
        <v>-259</v>
      </c>
      <c r="BR70" s="112">
        <v>-332</v>
      </c>
      <c r="BS70" s="112">
        <v>-296</v>
      </c>
      <c r="BT70" s="112">
        <v>-339</v>
      </c>
      <c r="BU70" s="112">
        <v>-354</v>
      </c>
      <c r="BV70" s="112">
        <v>-345</v>
      </c>
      <c r="BW70" s="112">
        <v>-445</v>
      </c>
      <c r="BX70" s="112">
        <v>-351</v>
      </c>
      <c r="BY70" s="112">
        <v>-395</v>
      </c>
      <c r="BZ70" s="112">
        <v>-396</v>
      </c>
      <c r="CA70" s="112">
        <v>-382</v>
      </c>
      <c r="CB70" s="112">
        <v>-391</v>
      </c>
      <c r="CC70" s="112">
        <v>-442</v>
      </c>
      <c r="CD70" s="112">
        <v>-492</v>
      </c>
      <c r="CE70" s="112">
        <v>-439</v>
      </c>
      <c r="CF70" s="112">
        <v>-606</v>
      </c>
      <c r="CG70" s="112">
        <v>-615</v>
      </c>
      <c r="CH70" s="112">
        <v>-561</v>
      </c>
      <c r="CI70" s="112">
        <v>-429</v>
      </c>
      <c r="CJ70" s="112">
        <v>-695</v>
      </c>
      <c r="CK70" s="112">
        <v>-745</v>
      </c>
      <c r="CL70" s="112">
        <v>-607</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41</v>
      </c>
      <c r="T71" s="112">
        <v>57</v>
      </c>
      <c r="U71" s="112">
        <v>50</v>
      </c>
      <c r="V71" s="112">
        <v>51</v>
      </c>
      <c r="W71" s="112">
        <v>68</v>
      </c>
      <c r="X71" s="112">
        <v>76</v>
      </c>
      <c r="Y71" s="112">
        <v>81</v>
      </c>
      <c r="Z71" s="112">
        <v>78</v>
      </c>
      <c r="AA71" s="112">
        <v>70</v>
      </c>
      <c r="AB71" s="112">
        <v>84</v>
      </c>
      <c r="AC71" s="112">
        <v>83</v>
      </c>
      <c r="AD71" s="112">
        <v>83</v>
      </c>
      <c r="AE71" s="112">
        <v>81</v>
      </c>
      <c r="AF71" s="112">
        <v>78</v>
      </c>
      <c r="AG71" s="112">
        <v>90</v>
      </c>
      <c r="AH71" s="112">
        <v>85</v>
      </c>
      <c r="AI71" s="112">
        <v>84</v>
      </c>
      <c r="AJ71" s="112">
        <v>91</v>
      </c>
      <c r="AK71" s="112">
        <v>108</v>
      </c>
      <c r="AL71" s="112">
        <v>101</v>
      </c>
      <c r="AM71" s="112">
        <v>117</v>
      </c>
      <c r="AN71" s="112">
        <v>115</v>
      </c>
      <c r="AO71" s="112">
        <v>153</v>
      </c>
      <c r="AP71" s="112">
        <v>139</v>
      </c>
      <c r="AQ71" s="112">
        <v>136</v>
      </c>
      <c r="AR71" s="112">
        <v>124</v>
      </c>
      <c r="AS71" s="112">
        <v>152</v>
      </c>
      <c r="AT71" s="112">
        <v>152</v>
      </c>
      <c r="AU71" s="112">
        <v>151</v>
      </c>
      <c r="AV71" s="112">
        <v>191</v>
      </c>
      <c r="AW71" s="112">
        <v>179</v>
      </c>
      <c r="AX71" s="112">
        <v>162</v>
      </c>
      <c r="AY71" s="112">
        <v>174</v>
      </c>
      <c r="AZ71" s="112">
        <v>187</v>
      </c>
      <c r="BA71" s="112">
        <v>212</v>
      </c>
      <c r="BB71" s="112">
        <v>206</v>
      </c>
      <c r="BC71" s="112">
        <v>199</v>
      </c>
      <c r="BD71" s="112">
        <v>199</v>
      </c>
      <c r="BE71" s="112">
        <v>210</v>
      </c>
      <c r="BF71" s="112">
        <v>206</v>
      </c>
      <c r="BG71" s="112">
        <v>241</v>
      </c>
      <c r="BH71" s="112">
        <v>232</v>
      </c>
      <c r="BI71" s="112">
        <v>303</v>
      </c>
      <c r="BJ71" s="112">
        <v>281</v>
      </c>
      <c r="BK71" s="112">
        <v>349</v>
      </c>
      <c r="BL71" s="112">
        <v>385</v>
      </c>
      <c r="BM71" s="112">
        <v>408</v>
      </c>
      <c r="BN71" s="112">
        <v>437</v>
      </c>
      <c r="BO71" s="112">
        <v>396</v>
      </c>
      <c r="BP71" s="112">
        <v>422</v>
      </c>
      <c r="BQ71" s="112">
        <v>494</v>
      </c>
      <c r="BR71" s="112">
        <v>440</v>
      </c>
      <c r="BS71" s="112">
        <v>426</v>
      </c>
      <c r="BT71" s="112">
        <v>459</v>
      </c>
      <c r="BU71" s="112">
        <v>567</v>
      </c>
      <c r="BV71" s="112">
        <v>579</v>
      </c>
      <c r="BW71" s="112">
        <v>461</v>
      </c>
      <c r="BX71" s="112">
        <v>333</v>
      </c>
      <c r="BY71" s="112">
        <v>615</v>
      </c>
      <c r="BZ71" s="112">
        <v>446</v>
      </c>
      <c r="CA71" s="112">
        <v>421</v>
      </c>
      <c r="CB71" s="112">
        <v>536</v>
      </c>
      <c r="CC71" s="112">
        <v>541</v>
      </c>
      <c r="CD71" s="112">
        <v>638</v>
      </c>
      <c r="CE71" s="112">
        <v>651</v>
      </c>
      <c r="CF71" s="112">
        <v>766</v>
      </c>
      <c r="CG71" s="112">
        <v>825</v>
      </c>
      <c r="CH71" s="112">
        <v>842</v>
      </c>
      <c r="CI71" s="112">
        <v>891</v>
      </c>
      <c r="CJ71" s="112">
        <v>1031</v>
      </c>
      <c r="CK71" s="112">
        <v>1055</v>
      </c>
      <c r="CL71" s="112">
        <v>1181</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12</v>
      </c>
      <c r="T72" s="112">
        <v>29</v>
      </c>
      <c r="U72" s="112">
        <v>21</v>
      </c>
      <c r="V72" s="112">
        <v>23</v>
      </c>
      <c r="W72" s="112">
        <v>19</v>
      </c>
      <c r="X72" s="112">
        <v>27</v>
      </c>
      <c r="Y72" s="112">
        <v>31</v>
      </c>
      <c r="Z72" s="112">
        <v>28</v>
      </c>
      <c r="AA72" s="112">
        <v>30</v>
      </c>
      <c r="AB72" s="112">
        <v>44</v>
      </c>
      <c r="AC72" s="112">
        <v>42</v>
      </c>
      <c r="AD72" s="112">
        <v>42</v>
      </c>
      <c r="AE72" s="112">
        <v>28</v>
      </c>
      <c r="AF72" s="112">
        <v>25</v>
      </c>
      <c r="AG72" s="112">
        <v>37</v>
      </c>
      <c r="AH72" s="112">
        <v>32</v>
      </c>
      <c r="AI72" s="112">
        <v>31</v>
      </c>
      <c r="AJ72" s="112">
        <v>38</v>
      </c>
      <c r="AK72" s="112">
        <v>53</v>
      </c>
      <c r="AL72" s="112">
        <v>46</v>
      </c>
      <c r="AM72" s="112">
        <v>61</v>
      </c>
      <c r="AN72" s="112">
        <v>58</v>
      </c>
      <c r="AO72" s="112">
        <v>96</v>
      </c>
      <c r="AP72" s="112">
        <v>83</v>
      </c>
      <c r="AQ72" s="112">
        <v>81</v>
      </c>
      <c r="AR72" s="112">
        <v>68</v>
      </c>
      <c r="AS72" s="112">
        <v>95</v>
      </c>
      <c r="AT72" s="112">
        <v>94</v>
      </c>
      <c r="AU72" s="112">
        <v>86</v>
      </c>
      <c r="AV72" s="112">
        <v>126</v>
      </c>
      <c r="AW72" s="112">
        <v>113</v>
      </c>
      <c r="AX72" s="112">
        <v>94</v>
      </c>
      <c r="AY72" s="112">
        <v>87</v>
      </c>
      <c r="AZ72" s="112">
        <v>100</v>
      </c>
      <c r="BA72" s="112">
        <v>125</v>
      </c>
      <c r="BB72" s="112">
        <v>117</v>
      </c>
      <c r="BC72" s="112">
        <v>99</v>
      </c>
      <c r="BD72" s="112">
        <v>97</v>
      </c>
      <c r="BE72" s="112">
        <v>106</v>
      </c>
      <c r="BF72" s="112">
        <v>100</v>
      </c>
      <c r="BG72" s="112">
        <v>84</v>
      </c>
      <c r="BH72" s="112">
        <v>87</v>
      </c>
      <c r="BI72" s="112">
        <v>112</v>
      </c>
      <c r="BJ72" s="112">
        <v>108</v>
      </c>
      <c r="BK72" s="112">
        <v>181</v>
      </c>
      <c r="BL72" s="112">
        <v>208</v>
      </c>
      <c r="BM72" s="112">
        <v>228</v>
      </c>
      <c r="BN72" s="112">
        <v>236</v>
      </c>
      <c r="BO72" s="112">
        <v>235</v>
      </c>
      <c r="BP72" s="112">
        <v>244</v>
      </c>
      <c r="BQ72" s="112">
        <v>242</v>
      </c>
      <c r="BR72" s="112">
        <v>235</v>
      </c>
      <c r="BS72" s="112">
        <v>225</v>
      </c>
      <c r="BT72" s="112">
        <v>256</v>
      </c>
      <c r="BU72" s="112">
        <v>301</v>
      </c>
      <c r="BV72" s="112">
        <v>326</v>
      </c>
      <c r="BW72" s="112">
        <v>291</v>
      </c>
      <c r="BX72" s="112">
        <v>261</v>
      </c>
      <c r="BY72" s="112">
        <v>481</v>
      </c>
      <c r="BZ72" s="112">
        <v>329</v>
      </c>
      <c r="CA72" s="112">
        <v>282</v>
      </c>
      <c r="CB72" s="112">
        <v>353</v>
      </c>
      <c r="CC72" s="112">
        <v>397</v>
      </c>
      <c r="CD72" s="112">
        <v>468</v>
      </c>
      <c r="CE72" s="112">
        <v>475</v>
      </c>
      <c r="CF72" s="112">
        <v>547</v>
      </c>
      <c r="CG72" s="112">
        <v>570</v>
      </c>
      <c r="CH72" s="112">
        <v>595</v>
      </c>
      <c r="CI72" s="112">
        <v>642</v>
      </c>
      <c r="CJ72" s="112">
        <v>771</v>
      </c>
      <c r="CK72" s="112">
        <v>686</v>
      </c>
      <c r="CL72" s="112">
        <v>816</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c r="DP72" s="112"/>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29</v>
      </c>
      <c r="T73" s="112">
        <v>29</v>
      </c>
      <c r="U73" s="112">
        <v>29</v>
      </c>
      <c r="V73" s="112">
        <v>29</v>
      </c>
      <c r="W73" s="112">
        <v>50</v>
      </c>
      <c r="X73" s="112">
        <v>50</v>
      </c>
      <c r="Y73" s="112">
        <v>50</v>
      </c>
      <c r="Z73" s="112">
        <v>50</v>
      </c>
      <c r="AA73" s="112">
        <v>40</v>
      </c>
      <c r="AB73" s="112">
        <v>40</v>
      </c>
      <c r="AC73" s="112">
        <v>40</v>
      </c>
      <c r="AD73" s="112">
        <v>41</v>
      </c>
      <c r="AE73" s="112">
        <v>53</v>
      </c>
      <c r="AF73" s="112">
        <v>53</v>
      </c>
      <c r="AG73" s="112">
        <v>53</v>
      </c>
      <c r="AH73" s="112">
        <v>53</v>
      </c>
      <c r="AI73" s="112">
        <v>53</v>
      </c>
      <c r="AJ73" s="112">
        <v>53</v>
      </c>
      <c r="AK73" s="112">
        <v>54</v>
      </c>
      <c r="AL73" s="112">
        <v>55</v>
      </c>
      <c r="AM73" s="112">
        <v>56</v>
      </c>
      <c r="AN73" s="112">
        <v>56</v>
      </c>
      <c r="AO73" s="112">
        <v>56</v>
      </c>
      <c r="AP73" s="112">
        <v>56</v>
      </c>
      <c r="AQ73" s="112">
        <v>56</v>
      </c>
      <c r="AR73" s="112">
        <v>56</v>
      </c>
      <c r="AS73" s="112">
        <v>57</v>
      </c>
      <c r="AT73" s="112">
        <v>58</v>
      </c>
      <c r="AU73" s="112">
        <v>64</v>
      </c>
      <c r="AV73" s="112">
        <v>65</v>
      </c>
      <c r="AW73" s="112">
        <v>66</v>
      </c>
      <c r="AX73" s="112">
        <v>68</v>
      </c>
      <c r="AY73" s="112">
        <v>87</v>
      </c>
      <c r="AZ73" s="112">
        <v>87</v>
      </c>
      <c r="BA73" s="112">
        <v>88</v>
      </c>
      <c r="BB73" s="112">
        <v>89</v>
      </c>
      <c r="BC73" s="112">
        <v>100</v>
      </c>
      <c r="BD73" s="112">
        <v>102</v>
      </c>
      <c r="BE73" s="112">
        <v>104</v>
      </c>
      <c r="BF73" s="112">
        <v>106</v>
      </c>
      <c r="BG73" s="112">
        <v>157</v>
      </c>
      <c r="BH73" s="112">
        <v>145</v>
      </c>
      <c r="BI73" s="112">
        <v>191</v>
      </c>
      <c r="BJ73" s="112">
        <v>173</v>
      </c>
      <c r="BK73" s="112">
        <v>168</v>
      </c>
      <c r="BL73" s="112">
        <v>177</v>
      </c>
      <c r="BM73" s="112">
        <v>180</v>
      </c>
      <c r="BN73" s="112">
        <v>202</v>
      </c>
      <c r="BO73" s="112">
        <v>161</v>
      </c>
      <c r="BP73" s="112">
        <v>177</v>
      </c>
      <c r="BQ73" s="112">
        <v>252</v>
      </c>
      <c r="BR73" s="112">
        <v>206</v>
      </c>
      <c r="BS73" s="112">
        <v>201</v>
      </c>
      <c r="BT73" s="112">
        <v>203</v>
      </c>
      <c r="BU73" s="112">
        <v>266</v>
      </c>
      <c r="BV73" s="112">
        <v>253</v>
      </c>
      <c r="BW73" s="112">
        <v>170</v>
      </c>
      <c r="BX73" s="112">
        <v>72</v>
      </c>
      <c r="BY73" s="112">
        <v>134</v>
      </c>
      <c r="BZ73" s="112">
        <v>117</v>
      </c>
      <c r="CA73" s="112">
        <v>138</v>
      </c>
      <c r="CB73" s="112">
        <v>183</v>
      </c>
      <c r="CC73" s="112">
        <v>144</v>
      </c>
      <c r="CD73" s="112">
        <v>171</v>
      </c>
      <c r="CE73" s="112">
        <v>177</v>
      </c>
      <c r="CF73" s="112">
        <v>219</v>
      </c>
      <c r="CG73" s="112">
        <v>255</v>
      </c>
      <c r="CH73" s="112">
        <v>247</v>
      </c>
      <c r="CI73" s="112">
        <v>249</v>
      </c>
      <c r="CJ73" s="112">
        <v>261</v>
      </c>
      <c r="CK73" s="112">
        <v>369</v>
      </c>
      <c r="CL73" s="112">
        <v>365</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90</v>
      </c>
      <c r="T74" s="112">
        <v>107</v>
      </c>
      <c r="U74" s="112">
        <v>107</v>
      </c>
      <c r="V74" s="112">
        <v>105</v>
      </c>
      <c r="W74" s="112">
        <v>106</v>
      </c>
      <c r="X74" s="112">
        <v>118</v>
      </c>
      <c r="Y74" s="112">
        <v>132</v>
      </c>
      <c r="Z74" s="112">
        <v>140</v>
      </c>
      <c r="AA74" s="112">
        <v>151</v>
      </c>
      <c r="AB74" s="112">
        <v>187</v>
      </c>
      <c r="AC74" s="112">
        <v>205</v>
      </c>
      <c r="AD74" s="112">
        <v>203</v>
      </c>
      <c r="AE74" s="112">
        <v>216</v>
      </c>
      <c r="AF74" s="112">
        <v>210</v>
      </c>
      <c r="AG74" s="112">
        <v>215</v>
      </c>
      <c r="AH74" s="112">
        <v>211</v>
      </c>
      <c r="AI74" s="112">
        <v>230</v>
      </c>
      <c r="AJ74" s="112">
        <v>224</v>
      </c>
      <c r="AK74" s="112">
        <v>238</v>
      </c>
      <c r="AL74" s="112">
        <v>256</v>
      </c>
      <c r="AM74" s="112">
        <v>255</v>
      </c>
      <c r="AN74" s="112">
        <v>265</v>
      </c>
      <c r="AO74" s="112">
        <v>302</v>
      </c>
      <c r="AP74" s="112">
        <v>297</v>
      </c>
      <c r="AQ74" s="112">
        <v>316</v>
      </c>
      <c r="AR74" s="112">
        <v>319</v>
      </c>
      <c r="AS74" s="112">
        <v>373</v>
      </c>
      <c r="AT74" s="112">
        <v>335</v>
      </c>
      <c r="AU74" s="112">
        <v>339</v>
      </c>
      <c r="AV74" s="112">
        <v>357</v>
      </c>
      <c r="AW74" s="112">
        <v>377</v>
      </c>
      <c r="AX74" s="112">
        <v>404</v>
      </c>
      <c r="AY74" s="112">
        <v>418</v>
      </c>
      <c r="AZ74" s="112">
        <v>410</v>
      </c>
      <c r="BA74" s="112">
        <v>430</v>
      </c>
      <c r="BB74" s="112">
        <v>430</v>
      </c>
      <c r="BC74" s="112">
        <v>472</v>
      </c>
      <c r="BD74" s="112">
        <v>499</v>
      </c>
      <c r="BE74" s="112">
        <v>497</v>
      </c>
      <c r="BF74" s="112">
        <v>499</v>
      </c>
      <c r="BG74" s="112">
        <v>545</v>
      </c>
      <c r="BH74" s="112">
        <v>575</v>
      </c>
      <c r="BI74" s="112">
        <v>633</v>
      </c>
      <c r="BJ74" s="112">
        <v>578</v>
      </c>
      <c r="BK74" s="112">
        <v>579</v>
      </c>
      <c r="BL74" s="112">
        <v>613</v>
      </c>
      <c r="BM74" s="112">
        <v>679</v>
      </c>
      <c r="BN74" s="112">
        <v>680</v>
      </c>
      <c r="BO74" s="112">
        <v>692</v>
      </c>
      <c r="BP74" s="112">
        <v>660</v>
      </c>
      <c r="BQ74" s="112">
        <v>753</v>
      </c>
      <c r="BR74" s="112">
        <v>772</v>
      </c>
      <c r="BS74" s="112">
        <v>722</v>
      </c>
      <c r="BT74" s="112">
        <v>798</v>
      </c>
      <c r="BU74" s="112">
        <v>921</v>
      </c>
      <c r="BV74" s="112">
        <v>924</v>
      </c>
      <c r="BW74" s="112">
        <v>906</v>
      </c>
      <c r="BX74" s="112">
        <v>684</v>
      </c>
      <c r="BY74" s="112">
        <v>1010</v>
      </c>
      <c r="BZ74" s="112">
        <v>842</v>
      </c>
      <c r="CA74" s="112">
        <v>803</v>
      </c>
      <c r="CB74" s="112">
        <v>927</v>
      </c>
      <c r="CC74" s="112">
        <v>983</v>
      </c>
      <c r="CD74" s="112">
        <v>1130</v>
      </c>
      <c r="CE74" s="112">
        <v>1090</v>
      </c>
      <c r="CF74" s="112">
        <v>1372</v>
      </c>
      <c r="CG74" s="112">
        <v>1440</v>
      </c>
      <c r="CH74" s="112">
        <v>1403</v>
      </c>
      <c r="CI74" s="112">
        <v>1320</v>
      </c>
      <c r="CJ74" s="112">
        <v>1726</v>
      </c>
      <c r="CK74" s="112">
        <v>1800</v>
      </c>
      <c r="CL74" s="112">
        <v>1788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237</v>
      </c>
      <c r="AV75" s="495">
        <v>250</v>
      </c>
      <c r="AW75" s="495">
        <v>267</v>
      </c>
      <c r="AX75" s="495">
        <v>292</v>
      </c>
      <c r="AY75" s="495">
        <v>291</v>
      </c>
      <c r="AZ75" s="495">
        <v>284</v>
      </c>
      <c r="BA75" s="495">
        <v>299</v>
      </c>
      <c r="BB75" s="495">
        <v>300</v>
      </c>
      <c r="BC75" s="495">
        <v>282</v>
      </c>
      <c r="BD75" s="495">
        <v>315</v>
      </c>
      <c r="BE75" s="495">
        <v>313</v>
      </c>
      <c r="BF75" s="495">
        <v>311</v>
      </c>
      <c r="BG75" s="495">
        <v>354</v>
      </c>
      <c r="BH75" s="495">
        <v>369</v>
      </c>
      <c r="BI75" s="495">
        <v>394</v>
      </c>
      <c r="BJ75" s="495">
        <v>358</v>
      </c>
      <c r="BK75" s="495">
        <v>382</v>
      </c>
      <c r="BL75" s="495">
        <v>410</v>
      </c>
      <c r="BM75" s="495">
        <v>438</v>
      </c>
      <c r="BN75" s="495">
        <v>442</v>
      </c>
      <c r="BO75" s="495">
        <v>467</v>
      </c>
      <c r="BP75" s="495">
        <v>457</v>
      </c>
      <c r="BQ75" s="495">
        <v>508</v>
      </c>
      <c r="BR75" s="495">
        <v>537</v>
      </c>
      <c r="BS75" s="495">
        <v>494</v>
      </c>
      <c r="BT75" s="495">
        <v>595</v>
      </c>
      <c r="BU75" s="495">
        <v>658</v>
      </c>
      <c r="BV75" s="495">
        <v>689</v>
      </c>
      <c r="BW75" s="495">
        <v>703</v>
      </c>
      <c r="BX75" s="495">
        <v>602</v>
      </c>
      <c r="BY75" s="495">
        <v>879</v>
      </c>
      <c r="BZ75" s="495">
        <v>743</v>
      </c>
      <c r="CA75" s="495">
        <v>707</v>
      </c>
      <c r="CB75" s="495">
        <v>801</v>
      </c>
      <c r="CC75" s="495">
        <v>807</v>
      </c>
      <c r="CD75" s="495">
        <v>938</v>
      </c>
      <c r="CE75" s="495">
        <v>883</v>
      </c>
      <c r="CF75" s="495">
        <v>1128</v>
      </c>
      <c r="CG75" s="495">
        <v>1227</v>
      </c>
      <c r="CH75" s="495">
        <v>1113</v>
      </c>
      <c r="CI75" s="495">
        <v>1079</v>
      </c>
      <c r="CJ75" s="495">
        <v>1441</v>
      </c>
      <c r="CK75" s="495">
        <v>1463</v>
      </c>
      <c r="CL75" s="495">
        <v>1479</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809">
        <v>242</v>
      </c>
      <c r="DL75" s="809">
        <v>285</v>
      </c>
      <c r="DM75" s="495">
        <v>337</v>
      </c>
      <c r="DN75" s="495">
        <v>308</v>
      </c>
      <c r="DO75" s="495"/>
      <c r="DP75" s="495"/>
      <c r="DQ75" s="495"/>
      <c r="DR75" s="495"/>
      <c r="DS75" s="495"/>
      <c r="DT75" s="495"/>
      <c r="DU75" s="495"/>
      <c r="DV75" s="495"/>
      <c r="DW75" s="495"/>
      <c r="DX75" s="495"/>
      <c r="DY75" s="495"/>
      <c r="DZ75" s="495"/>
    </row>
    <row r="76" spans="1:130" ht="14.7" thickTop="1">
      <c r="B76" s="916" t="s">
        <v>1436</v>
      </c>
      <c r="S76">
        <v>44</v>
      </c>
      <c r="T76">
        <v>44</v>
      </c>
      <c r="U76">
        <v>44</v>
      </c>
      <c r="V76">
        <v>44</v>
      </c>
      <c r="W76">
        <v>48</v>
      </c>
      <c r="X76">
        <v>48</v>
      </c>
      <c r="Y76">
        <v>48</v>
      </c>
      <c r="Z76">
        <v>48</v>
      </c>
      <c r="AA76">
        <v>69</v>
      </c>
      <c r="AB76">
        <v>69</v>
      </c>
      <c r="AC76">
        <v>69</v>
      </c>
      <c r="AD76">
        <v>70</v>
      </c>
      <c r="AE76">
        <v>74</v>
      </c>
      <c r="AF76">
        <v>75</v>
      </c>
      <c r="AG76">
        <v>70</v>
      </c>
      <c r="AH76">
        <v>71</v>
      </c>
      <c r="AI76">
        <v>70</v>
      </c>
      <c r="AJ76">
        <v>72</v>
      </c>
      <c r="AK76">
        <v>72</v>
      </c>
      <c r="AL76">
        <v>75</v>
      </c>
      <c r="AM76">
        <v>79</v>
      </c>
      <c r="AN76">
        <v>80</v>
      </c>
      <c r="AO76">
        <v>85</v>
      </c>
      <c r="AP76">
        <v>84</v>
      </c>
      <c r="AQ76">
        <v>82</v>
      </c>
      <c r="AR76">
        <v>84</v>
      </c>
      <c r="AS76">
        <v>92</v>
      </c>
      <c r="AT76">
        <v>90</v>
      </c>
      <c r="AU76">
        <v>102</v>
      </c>
      <c r="AV76">
        <v>107</v>
      </c>
      <c r="AW76">
        <v>109</v>
      </c>
      <c r="AX76">
        <v>112</v>
      </c>
      <c r="AY76">
        <v>127</v>
      </c>
      <c r="AZ76">
        <v>126</v>
      </c>
      <c r="BA76">
        <v>131</v>
      </c>
      <c r="BB76">
        <v>130</v>
      </c>
      <c r="BC76">
        <v>190</v>
      </c>
      <c r="BD76">
        <v>184</v>
      </c>
      <c r="BE76">
        <v>184</v>
      </c>
      <c r="BF76">
        <v>188</v>
      </c>
      <c r="BG76">
        <v>192</v>
      </c>
      <c r="BH76">
        <v>207</v>
      </c>
      <c r="BI76">
        <v>239</v>
      </c>
      <c r="BJ76">
        <v>220</v>
      </c>
      <c r="BK76">
        <v>197</v>
      </c>
      <c r="BL76">
        <v>202</v>
      </c>
      <c r="BM76">
        <v>242</v>
      </c>
      <c r="BN76">
        <v>238</v>
      </c>
      <c r="BO76">
        <v>226</v>
      </c>
      <c r="BP76">
        <v>204</v>
      </c>
      <c r="BQ76">
        <v>245</v>
      </c>
      <c r="BR76">
        <v>235</v>
      </c>
      <c r="BS76">
        <v>228</v>
      </c>
      <c r="BT76">
        <v>203</v>
      </c>
      <c r="BU76">
        <v>263</v>
      </c>
      <c r="BV76">
        <v>235</v>
      </c>
      <c r="BW76">
        <v>202</v>
      </c>
      <c r="BX76">
        <v>82</v>
      </c>
      <c r="BY76">
        <v>131</v>
      </c>
      <c r="BZ76">
        <v>98</v>
      </c>
      <c r="CA76">
        <v>96</v>
      </c>
      <c r="CB76">
        <v>126</v>
      </c>
      <c r="CC76">
        <v>176</v>
      </c>
      <c r="CD76">
        <v>192</v>
      </c>
      <c r="CE76">
        <v>207</v>
      </c>
      <c r="CF76">
        <v>244</v>
      </c>
      <c r="CG76">
        <v>213</v>
      </c>
      <c r="CH76">
        <v>290</v>
      </c>
      <c r="CI76">
        <v>242</v>
      </c>
      <c r="CJ76">
        <v>285</v>
      </c>
      <c r="CK76">
        <v>337</v>
      </c>
      <c r="CL76">
        <v>308</v>
      </c>
    </row>
    <row r="77" spans="1:130">
      <c r="B77" s="353"/>
    </row>
    <row r="78" spans="1:130" ht="11.5" customHeight="1">
      <c r="B78" s="353"/>
      <c r="S78" t="s">
        <v>1581</v>
      </c>
      <c r="T78" t="s">
        <v>1581</v>
      </c>
      <c r="U78" t="s">
        <v>1581</v>
      </c>
      <c r="V78">
        <v>1.1368683772161603E-13</v>
      </c>
      <c r="W78" t="s">
        <v>1581</v>
      </c>
      <c r="X78" t="s">
        <v>1581</v>
      </c>
      <c r="Y78" t="s">
        <v>1581</v>
      </c>
      <c r="Z78" t="s">
        <v>1581</v>
      </c>
      <c r="AA78" t="s">
        <v>1581</v>
      </c>
      <c r="AB78" t="s">
        <v>1581</v>
      </c>
      <c r="AC78" t="s">
        <v>1581</v>
      </c>
      <c r="AD78">
        <v>-2.2737367544323206E-13</v>
      </c>
      <c r="AE78" t="s">
        <v>1581</v>
      </c>
      <c r="AF78" t="s">
        <v>1581</v>
      </c>
      <c r="AG78" t="s">
        <v>1581</v>
      </c>
      <c r="AH78" t="s">
        <v>1581</v>
      </c>
      <c r="AI78" t="s">
        <v>1581</v>
      </c>
      <c r="AJ78" t="s">
        <v>1581</v>
      </c>
      <c r="AK78" t="s">
        <v>1581</v>
      </c>
      <c r="AL78" t="s">
        <v>1581</v>
      </c>
      <c r="AM78" t="s">
        <v>1581</v>
      </c>
      <c r="AN78" t="s">
        <v>1581</v>
      </c>
      <c r="AO78" t="s">
        <v>1581</v>
      </c>
      <c r="AP78" t="s">
        <v>1581</v>
      </c>
      <c r="AQ78" t="s">
        <v>1581</v>
      </c>
      <c r="AR78" t="s">
        <v>1581</v>
      </c>
      <c r="AS78" t="s">
        <v>1581</v>
      </c>
      <c r="AT78" t="s">
        <v>1581</v>
      </c>
      <c r="AU78" t="s">
        <v>1581</v>
      </c>
      <c r="AV78" t="s">
        <v>1581</v>
      </c>
      <c r="AW78" t="s">
        <v>1581</v>
      </c>
      <c r="AX78" t="s">
        <v>1581</v>
      </c>
      <c r="AY78" t="s">
        <v>1581</v>
      </c>
      <c r="AZ78" t="s">
        <v>1581</v>
      </c>
      <c r="BA78" t="s">
        <v>1581</v>
      </c>
      <c r="BB78" t="s">
        <v>1581</v>
      </c>
      <c r="BC78" t="s">
        <v>1581</v>
      </c>
      <c r="BD78" t="s">
        <v>1581</v>
      </c>
      <c r="BE78" t="s">
        <v>1581</v>
      </c>
      <c r="BF78" t="s">
        <v>1581</v>
      </c>
      <c r="BG78" t="s">
        <v>1581</v>
      </c>
      <c r="BH78" t="s">
        <v>1581</v>
      </c>
      <c r="BI78" t="s">
        <v>1581</v>
      </c>
      <c r="BJ78" t="s">
        <v>1581</v>
      </c>
      <c r="BK78" t="s">
        <v>1581</v>
      </c>
      <c r="BL78" t="s">
        <v>1581</v>
      </c>
      <c r="BM78" t="s">
        <v>1581</v>
      </c>
      <c r="BN78" t="s">
        <v>1581</v>
      </c>
      <c r="BO78" t="s">
        <v>1581</v>
      </c>
      <c r="BP78" t="s">
        <v>1581</v>
      </c>
      <c r="BQ78" t="s">
        <v>1581</v>
      </c>
      <c r="BR78" t="s">
        <v>1581</v>
      </c>
      <c r="BS78" t="s">
        <v>1581</v>
      </c>
      <c r="BT78" t="s">
        <v>1581</v>
      </c>
      <c r="BU78" t="s">
        <v>1581</v>
      </c>
      <c r="BV78" t="s">
        <v>1581</v>
      </c>
      <c r="BW78" t="s">
        <v>1581</v>
      </c>
      <c r="BX78" t="s">
        <v>1581</v>
      </c>
      <c r="BY78" t="s">
        <v>1581</v>
      </c>
      <c r="BZ78" t="s">
        <v>1581</v>
      </c>
      <c r="CA78" t="s">
        <v>1581</v>
      </c>
      <c r="CB78" t="s">
        <v>1581</v>
      </c>
      <c r="CC78" t="s">
        <v>1581</v>
      </c>
      <c r="CD78" t="s">
        <v>1581</v>
      </c>
      <c r="CE78" t="s">
        <v>1581</v>
      </c>
      <c r="CF78" t="s">
        <v>1581</v>
      </c>
      <c r="CG78" t="s">
        <v>1581</v>
      </c>
      <c r="CH78" t="s">
        <v>1581</v>
      </c>
      <c r="CI78" t="s">
        <v>1581</v>
      </c>
      <c r="CJ78" t="s">
        <v>1581</v>
      </c>
      <c r="CK78" t="s">
        <v>1581</v>
      </c>
      <c r="CL78" t="s">
        <v>1581</v>
      </c>
    </row>
    <row r="79" spans="1:130" ht="21" customHeight="1">
      <c r="B79" s="916"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c r="DS79" s="564"/>
      <c r="DT79" s="564"/>
      <c r="DU79" s="564"/>
      <c r="DV79" s="564"/>
      <c r="DW79" s="564"/>
      <c r="DX79" s="564"/>
      <c r="DY79" s="564"/>
      <c r="DZ79" s="564"/>
    </row>
    <row r="80" spans="1:130" ht="14.25" customHeight="1">
      <c r="A80" t="s">
        <v>1399</v>
      </c>
      <c r="B80" s="233" t="s">
        <v>1457</v>
      </c>
      <c r="C80" s="234"/>
      <c r="D80" s="234"/>
      <c r="E80" s="234"/>
      <c r="F80" s="234"/>
      <c r="G80" s="234"/>
      <c r="H80" s="234"/>
      <c r="I80" s="234"/>
      <c r="J80" s="234"/>
      <c r="K80" s="234"/>
      <c r="L80" s="234"/>
      <c r="M80" s="234"/>
      <c r="N80" s="234"/>
      <c r="O80" s="234"/>
      <c r="P80" s="234"/>
      <c r="Q80" s="234"/>
      <c r="R80" s="234"/>
      <c r="S80" s="234">
        <v>813</v>
      </c>
      <c r="T80" s="234">
        <v>873</v>
      </c>
      <c r="U80" s="234">
        <v>960</v>
      </c>
      <c r="V80" s="234">
        <v>961</v>
      </c>
      <c r="W80" s="234">
        <v>922</v>
      </c>
      <c r="X80" s="234">
        <v>941</v>
      </c>
      <c r="Y80" s="234">
        <v>995</v>
      </c>
      <c r="Z80" s="234">
        <v>1024</v>
      </c>
      <c r="AA80" s="234">
        <v>1009</v>
      </c>
      <c r="AB80" s="234">
        <v>1067</v>
      </c>
      <c r="AC80" s="234">
        <v>1113</v>
      </c>
      <c r="AD80" s="234">
        <v>1127</v>
      </c>
      <c r="AE80" s="234">
        <v>1133</v>
      </c>
      <c r="AF80" s="234">
        <v>1121</v>
      </c>
      <c r="AG80" s="234">
        <v>1152</v>
      </c>
      <c r="AH80" s="234">
        <v>1180</v>
      </c>
      <c r="AI80" s="234">
        <v>1191</v>
      </c>
      <c r="AJ80" s="234">
        <v>1193</v>
      </c>
      <c r="AK80" s="234">
        <v>1244</v>
      </c>
      <c r="AL80" s="234">
        <v>1294</v>
      </c>
      <c r="AM80" s="234">
        <v>1292</v>
      </c>
      <c r="AN80" s="234">
        <v>1263</v>
      </c>
      <c r="AO80" s="234">
        <v>1373</v>
      </c>
      <c r="AP80" s="234">
        <v>1386</v>
      </c>
      <c r="AQ80" s="234">
        <v>1400</v>
      </c>
      <c r="AR80" s="234">
        <v>1399</v>
      </c>
      <c r="AS80" s="234">
        <v>1471</v>
      </c>
      <c r="AT80" s="234">
        <v>1503</v>
      </c>
      <c r="AU80" s="234">
        <v>1466</v>
      </c>
      <c r="AV80" s="234">
        <v>1510</v>
      </c>
      <c r="AW80" s="234">
        <v>1509</v>
      </c>
      <c r="AX80" s="234">
        <v>1561</v>
      </c>
      <c r="AY80" s="234">
        <v>1554</v>
      </c>
      <c r="AZ80" s="234">
        <v>1578</v>
      </c>
      <c r="BA80" s="234">
        <v>1643</v>
      </c>
      <c r="BB80" s="234">
        <v>1643</v>
      </c>
      <c r="BC80" s="234">
        <v>1678</v>
      </c>
      <c r="BD80" s="234">
        <v>1724</v>
      </c>
      <c r="BE80" s="234">
        <v>1776</v>
      </c>
      <c r="BF80" s="234">
        <v>1808</v>
      </c>
      <c r="BG80" s="234">
        <v>1858</v>
      </c>
      <c r="BH80" s="234">
        <v>1872</v>
      </c>
      <c r="BI80" s="234">
        <v>1833</v>
      </c>
      <c r="BJ80" s="234">
        <v>1841</v>
      </c>
      <c r="BK80" s="234">
        <v>1862</v>
      </c>
      <c r="BL80" s="234">
        <v>1904</v>
      </c>
      <c r="BM80" s="234">
        <v>1955</v>
      </c>
      <c r="BN80" s="234">
        <v>1973</v>
      </c>
      <c r="BO80" s="234">
        <v>2043</v>
      </c>
      <c r="BP80" s="234">
        <v>2052</v>
      </c>
      <c r="BQ80" s="234">
        <v>2092</v>
      </c>
      <c r="BR80" s="234">
        <v>2162</v>
      </c>
      <c r="BS80" s="234">
        <v>2168</v>
      </c>
      <c r="BT80" s="234">
        <v>2305</v>
      </c>
      <c r="BU80" s="234">
        <v>2321</v>
      </c>
      <c r="BV80" s="234">
        <v>2344</v>
      </c>
      <c r="BW80" s="234">
        <v>2249</v>
      </c>
      <c r="BX80" s="234">
        <v>2017</v>
      </c>
      <c r="BY80" s="234">
        <v>2235</v>
      </c>
      <c r="BZ80" s="234">
        <v>2329</v>
      </c>
      <c r="CA80" s="234">
        <v>2327</v>
      </c>
      <c r="CB80" s="234">
        <v>2433</v>
      </c>
      <c r="CC80" s="234">
        <v>2461</v>
      </c>
      <c r="CD80" s="234">
        <v>2568</v>
      </c>
      <c r="CE80" s="234">
        <v>2510</v>
      </c>
      <c r="CF80" s="234">
        <v>2615</v>
      </c>
      <c r="CG80" s="234">
        <v>2708</v>
      </c>
      <c r="CH80" s="234">
        <v>2755</v>
      </c>
      <c r="CI80" s="234">
        <v>2741</v>
      </c>
      <c r="CJ80" s="234">
        <v>2780</v>
      </c>
      <c r="CK80" s="234">
        <v>2910</v>
      </c>
      <c r="CL80" s="234">
        <v>3030</v>
      </c>
      <c r="CM80" s="234">
        <v>1862</v>
      </c>
      <c r="CN80" s="234">
        <v>1904</v>
      </c>
      <c r="CO80" s="234">
        <v>1955</v>
      </c>
      <c r="CP80" s="234">
        <v>1973</v>
      </c>
      <c r="CQ80" s="234">
        <v>2043</v>
      </c>
      <c r="CR80" s="234">
        <v>2052</v>
      </c>
      <c r="CS80" s="234">
        <v>2092</v>
      </c>
      <c r="CT80" s="234">
        <v>2162</v>
      </c>
      <c r="CU80" s="234">
        <v>2168</v>
      </c>
      <c r="CV80" s="234">
        <v>2305</v>
      </c>
      <c r="CW80" s="234">
        <v>2321</v>
      </c>
      <c r="CX80" s="234">
        <v>2344</v>
      </c>
      <c r="CY80" s="234">
        <v>2249</v>
      </c>
      <c r="CZ80" s="234">
        <v>2017</v>
      </c>
      <c r="DA80" s="234">
        <v>2235</v>
      </c>
      <c r="DB80" s="234">
        <v>2329</v>
      </c>
      <c r="DC80" s="234">
        <v>2327</v>
      </c>
      <c r="DD80" s="234">
        <v>2433</v>
      </c>
      <c r="DE80" s="234">
        <v>2461</v>
      </c>
      <c r="DF80" s="234">
        <v>2568</v>
      </c>
      <c r="DG80" s="234">
        <v>2510</v>
      </c>
      <c r="DH80" s="234">
        <v>2615</v>
      </c>
      <c r="DI80" s="234">
        <v>2708</v>
      </c>
      <c r="DJ80" s="234">
        <v>2755</v>
      </c>
      <c r="DK80" s="807">
        <v>2741</v>
      </c>
      <c r="DL80" s="807">
        <v>2780</v>
      </c>
      <c r="DM80" s="234">
        <v>2910</v>
      </c>
      <c r="DN80" s="234">
        <v>3030</v>
      </c>
      <c r="DO80" s="234"/>
      <c r="DP80" s="234"/>
      <c r="DQ80" s="234"/>
      <c r="DR80" s="234"/>
      <c r="DS80" s="234"/>
      <c r="DT80" s="234"/>
      <c r="DU80" s="234"/>
      <c r="DV80" s="234"/>
      <c r="DW80" s="234"/>
      <c r="DX80" s="234"/>
      <c r="DY80" s="234"/>
      <c r="DZ80" s="234"/>
    </row>
    <row r="81" spans="1:130">
      <c r="B81" s="106"/>
    </row>
    <row r="82" spans="1:130" ht="12" customHeight="1">
      <c r="B82" s="233" t="s">
        <v>1</v>
      </c>
      <c r="C82" s="234"/>
      <c r="D82" s="234"/>
      <c r="E82" s="234"/>
      <c r="F82" s="234"/>
      <c r="G82" s="234"/>
      <c r="H82" s="234"/>
      <c r="I82" s="234"/>
      <c r="J82" s="234"/>
      <c r="K82" s="234"/>
      <c r="L82" s="234"/>
      <c r="M82" s="234"/>
      <c r="N82" s="234"/>
      <c r="O82" s="234"/>
      <c r="P82" s="234"/>
      <c r="Q82" s="234"/>
      <c r="R82" s="234"/>
      <c r="S82" s="234">
        <v>777</v>
      </c>
      <c r="T82" s="234">
        <v>835</v>
      </c>
      <c r="U82" s="234">
        <v>937</v>
      </c>
      <c r="V82" s="234">
        <v>927</v>
      </c>
      <c r="W82" s="234">
        <v>840</v>
      </c>
      <c r="X82" s="234">
        <v>863</v>
      </c>
      <c r="Y82" s="234">
        <v>923</v>
      </c>
      <c r="Z82" s="234">
        <v>933</v>
      </c>
      <c r="AA82" s="234">
        <v>890</v>
      </c>
      <c r="AB82" s="234">
        <v>934</v>
      </c>
      <c r="AC82" s="234">
        <v>991</v>
      </c>
      <c r="AD82" s="234">
        <v>996</v>
      </c>
      <c r="AE82" s="234">
        <v>1002</v>
      </c>
      <c r="AF82" s="234">
        <v>1028</v>
      </c>
      <c r="AG82" s="234">
        <v>1069</v>
      </c>
      <c r="AH82" s="234">
        <v>1097</v>
      </c>
      <c r="AI82" s="234">
        <v>1058</v>
      </c>
      <c r="AJ82" s="234">
        <v>1094</v>
      </c>
      <c r="AK82" s="234">
        <v>1129</v>
      </c>
      <c r="AL82" s="234">
        <v>1178</v>
      </c>
      <c r="AM82" s="234">
        <v>1130</v>
      </c>
      <c r="AN82" s="234">
        <v>1175</v>
      </c>
      <c r="AO82" s="234">
        <v>1258</v>
      </c>
      <c r="AP82" s="234">
        <v>1263</v>
      </c>
      <c r="AQ82" s="234">
        <v>1239</v>
      </c>
      <c r="AR82" s="234">
        <v>1297</v>
      </c>
      <c r="AS82" s="234">
        <v>1352</v>
      </c>
      <c r="AT82" s="234">
        <v>1318</v>
      </c>
      <c r="AU82" s="234">
        <v>1284</v>
      </c>
      <c r="AV82" s="234">
        <v>1333</v>
      </c>
      <c r="AW82" s="234">
        <v>1354</v>
      </c>
      <c r="AX82" s="234">
        <v>1418</v>
      </c>
      <c r="AY82" s="234">
        <v>1427</v>
      </c>
      <c r="AZ82" s="234">
        <v>1429</v>
      </c>
      <c r="BA82" s="234">
        <v>1546</v>
      </c>
      <c r="BB82" s="234">
        <v>1443</v>
      </c>
      <c r="BC82" s="234">
        <v>1554</v>
      </c>
      <c r="BD82" s="234">
        <v>1605</v>
      </c>
      <c r="BE82" s="234">
        <v>1678</v>
      </c>
      <c r="BF82" s="234">
        <v>1646</v>
      </c>
      <c r="BG82" s="234">
        <v>1677</v>
      </c>
      <c r="BH82" s="234">
        <v>1747</v>
      </c>
      <c r="BI82" s="234">
        <v>1705</v>
      </c>
      <c r="BJ82" s="234">
        <v>1677</v>
      </c>
      <c r="BK82" s="234">
        <v>1641</v>
      </c>
      <c r="BL82" s="234">
        <v>1691</v>
      </c>
      <c r="BM82" s="234">
        <v>1750</v>
      </c>
      <c r="BN82" s="234">
        <v>1750</v>
      </c>
      <c r="BO82" s="234">
        <v>1873</v>
      </c>
      <c r="BP82" s="234">
        <v>1820</v>
      </c>
      <c r="BQ82" s="234">
        <v>1833</v>
      </c>
      <c r="BR82" s="234">
        <v>1911</v>
      </c>
      <c r="BS82" s="234">
        <v>1903</v>
      </c>
      <c r="BT82" s="234">
        <v>2004</v>
      </c>
      <c r="BU82" s="234">
        <v>1922</v>
      </c>
      <c r="BV82" s="234">
        <v>1946</v>
      </c>
      <c r="BW82" s="234">
        <v>2053</v>
      </c>
      <c r="BX82" s="234">
        <v>1810</v>
      </c>
      <c r="BY82" s="234">
        <v>1958</v>
      </c>
      <c r="BZ82" s="234">
        <v>2062</v>
      </c>
      <c r="CA82" s="234">
        <v>2160</v>
      </c>
      <c r="CB82" s="234">
        <v>2036</v>
      </c>
      <c r="CC82" s="234">
        <v>2062</v>
      </c>
      <c r="CD82" s="234">
        <v>2210</v>
      </c>
      <c r="CE82" s="234">
        <v>2229</v>
      </c>
      <c r="CF82" s="234">
        <v>2347</v>
      </c>
      <c r="CG82" s="234">
        <v>2433</v>
      </c>
      <c r="CH82" s="234">
        <v>2457</v>
      </c>
      <c r="CI82" s="234">
        <v>2334</v>
      </c>
      <c r="CJ82" s="234">
        <v>2421</v>
      </c>
      <c r="CK82" s="234">
        <v>2584</v>
      </c>
      <c r="CL82" s="234">
        <v>2757</v>
      </c>
      <c r="CM82" s="234">
        <v>1641</v>
      </c>
      <c r="CN82" s="234">
        <v>1691</v>
      </c>
      <c r="CO82" s="234">
        <v>1750</v>
      </c>
      <c r="CP82" s="234">
        <v>1750</v>
      </c>
      <c r="CQ82" s="234">
        <v>1873</v>
      </c>
      <c r="CR82" s="234">
        <v>1820</v>
      </c>
      <c r="CS82" s="234">
        <v>1833</v>
      </c>
      <c r="CT82" s="234">
        <v>1911</v>
      </c>
      <c r="CU82" s="234">
        <v>1903</v>
      </c>
      <c r="CV82" s="234">
        <v>2004</v>
      </c>
      <c r="CW82" s="234">
        <v>1922</v>
      </c>
      <c r="CX82" s="234">
        <v>1946</v>
      </c>
      <c r="CY82" s="234">
        <v>2053</v>
      </c>
      <c r="CZ82" s="234">
        <v>1810</v>
      </c>
      <c r="DA82" s="234">
        <v>1958</v>
      </c>
      <c r="DB82" s="234">
        <v>2062</v>
      </c>
      <c r="DC82" s="234">
        <v>2160</v>
      </c>
      <c r="DD82" s="234">
        <v>2036</v>
      </c>
      <c r="DE82" s="234">
        <v>2062</v>
      </c>
      <c r="DF82" s="234">
        <v>2210</v>
      </c>
      <c r="DG82" s="234">
        <v>2229</v>
      </c>
      <c r="DH82" s="234">
        <v>2347</v>
      </c>
      <c r="DI82" s="234">
        <v>2433</v>
      </c>
      <c r="DJ82" s="234">
        <v>2457</v>
      </c>
      <c r="DK82" s="807">
        <v>2334</v>
      </c>
      <c r="DL82" s="807">
        <v>2421</v>
      </c>
      <c r="DM82" s="234">
        <v>2584</v>
      </c>
      <c r="DN82" s="234">
        <v>2757</v>
      </c>
      <c r="DO82" s="234"/>
      <c r="DP82" s="234"/>
      <c r="DQ82" s="234"/>
      <c r="DR82" s="234"/>
      <c r="DS82" s="234"/>
      <c r="DT82" s="234"/>
      <c r="DU82" s="234"/>
      <c r="DV82" s="234"/>
      <c r="DW82" s="234"/>
      <c r="DX82" s="234"/>
      <c r="DY82" s="234"/>
      <c r="DZ82" s="234"/>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176</v>
      </c>
      <c r="AV83" s="112">
        <v>209</v>
      </c>
      <c r="AW83" s="112">
        <v>181</v>
      </c>
      <c r="AX83" s="112">
        <v>210</v>
      </c>
      <c r="AY83" s="112">
        <v>223</v>
      </c>
      <c r="AZ83" s="112">
        <v>265</v>
      </c>
      <c r="BA83" s="112">
        <v>233</v>
      </c>
      <c r="BB83" s="112">
        <v>217</v>
      </c>
      <c r="BC83" s="112">
        <v>242</v>
      </c>
      <c r="BD83" s="112">
        <v>248</v>
      </c>
      <c r="BE83" s="112">
        <v>250</v>
      </c>
      <c r="BF83" s="112">
        <v>245</v>
      </c>
      <c r="BG83" s="112">
        <v>284</v>
      </c>
      <c r="BH83" s="112">
        <v>239</v>
      </c>
      <c r="BI83" s="112">
        <v>280</v>
      </c>
      <c r="BJ83" s="112">
        <v>273</v>
      </c>
      <c r="BK83" s="112">
        <v>271</v>
      </c>
      <c r="BL83" s="112">
        <v>283</v>
      </c>
      <c r="BM83" s="112">
        <v>307</v>
      </c>
      <c r="BN83" s="112">
        <v>294</v>
      </c>
      <c r="BO83" s="112">
        <v>282</v>
      </c>
      <c r="BP83" s="112">
        <v>290</v>
      </c>
      <c r="BQ83" s="112">
        <v>321</v>
      </c>
      <c r="BR83" s="112">
        <v>320</v>
      </c>
      <c r="BS83" s="112">
        <v>329</v>
      </c>
      <c r="BT83" s="112">
        <v>432</v>
      </c>
      <c r="BU83" s="112">
        <v>325</v>
      </c>
      <c r="BV83" s="112">
        <v>340</v>
      </c>
      <c r="BW83" s="112">
        <v>378</v>
      </c>
      <c r="BX83" s="112">
        <v>355</v>
      </c>
      <c r="BY83" s="112">
        <v>342</v>
      </c>
      <c r="BZ83" s="112">
        <v>377</v>
      </c>
      <c r="CA83" s="112">
        <v>377</v>
      </c>
      <c r="CB83" s="112">
        <v>427</v>
      </c>
      <c r="CC83" s="112">
        <v>439</v>
      </c>
      <c r="CD83" s="112">
        <v>409</v>
      </c>
      <c r="CE83" s="112">
        <v>470</v>
      </c>
      <c r="CF83" s="112">
        <v>431</v>
      </c>
      <c r="CG83" s="112">
        <v>520</v>
      </c>
      <c r="CH83" s="112">
        <v>406</v>
      </c>
      <c r="CI83" s="112">
        <v>435</v>
      </c>
      <c r="CJ83" s="112">
        <v>564</v>
      </c>
      <c r="CK83" s="112">
        <v>442</v>
      </c>
      <c r="CL83" s="112">
        <v>405</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c r="DP83" s="112"/>
      <c r="DQ83" s="112"/>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1108</v>
      </c>
      <c r="AV84" s="112">
        <v>1124</v>
      </c>
      <c r="AW84" s="112">
        <v>1173</v>
      </c>
      <c r="AX84" s="112">
        <v>1208</v>
      </c>
      <c r="AY84" s="112">
        <v>1204</v>
      </c>
      <c r="AZ84" s="112">
        <v>1164</v>
      </c>
      <c r="BA84" s="112">
        <v>1314</v>
      </c>
      <c r="BB84" s="112">
        <v>1227</v>
      </c>
      <c r="BC84" s="112">
        <v>1312</v>
      </c>
      <c r="BD84" s="112">
        <v>1356</v>
      </c>
      <c r="BE84" s="112">
        <v>1428</v>
      </c>
      <c r="BF84" s="112">
        <v>1401</v>
      </c>
      <c r="BG84" s="112">
        <v>1392</v>
      </c>
      <c r="BH84" s="112">
        <v>1508</v>
      </c>
      <c r="BI84" s="112">
        <v>1425</v>
      </c>
      <c r="BJ84" s="112">
        <v>1403</v>
      </c>
      <c r="BK84" s="112">
        <v>1370</v>
      </c>
      <c r="BL84" s="112">
        <v>1408</v>
      </c>
      <c r="BM84" s="112">
        <v>1443</v>
      </c>
      <c r="BN84" s="112">
        <v>1456</v>
      </c>
      <c r="BO84" s="112">
        <v>1591</v>
      </c>
      <c r="BP84" s="112">
        <v>1530</v>
      </c>
      <c r="BQ84" s="112">
        <v>1512</v>
      </c>
      <c r="BR84" s="112">
        <v>1591</v>
      </c>
      <c r="BS84" s="112">
        <v>1574</v>
      </c>
      <c r="BT84" s="112">
        <v>1572</v>
      </c>
      <c r="BU84" s="112">
        <v>1597</v>
      </c>
      <c r="BV84" s="112">
        <v>1606</v>
      </c>
      <c r="BW84" s="112">
        <v>1675</v>
      </c>
      <c r="BX84" s="112">
        <v>1454</v>
      </c>
      <c r="BY84" s="112">
        <v>1616</v>
      </c>
      <c r="BZ84" s="112">
        <v>1685</v>
      </c>
      <c r="CA84" s="112">
        <v>1783</v>
      </c>
      <c r="CB84" s="112">
        <v>1608</v>
      </c>
      <c r="CC84" s="112">
        <v>1624</v>
      </c>
      <c r="CD84" s="112">
        <v>1801</v>
      </c>
      <c r="CE84" s="112">
        <v>1759</v>
      </c>
      <c r="CF84" s="112">
        <v>1916</v>
      </c>
      <c r="CG84" s="112">
        <v>1913</v>
      </c>
      <c r="CH84" s="112">
        <v>2051</v>
      </c>
      <c r="CI84" s="112">
        <v>1899</v>
      </c>
      <c r="CJ84" s="112">
        <v>1857</v>
      </c>
      <c r="CK84" s="112">
        <v>2142</v>
      </c>
      <c r="CL84" s="112">
        <v>2352</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c r="DP84" s="112"/>
      <c r="DQ84" s="112"/>
      <c r="DR84" s="112"/>
      <c r="DS84" s="112"/>
      <c r="DT84" s="112"/>
      <c r="DU84" s="112"/>
      <c r="DV84" s="112"/>
      <c r="DW84" s="112"/>
      <c r="DX84" s="112"/>
      <c r="DY84" s="112"/>
      <c r="DZ84" s="112"/>
    </row>
    <row r="85" spans="1:130">
      <c r="B85" s="106"/>
    </row>
    <row r="86" spans="1:130" ht="15" customHeight="1">
      <c r="A86" t="s">
        <v>1402</v>
      </c>
      <c r="B86" s="233" t="s">
        <v>4</v>
      </c>
      <c r="C86" s="234"/>
      <c r="D86" s="234"/>
      <c r="E86" s="234"/>
      <c r="F86" s="234"/>
      <c r="G86" s="234"/>
      <c r="H86" s="234"/>
      <c r="I86" s="234"/>
      <c r="J86" s="234"/>
      <c r="K86" s="234"/>
      <c r="L86" s="234"/>
      <c r="M86" s="234"/>
      <c r="N86" s="234"/>
      <c r="O86" s="234"/>
      <c r="P86" s="234"/>
      <c r="Q86" s="234"/>
      <c r="R86" s="234"/>
      <c r="S86" s="234">
        <v>108</v>
      </c>
      <c r="T86" s="234">
        <v>133</v>
      </c>
      <c r="U86" s="234">
        <v>136</v>
      </c>
      <c r="V86" s="234">
        <v>155</v>
      </c>
      <c r="W86" s="234">
        <v>155</v>
      </c>
      <c r="X86" s="234">
        <v>162</v>
      </c>
      <c r="Y86" s="234">
        <v>166</v>
      </c>
      <c r="Z86" s="234">
        <v>192</v>
      </c>
      <c r="AA86" s="234">
        <v>178</v>
      </c>
      <c r="AB86" s="234">
        <v>222</v>
      </c>
      <c r="AC86" s="234">
        <v>234</v>
      </c>
      <c r="AD86" s="234">
        <v>255</v>
      </c>
      <c r="AE86" s="234">
        <v>249</v>
      </c>
      <c r="AF86" s="234">
        <v>232</v>
      </c>
      <c r="AG86" s="234">
        <v>206</v>
      </c>
      <c r="AH86" s="234">
        <v>227</v>
      </c>
      <c r="AI86" s="234">
        <v>244</v>
      </c>
      <c r="AJ86" s="234">
        <v>214</v>
      </c>
      <c r="AK86" s="234">
        <v>237</v>
      </c>
      <c r="AL86" s="234">
        <v>284</v>
      </c>
      <c r="AM86" s="234">
        <v>280</v>
      </c>
      <c r="AN86" s="234">
        <v>234</v>
      </c>
      <c r="AO86" s="234">
        <v>264</v>
      </c>
      <c r="AP86" s="234">
        <v>292</v>
      </c>
      <c r="AQ86" s="234">
        <v>310</v>
      </c>
      <c r="AR86" s="234">
        <v>288</v>
      </c>
      <c r="AS86" s="234">
        <v>332</v>
      </c>
      <c r="AT86" s="234">
        <v>378</v>
      </c>
      <c r="AU86" s="234">
        <v>348</v>
      </c>
      <c r="AV86" s="234">
        <v>340</v>
      </c>
      <c r="AW86" s="234">
        <v>339</v>
      </c>
      <c r="AX86" s="234">
        <v>381</v>
      </c>
      <c r="AY86" s="234">
        <v>370</v>
      </c>
      <c r="AZ86" s="234">
        <v>366</v>
      </c>
      <c r="BA86" s="234">
        <v>321</v>
      </c>
      <c r="BB86" s="234">
        <v>428</v>
      </c>
      <c r="BC86" s="234">
        <v>417</v>
      </c>
      <c r="BD86" s="234">
        <v>424</v>
      </c>
      <c r="BE86" s="234">
        <v>411</v>
      </c>
      <c r="BF86" s="234">
        <v>499</v>
      </c>
      <c r="BG86" s="234">
        <v>490</v>
      </c>
      <c r="BH86" s="234">
        <v>476</v>
      </c>
      <c r="BI86" s="234">
        <v>469</v>
      </c>
      <c r="BJ86" s="234">
        <v>464</v>
      </c>
      <c r="BK86" s="234">
        <v>451</v>
      </c>
      <c r="BL86" s="234">
        <v>438</v>
      </c>
      <c r="BM86" s="234">
        <v>480</v>
      </c>
      <c r="BN86" s="234">
        <v>465</v>
      </c>
      <c r="BO86" s="234">
        <v>443</v>
      </c>
      <c r="BP86" s="234">
        <v>440</v>
      </c>
      <c r="BQ86" s="234">
        <v>490</v>
      </c>
      <c r="BR86" s="234">
        <v>540</v>
      </c>
      <c r="BS86" s="234">
        <v>532</v>
      </c>
      <c r="BT86" s="234">
        <v>594</v>
      </c>
      <c r="BU86" s="234">
        <v>687</v>
      </c>
      <c r="BV86" s="234">
        <v>696</v>
      </c>
      <c r="BW86" s="234">
        <v>572</v>
      </c>
      <c r="BX86" s="234">
        <v>471</v>
      </c>
      <c r="BY86" s="234">
        <v>529</v>
      </c>
      <c r="BZ86" s="234">
        <v>606</v>
      </c>
      <c r="CA86" s="234">
        <v>501</v>
      </c>
      <c r="CB86" s="234">
        <v>697</v>
      </c>
      <c r="CC86" s="234">
        <v>713</v>
      </c>
      <c r="CD86" s="234">
        <v>679</v>
      </c>
      <c r="CE86" s="234">
        <v>568</v>
      </c>
      <c r="CF86" s="234">
        <v>637</v>
      </c>
      <c r="CG86" s="234">
        <v>594</v>
      </c>
      <c r="CH86" s="234">
        <v>596</v>
      </c>
      <c r="CI86" s="234">
        <v>552</v>
      </c>
      <c r="CJ86" s="234">
        <v>654</v>
      </c>
      <c r="CK86" s="234">
        <v>773</v>
      </c>
      <c r="CL86" s="234">
        <v>554</v>
      </c>
      <c r="CM86" s="234">
        <v>451</v>
      </c>
      <c r="CN86" s="234">
        <v>438</v>
      </c>
      <c r="CO86" s="234">
        <v>480</v>
      </c>
      <c r="CP86" s="234">
        <v>465</v>
      </c>
      <c r="CQ86" s="234">
        <v>443</v>
      </c>
      <c r="CR86" s="234">
        <v>440</v>
      </c>
      <c r="CS86" s="234">
        <v>490</v>
      </c>
      <c r="CT86" s="234">
        <v>540</v>
      </c>
      <c r="CU86" s="234">
        <v>532</v>
      </c>
      <c r="CV86" s="234">
        <v>594</v>
      </c>
      <c r="CW86" s="234">
        <v>687</v>
      </c>
      <c r="CX86" s="234">
        <v>696</v>
      </c>
      <c r="CY86" s="234">
        <v>572</v>
      </c>
      <c r="CZ86" s="234">
        <v>471</v>
      </c>
      <c r="DA86" s="234">
        <v>529</v>
      </c>
      <c r="DB86" s="234">
        <v>606</v>
      </c>
      <c r="DC86" s="234">
        <v>501</v>
      </c>
      <c r="DD86" s="234">
        <v>697</v>
      </c>
      <c r="DE86" s="234">
        <v>713</v>
      </c>
      <c r="DF86" s="234">
        <v>679</v>
      </c>
      <c r="DG86" s="234">
        <v>568</v>
      </c>
      <c r="DH86" s="234">
        <v>637</v>
      </c>
      <c r="DI86" s="234">
        <v>594</v>
      </c>
      <c r="DJ86" s="234">
        <v>596</v>
      </c>
      <c r="DK86" s="807">
        <v>552</v>
      </c>
      <c r="DL86" s="807">
        <v>654</v>
      </c>
      <c r="DM86" s="234">
        <v>773</v>
      </c>
      <c r="DN86" s="234">
        <v>554</v>
      </c>
      <c r="DO86" s="234"/>
      <c r="DP86" s="234"/>
      <c r="DQ86" s="234"/>
      <c r="DR86" s="234"/>
      <c r="DS86" s="234"/>
      <c r="DT86" s="234"/>
      <c r="DU86" s="234"/>
      <c r="DV86" s="234"/>
      <c r="DW86" s="234"/>
      <c r="DX86" s="234"/>
      <c r="DY86" s="234"/>
      <c r="DZ86" s="234"/>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357</v>
      </c>
      <c r="AV87" s="112">
        <v>339</v>
      </c>
      <c r="AW87" s="112">
        <v>347</v>
      </c>
      <c r="AX87" s="112">
        <v>391</v>
      </c>
      <c r="AY87" s="112">
        <v>378</v>
      </c>
      <c r="AZ87" s="112">
        <v>360</v>
      </c>
      <c r="BA87" s="112">
        <v>327</v>
      </c>
      <c r="BB87" s="112">
        <v>439</v>
      </c>
      <c r="BC87" s="112">
        <v>428</v>
      </c>
      <c r="BD87" s="112">
        <v>424</v>
      </c>
      <c r="BE87" s="112">
        <v>420</v>
      </c>
      <c r="BF87" s="112">
        <v>515</v>
      </c>
      <c r="BG87" s="112">
        <v>514</v>
      </c>
      <c r="BH87" s="112">
        <v>512</v>
      </c>
      <c r="BI87" s="112">
        <v>463</v>
      </c>
      <c r="BJ87" s="112">
        <v>459</v>
      </c>
      <c r="BK87" s="112">
        <v>433</v>
      </c>
      <c r="BL87" s="112">
        <v>420</v>
      </c>
      <c r="BM87" s="112">
        <v>450</v>
      </c>
      <c r="BN87" s="112">
        <v>444</v>
      </c>
      <c r="BO87" s="112">
        <v>438</v>
      </c>
      <c r="BP87" s="112">
        <v>428</v>
      </c>
      <c r="BQ87" s="112">
        <v>472</v>
      </c>
      <c r="BR87" s="112">
        <v>511</v>
      </c>
      <c r="BS87" s="112">
        <v>541</v>
      </c>
      <c r="BT87" s="112">
        <v>635</v>
      </c>
      <c r="BU87" s="112">
        <v>604</v>
      </c>
      <c r="BV87" s="112">
        <v>661</v>
      </c>
      <c r="BW87" s="112">
        <v>594</v>
      </c>
      <c r="BX87" s="112">
        <v>475</v>
      </c>
      <c r="BY87" s="112">
        <v>600</v>
      </c>
      <c r="BZ87" s="112">
        <v>662</v>
      </c>
      <c r="CA87" s="112">
        <v>692</v>
      </c>
      <c r="CB87" s="112">
        <v>634</v>
      </c>
      <c r="CC87" s="112">
        <v>672</v>
      </c>
      <c r="CD87" s="112">
        <v>714</v>
      </c>
      <c r="CE87" s="112">
        <v>675</v>
      </c>
      <c r="CF87" s="112">
        <v>658</v>
      </c>
      <c r="CG87" s="112">
        <v>596</v>
      </c>
      <c r="CH87" s="112">
        <v>674</v>
      </c>
      <c r="CI87" s="112">
        <v>668</v>
      </c>
      <c r="CJ87" s="112">
        <v>690</v>
      </c>
      <c r="CK87" s="112">
        <v>776</v>
      </c>
      <c r="CL87" s="112">
        <v>780</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262</v>
      </c>
      <c r="AV88" s="112">
        <v>231</v>
      </c>
      <c r="AW88" s="112">
        <v>250</v>
      </c>
      <c r="AX88" s="112">
        <v>274</v>
      </c>
      <c r="AY88" s="112">
        <v>284</v>
      </c>
      <c r="AZ88" s="112">
        <v>244</v>
      </c>
      <c r="BA88" s="112">
        <v>223</v>
      </c>
      <c r="BB88" s="112">
        <v>318</v>
      </c>
      <c r="BC88" s="112">
        <v>320</v>
      </c>
      <c r="BD88" s="112">
        <v>287</v>
      </c>
      <c r="BE88" s="112">
        <v>288</v>
      </c>
      <c r="BF88" s="112">
        <v>342</v>
      </c>
      <c r="BG88" s="112">
        <v>335</v>
      </c>
      <c r="BH88" s="112">
        <v>314</v>
      </c>
      <c r="BI88" s="112">
        <v>304</v>
      </c>
      <c r="BJ88" s="112">
        <v>316</v>
      </c>
      <c r="BK88" s="112">
        <v>287</v>
      </c>
      <c r="BL88" s="112">
        <v>275</v>
      </c>
      <c r="BM88" s="112">
        <v>289</v>
      </c>
      <c r="BN88" s="112">
        <v>291</v>
      </c>
      <c r="BO88" s="112">
        <v>274</v>
      </c>
      <c r="BP88" s="112">
        <v>278</v>
      </c>
      <c r="BQ88" s="112">
        <v>310</v>
      </c>
      <c r="BR88" s="112">
        <v>333</v>
      </c>
      <c r="BS88" s="112">
        <v>351</v>
      </c>
      <c r="BT88" s="112">
        <v>379</v>
      </c>
      <c r="BU88" s="112">
        <v>414</v>
      </c>
      <c r="BV88" s="112">
        <v>441</v>
      </c>
      <c r="BW88" s="112">
        <v>370</v>
      </c>
      <c r="BX88" s="112">
        <v>304</v>
      </c>
      <c r="BY88" s="112">
        <v>391</v>
      </c>
      <c r="BZ88" s="112">
        <v>431</v>
      </c>
      <c r="CA88" s="112">
        <v>422</v>
      </c>
      <c r="CB88" s="112">
        <v>403</v>
      </c>
      <c r="CC88" s="112">
        <v>449</v>
      </c>
      <c r="CD88" s="112">
        <v>446</v>
      </c>
      <c r="CE88" s="112">
        <v>448</v>
      </c>
      <c r="CF88" s="112">
        <v>403</v>
      </c>
      <c r="CG88" s="112">
        <v>370</v>
      </c>
      <c r="CH88" s="112">
        <v>399</v>
      </c>
      <c r="CI88" s="112">
        <v>452</v>
      </c>
      <c r="CJ88" s="112">
        <v>419</v>
      </c>
      <c r="CK88" s="112">
        <v>458</v>
      </c>
      <c r="CL88" s="112">
        <v>482</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95</v>
      </c>
      <c r="AV89" s="112">
        <v>108</v>
      </c>
      <c r="AW89" s="112">
        <v>97</v>
      </c>
      <c r="AX89" s="112">
        <v>116</v>
      </c>
      <c r="AY89" s="112">
        <v>94</v>
      </c>
      <c r="AZ89" s="112">
        <v>115</v>
      </c>
      <c r="BA89" s="112">
        <v>104</v>
      </c>
      <c r="BB89" s="112">
        <v>121</v>
      </c>
      <c r="BC89" s="112">
        <v>107</v>
      </c>
      <c r="BD89" s="112">
        <v>137</v>
      </c>
      <c r="BE89" s="112">
        <v>132</v>
      </c>
      <c r="BF89" s="112">
        <v>174</v>
      </c>
      <c r="BG89" s="112">
        <v>179</v>
      </c>
      <c r="BH89" s="112">
        <v>200</v>
      </c>
      <c r="BI89" s="112">
        <v>159</v>
      </c>
      <c r="BJ89" s="112">
        <v>141</v>
      </c>
      <c r="BK89" s="112">
        <v>146</v>
      </c>
      <c r="BL89" s="112">
        <v>145</v>
      </c>
      <c r="BM89" s="112">
        <v>161</v>
      </c>
      <c r="BN89" s="112">
        <v>152</v>
      </c>
      <c r="BO89" s="112">
        <v>165</v>
      </c>
      <c r="BP89" s="112">
        <v>151</v>
      </c>
      <c r="BQ89" s="112">
        <v>162</v>
      </c>
      <c r="BR89" s="112">
        <v>178</v>
      </c>
      <c r="BS89" s="112">
        <v>190</v>
      </c>
      <c r="BT89" s="112">
        <v>258</v>
      </c>
      <c r="BU89" s="112">
        <v>189</v>
      </c>
      <c r="BV89" s="112">
        <v>219</v>
      </c>
      <c r="BW89" s="112">
        <v>225</v>
      </c>
      <c r="BX89" s="112">
        <v>171</v>
      </c>
      <c r="BY89" s="112">
        <v>209</v>
      </c>
      <c r="BZ89" s="112">
        <v>231</v>
      </c>
      <c r="CA89" s="112">
        <v>271</v>
      </c>
      <c r="CB89" s="112">
        <v>232</v>
      </c>
      <c r="CC89" s="112">
        <v>222</v>
      </c>
      <c r="CD89" s="112">
        <v>270</v>
      </c>
      <c r="CE89" s="112">
        <v>227</v>
      </c>
      <c r="CF89" s="112">
        <v>257</v>
      </c>
      <c r="CG89" s="112">
        <v>227</v>
      </c>
      <c r="CH89" s="112">
        <v>277</v>
      </c>
      <c r="CI89" s="112">
        <v>215</v>
      </c>
      <c r="CJ89" s="112">
        <v>273</v>
      </c>
      <c r="CK89" s="112">
        <v>322</v>
      </c>
      <c r="CL89" s="112">
        <v>300</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-9</v>
      </c>
      <c r="AV90" s="112">
        <v>-17</v>
      </c>
      <c r="AW90" s="112">
        <v>-9</v>
      </c>
      <c r="AX90" s="112">
        <v>-10</v>
      </c>
      <c r="AY90" s="112">
        <v>-11</v>
      </c>
      <c r="AZ90" s="112">
        <v>-25</v>
      </c>
      <c r="BA90" s="112">
        <v>-10</v>
      </c>
      <c r="BB90" s="112">
        <v>-10</v>
      </c>
      <c r="BC90" s="112">
        <v>-10</v>
      </c>
      <c r="BD90" s="112">
        <v>-21</v>
      </c>
      <c r="BE90" s="112">
        <v>-11</v>
      </c>
      <c r="BF90" s="112">
        <v>-9</v>
      </c>
      <c r="BG90" s="112">
        <v>-23</v>
      </c>
      <c r="BH90" s="112">
        <v>-35</v>
      </c>
      <c r="BI90" s="112">
        <v>6</v>
      </c>
      <c r="BJ90" s="112">
        <v>6</v>
      </c>
      <c r="BK90" s="112">
        <v>18</v>
      </c>
      <c r="BL90" s="112">
        <v>17</v>
      </c>
      <c r="BM90" s="112">
        <v>30</v>
      </c>
      <c r="BN90" s="112">
        <v>21</v>
      </c>
      <c r="BO90" s="112">
        <v>5</v>
      </c>
      <c r="BP90" s="112">
        <v>12</v>
      </c>
      <c r="BQ90" s="112">
        <v>18</v>
      </c>
      <c r="BR90" s="112">
        <v>29</v>
      </c>
      <c r="BS90" s="112">
        <v>-8</v>
      </c>
      <c r="BT90" s="112">
        <v>-40</v>
      </c>
      <c r="BU90" s="112">
        <v>82</v>
      </c>
      <c r="BV90" s="112">
        <v>35</v>
      </c>
      <c r="BW90" s="112">
        <v>-21</v>
      </c>
      <c r="BX90" s="112">
        <v>-3</v>
      </c>
      <c r="BY90" s="112">
        <v>-69</v>
      </c>
      <c r="BZ90" s="112">
        <v>-54</v>
      </c>
      <c r="CA90" s="112">
        <v>-186</v>
      </c>
      <c r="CB90" s="112">
        <v>62</v>
      </c>
      <c r="CC90" s="112">
        <v>41</v>
      </c>
      <c r="CD90" s="112">
        <v>-33</v>
      </c>
      <c r="CE90" s="112">
        <v>-105</v>
      </c>
      <c r="CF90" s="112">
        <v>-21</v>
      </c>
      <c r="CG90" s="112">
        <v>-2</v>
      </c>
      <c r="CH90" s="112">
        <v>-76</v>
      </c>
      <c r="CI90" s="112">
        <v>-113</v>
      </c>
      <c r="CJ90" s="112">
        <v>-35</v>
      </c>
      <c r="CK90" s="112">
        <v>-3</v>
      </c>
      <c r="CL90" s="112">
        <v>-220</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c r="DP90" s="112"/>
      <c r="DQ90" s="112"/>
      <c r="DR90" s="112"/>
      <c r="DS90" s="112"/>
      <c r="DT90" s="112"/>
      <c r="DU90" s="112"/>
      <c r="DV90" s="112"/>
      <c r="DW90" s="112"/>
      <c r="DX90" s="112"/>
      <c r="DY90" s="112"/>
      <c r="DZ90" s="112"/>
    </row>
    <row r="91" spans="1:130">
      <c r="B91" s="106"/>
    </row>
    <row r="92" spans="1:130" ht="18.75" customHeight="1">
      <c r="B92" s="233" t="s">
        <v>9</v>
      </c>
      <c r="C92" s="234"/>
      <c r="D92" s="234"/>
      <c r="E92" s="234"/>
      <c r="F92" s="234"/>
      <c r="G92" s="234"/>
      <c r="H92" s="234"/>
      <c r="I92" s="234"/>
      <c r="J92" s="234"/>
      <c r="K92" s="234"/>
      <c r="L92" s="234"/>
      <c r="M92" s="234"/>
      <c r="N92" s="234"/>
      <c r="O92" s="234"/>
      <c r="P92" s="234"/>
      <c r="Q92" s="234"/>
      <c r="R92" s="234"/>
      <c r="S92" s="234">
        <v>-72</v>
      </c>
      <c r="T92" s="234">
        <v>-94</v>
      </c>
      <c r="U92" s="234">
        <v>-113</v>
      </c>
      <c r="V92" s="234">
        <v>-120</v>
      </c>
      <c r="W92" s="234">
        <v>-72</v>
      </c>
      <c r="X92" s="234">
        <v>-84</v>
      </c>
      <c r="Y92" s="234">
        <v>-94</v>
      </c>
      <c r="Z92" s="234">
        <v>-101</v>
      </c>
      <c r="AA92" s="234">
        <v>-59</v>
      </c>
      <c r="AB92" s="234">
        <v>-89</v>
      </c>
      <c r="AC92" s="234">
        <v>-112</v>
      </c>
      <c r="AD92" s="234">
        <v>-124</v>
      </c>
      <c r="AE92" s="234">
        <v>-118</v>
      </c>
      <c r="AF92" s="234">
        <v>-139</v>
      </c>
      <c r="AG92" s="234">
        <v>-123</v>
      </c>
      <c r="AH92" s="234">
        <v>-144</v>
      </c>
      <c r="AI92" s="234">
        <v>-111</v>
      </c>
      <c r="AJ92" s="234">
        <v>-115</v>
      </c>
      <c r="AK92" s="234">
        <v>-121</v>
      </c>
      <c r="AL92" s="234">
        <v>-168</v>
      </c>
      <c r="AM92" s="234">
        <v>-118</v>
      </c>
      <c r="AN92" s="234">
        <v>-146</v>
      </c>
      <c r="AO92" s="234">
        <v>-148</v>
      </c>
      <c r="AP92" s="234">
        <v>-169</v>
      </c>
      <c r="AQ92" s="234">
        <v>-149</v>
      </c>
      <c r="AR92" s="234">
        <v>-186</v>
      </c>
      <c r="AS92" s="234">
        <v>-212</v>
      </c>
      <c r="AT92" s="234">
        <v>-193</v>
      </c>
      <c r="AU92" s="234">
        <v>-167</v>
      </c>
      <c r="AV92" s="234">
        <v>-162</v>
      </c>
      <c r="AW92" s="234">
        <v>-184</v>
      </c>
      <c r="AX92" s="234">
        <v>-239</v>
      </c>
      <c r="AY92" s="234">
        <v>-243</v>
      </c>
      <c r="AZ92" s="234">
        <v>-218</v>
      </c>
      <c r="BA92" s="234">
        <v>-224</v>
      </c>
      <c r="BB92" s="234">
        <v>-227</v>
      </c>
      <c r="BC92" s="234">
        <v>-293</v>
      </c>
      <c r="BD92" s="234">
        <v>-304</v>
      </c>
      <c r="BE92" s="234">
        <v>-312</v>
      </c>
      <c r="BF92" s="234">
        <v>-337</v>
      </c>
      <c r="BG92" s="234">
        <v>-308</v>
      </c>
      <c r="BH92" s="234">
        <v>-351</v>
      </c>
      <c r="BI92" s="234">
        <v>-341</v>
      </c>
      <c r="BJ92" s="234">
        <v>-300</v>
      </c>
      <c r="BK92" s="234">
        <v>-230</v>
      </c>
      <c r="BL92" s="234">
        <v>-224</v>
      </c>
      <c r="BM92" s="234">
        <v>-276</v>
      </c>
      <c r="BN92" s="234">
        <v>-241</v>
      </c>
      <c r="BO92" s="234">
        <v>-273</v>
      </c>
      <c r="BP92" s="234">
        <v>-208</v>
      </c>
      <c r="BQ92" s="234">
        <v>-230</v>
      </c>
      <c r="BR92" s="234">
        <v>-289</v>
      </c>
      <c r="BS92" s="234">
        <v>-267</v>
      </c>
      <c r="BT92" s="234">
        <v>-293</v>
      </c>
      <c r="BU92" s="234">
        <v>-289</v>
      </c>
      <c r="BV92" s="234">
        <v>-298</v>
      </c>
      <c r="BW92" s="234">
        <v>-376</v>
      </c>
      <c r="BX92" s="234">
        <v>-264</v>
      </c>
      <c r="BY92" s="234">
        <v>-253</v>
      </c>
      <c r="BZ92" s="234">
        <v>-339</v>
      </c>
      <c r="CA92" s="234">
        <v>-334</v>
      </c>
      <c r="CB92" s="234">
        <v>-299</v>
      </c>
      <c r="CC92" s="234">
        <v>-315</v>
      </c>
      <c r="CD92" s="234">
        <v>-321</v>
      </c>
      <c r="CE92" s="234">
        <v>-287</v>
      </c>
      <c r="CF92" s="234">
        <v>-369</v>
      </c>
      <c r="CG92" s="234">
        <v>-320</v>
      </c>
      <c r="CH92" s="234">
        <v>-298</v>
      </c>
      <c r="CI92" s="234">
        <v>-145</v>
      </c>
      <c r="CJ92" s="234">
        <v>-295</v>
      </c>
      <c r="CK92" s="234">
        <v>-447</v>
      </c>
      <c r="CL92" s="234">
        <v>-281</v>
      </c>
      <c r="CM92" s="234">
        <v>-230</v>
      </c>
      <c r="CN92" s="234">
        <v>-224</v>
      </c>
      <c r="CO92" s="234">
        <v>-276</v>
      </c>
      <c r="CP92" s="234">
        <v>-241</v>
      </c>
      <c r="CQ92" s="234">
        <v>-273</v>
      </c>
      <c r="CR92" s="234">
        <v>-208</v>
      </c>
      <c r="CS92" s="234">
        <v>-230</v>
      </c>
      <c r="CT92" s="234">
        <v>-289</v>
      </c>
      <c r="CU92" s="234">
        <v>-267</v>
      </c>
      <c r="CV92" s="234">
        <v>-293</v>
      </c>
      <c r="CW92" s="234">
        <v>-289</v>
      </c>
      <c r="CX92" s="234">
        <v>-298</v>
      </c>
      <c r="CY92" s="234">
        <v>-376</v>
      </c>
      <c r="CZ92" s="234">
        <v>-264</v>
      </c>
      <c r="DA92" s="234">
        <v>-253</v>
      </c>
      <c r="DB92" s="234">
        <v>-339</v>
      </c>
      <c r="DC92" s="234">
        <v>-334</v>
      </c>
      <c r="DD92" s="234">
        <v>-299</v>
      </c>
      <c r="DE92" s="234">
        <v>-315</v>
      </c>
      <c r="DF92" s="234">
        <v>-321</v>
      </c>
      <c r="DG92" s="234">
        <v>-287</v>
      </c>
      <c r="DH92" s="234">
        <v>-369</v>
      </c>
      <c r="DI92" s="234">
        <v>-320</v>
      </c>
      <c r="DJ92" s="234">
        <v>-298</v>
      </c>
      <c r="DK92" s="807">
        <v>-145</v>
      </c>
      <c r="DL92" s="807">
        <v>-295</v>
      </c>
      <c r="DM92" s="234">
        <v>-447</v>
      </c>
      <c r="DN92" s="234">
        <v>-281</v>
      </c>
      <c r="DO92" s="234"/>
      <c r="DP92" s="234"/>
      <c r="DQ92" s="234"/>
      <c r="DR92" s="234"/>
      <c r="DS92" s="234"/>
      <c r="DT92" s="234"/>
      <c r="DU92" s="234"/>
      <c r="DV92" s="234"/>
      <c r="DW92" s="234"/>
      <c r="DX92" s="234"/>
      <c r="DY92" s="234"/>
      <c r="DZ92" s="234"/>
    </row>
    <row r="93" spans="1:130">
      <c r="A93" t="s">
        <v>1403</v>
      </c>
      <c r="B93" s="107" t="s">
        <v>10</v>
      </c>
      <c r="C93" s="112"/>
      <c r="D93" s="112"/>
      <c r="E93" s="112"/>
      <c r="F93" s="112"/>
      <c r="G93" s="112"/>
      <c r="H93" s="112"/>
      <c r="I93" s="112"/>
      <c r="J93" s="112"/>
      <c r="K93" s="112"/>
      <c r="L93" s="112"/>
      <c r="M93" s="112"/>
      <c r="N93" s="112"/>
      <c r="O93" s="112"/>
      <c r="P93" s="112"/>
      <c r="Q93" s="112"/>
      <c r="R93" s="112"/>
      <c r="S93" s="112">
        <v>98</v>
      </c>
      <c r="T93" s="112">
        <v>117</v>
      </c>
      <c r="U93" s="112">
        <v>93</v>
      </c>
      <c r="V93" s="112">
        <v>96</v>
      </c>
      <c r="W93" s="112">
        <v>146</v>
      </c>
      <c r="X93" s="112">
        <v>153</v>
      </c>
      <c r="Y93" s="112">
        <v>141</v>
      </c>
      <c r="Z93" s="112">
        <v>142</v>
      </c>
      <c r="AA93" s="112">
        <v>138</v>
      </c>
      <c r="AB93" s="112">
        <v>142</v>
      </c>
      <c r="AC93" s="112">
        <v>117</v>
      </c>
      <c r="AD93" s="112">
        <v>117</v>
      </c>
      <c r="AE93" s="112">
        <v>133</v>
      </c>
      <c r="AF93" s="112">
        <v>126</v>
      </c>
      <c r="AG93" s="112">
        <v>124</v>
      </c>
      <c r="AH93" s="112">
        <v>115</v>
      </c>
      <c r="AI93" s="112">
        <v>131</v>
      </c>
      <c r="AJ93" s="112">
        <v>138</v>
      </c>
      <c r="AK93" s="112">
        <v>142</v>
      </c>
      <c r="AL93" s="112">
        <v>129</v>
      </c>
      <c r="AM93" s="112">
        <v>173</v>
      </c>
      <c r="AN93" s="112">
        <v>149</v>
      </c>
      <c r="AO93" s="112">
        <v>177</v>
      </c>
      <c r="AP93" s="112">
        <v>168</v>
      </c>
      <c r="AQ93" s="112">
        <v>190</v>
      </c>
      <c r="AR93" s="112">
        <v>168</v>
      </c>
      <c r="AS93" s="112">
        <v>187</v>
      </c>
      <c r="AT93" s="112">
        <v>182</v>
      </c>
      <c r="AU93" s="112">
        <v>194</v>
      </c>
      <c r="AV93" s="112">
        <v>237</v>
      </c>
      <c r="AW93" s="112">
        <v>228</v>
      </c>
      <c r="AX93" s="112">
        <v>205</v>
      </c>
      <c r="AY93" s="112">
        <v>216</v>
      </c>
      <c r="AZ93" s="112">
        <v>225</v>
      </c>
      <c r="BA93" s="112">
        <v>245</v>
      </c>
      <c r="BB93" s="112">
        <v>242</v>
      </c>
      <c r="BC93" s="112">
        <v>243</v>
      </c>
      <c r="BD93" s="112">
        <v>246</v>
      </c>
      <c r="BE93" s="112">
        <v>248</v>
      </c>
      <c r="BF93" s="112">
        <v>249</v>
      </c>
      <c r="BG93" s="112">
        <v>267</v>
      </c>
      <c r="BH93" s="112">
        <v>249</v>
      </c>
      <c r="BI93" s="112">
        <v>310</v>
      </c>
      <c r="BJ93" s="112">
        <v>287</v>
      </c>
      <c r="BK93" s="112">
        <v>362</v>
      </c>
      <c r="BL93" s="112">
        <v>388</v>
      </c>
      <c r="BM93" s="112">
        <v>402</v>
      </c>
      <c r="BN93" s="112">
        <v>427</v>
      </c>
      <c r="BO93" s="112">
        <v>399</v>
      </c>
      <c r="BP93" s="112">
        <v>416</v>
      </c>
      <c r="BQ93" s="112">
        <v>490</v>
      </c>
      <c r="BR93" s="112">
        <v>446</v>
      </c>
      <c r="BS93" s="112">
        <v>433</v>
      </c>
      <c r="BT93" s="112">
        <v>471</v>
      </c>
      <c r="BU93" s="112">
        <v>597</v>
      </c>
      <c r="BV93" s="112">
        <v>598</v>
      </c>
      <c r="BW93" s="112">
        <v>487</v>
      </c>
      <c r="BX93" s="112">
        <v>357</v>
      </c>
      <c r="BY93" s="112">
        <v>631</v>
      </c>
      <c r="BZ93" s="112">
        <v>423</v>
      </c>
      <c r="CA93" s="112">
        <v>396</v>
      </c>
      <c r="CB93" s="112">
        <v>493</v>
      </c>
      <c r="CC93" s="112">
        <v>495</v>
      </c>
      <c r="CD93" s="112">
        <v>560</v>
      </c>
      <c r="CE93" s="112">
        <v>548</v>
      </c>
      <c r="CF93" s="112">
        <v>620</v>
      </c>
      <c r="CG93" s="112">
        <v>677</v>
      </c>
      <c r="CH93" s="112">
        <v>670</v>
      </c>
      <c r="CI93" s="112">
        <v>698</v>
      </c>
      <c r="CJ93" s="112">
        <v>760</v>
      </c>
      <c r="CK93" s="112">
        <v>753</v>
      </c>
      <c r="CL93" s="112">
        <v>953</v>
      </c>
      <c r="CM93" s="112">
        <v>362</v>
      </c>
      <c r="CN93" s="112">
        <v>388</v>
      </c>
      <c r="CO93" s="112">
        <v>402</v>
      </c>
      <c r="CP93" s="112">
        <v>427</v>
      </c>
      <c r="CQ93" s="112">
        <v>399</v>
      </c>
      <c r="CR93" s="112">
        <v>416</v>
      </c>
      <c r="CS93" s="112">
        <v>490</v>
      </c>
      <c r="CT93" s="112">
        <v>446</v>
      </c>
      <c r="CU93" s="112">
        <v>433</v>
      </c>
      <c r="CV93" s="112">
        <v>471</v>
      </c>
      <c r="CW93" s="112">
        <v>597</v>
      </c>
      <c r="CX93" s="112">
        <v>598</v>
      </c>
      <c r="CY93" s="112">
        <v>487</v>
      </c>
      <c r="CZ93" s="112">
        <v>357</v>
      </c>
      <c r="DA93" s="112">
        <v>631</v>
      </c>
      <c r="DB93" s="112">
        <v>423</v>
      </c>
      <c r="DC93" s="112">
        <v>396</v>
      </c>
      <c r="DD93" s="112">
        <v>493</v>
      </c>
      <c r="DE93" s="112">
        <v>495</v>
      </c>
      <c r="DF93" s="112">
        <v>560</v>
      </c>
      <c r="DG93" s="112">
        <v>548</v>
      </c>
      <c r="DH93" s="112">
        <v>620</v>
      </c>
      <c r="DI93" s="112">
        <v>677</v>
      </c>
      <c r="DJ93" s="112">
        <v>670</v>
      </c>
      <c r="DK93">
        <v>698</v>
      </c>
      <c r="DL93">
        <v>760</v>
      </c>
      <c r="DM93" s="112">
        <v>753</v>
      </c>
      <c r="DN93" s="112">
        <v>953</v>
      </c>
      <c r="DO93" s="112"/>
      <c r="DP93" s="112"/>
      <c r="DQ93" s="112"/>
      <c r="DR93" s="112"/>
      <c r="DS93" s="112"/>
      <c r="DT93" s="112"/>
      <c r="DU93" s="112"/>
      <c r="DV93" s="112"/>
      <c r="DW93" s="112"/>
      <c r="DX93" s="112"/>
      <c r="DY93" s="112"/>
      <c r="DZ93" s="112"/>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88</v>
      </c>
      <c r="AV94" s="112">
        <v>125</v>
      </c>
      <c r="AW94" s="112">
        <v>116</v>
      </c>
      <c r="AX94" s="112">
        <v>96</v>
      </c>
      <c r="AY94" s="112">
        <v>84</v>
      </c>
      <c r="AZ94" s="112">
        <v>91</v>
      </c>
      <c r="BA94" s="112">
        <v>107</v>
      </c>
      <c r="BB94" s="112">
        <v>104</v>
      </c>
      <c r="BC94" s="112">
        <v>92</v>
      </c>
      <c r="BD94" s="112">
        <v>94</v>
      </c>
      <c r="BE94" s="112">
        <v>96</v>
      </c>
      <c r="BF94" s="112">
        <v>96</v>
      </c>
      <c r="BG94" s="112">
        <v>97</v>
      </c>
      <c r="BH94" s="112">
        <v>96</v>
      </c>
      <c r="BI94" s="112">
        <v>112</v>
      </c>
      <c r="BJ94" s="112">
        <v>112</v>
      </c>
      <c r="BK94" s="112">
        <v>193</v>
      </c>
      <c r="BL94" s="112">
        <v>211</v>
      </c>
      <c r="BM94" s="112">
        <v>222</v>
      </c>
      <c r="BN94" s="112">
        <v>227</v>
      </c>
      <c r="BO94" s="112">
        <v>238</v>
      </c>
      <c r="BP94" s="112">
        <v>244</v>
      </c>
      <c r="BQ94" s="112">
        <v>243</v>
      </c>
      <c r="BR94" s="112">
        <v>242</v>
      </c>
      <c r="BS94" s="112">
        <v>235</v>
      </c>
      <c r="BT94" s="112">
        <v>275</v>
      </c>
      <c r="BU94" s="112">
        <v>342</v>
      </c>
      <c r="BV94" s="112">
        <v>361</v>
      </c>
      <c r="BW94" s="112">
        <v>332</v>
      </c>
      <c r="BX94" s="112">
        <v>292</v>
      </c>
      <c r="BY94" s="112">
        <v>513</v>
      </c>
      <c r="BZ94" s="112">
        <v>319</v>
      </c>
      <c r="CA94" s="112">
        <v>272</v>
      </c>
      <c r="CB94" s="112">
        <v>331</v>
      </c>
      <c r="CC94" s="112">
        <v>367</v>
      </c>
      <c r="CD94" s="112">
        <v>410</v>
      </c>
      <c r="CE94" s="112">
        <v>399</v>
      </c>
      <c r="CF94" s="112">
        <v>447</v>
      </c>
      <c r="CG94" s="112">
        <v>483</v>
      </c>
      <c r="CH94" s="112">
        <v>491</v>
      </c>
      <c r="CI94" s="112">
        <v>522</v>
      </c>
      <c r="CJ94" s="112">
        <v>581</v>
      </c>
      <c r="CK94" s="112">
        <v>504</v>
      </c>
      <c r="CL94" s="112">
        <v>709</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101</v>
      </c>
      <c r="AV95" s="112">
        <v>100</v>
      </c>
      <c r="AW95" s="112">
        <v>100</v>
      </c>
      <c r="AX95" s="112">
        <v>102</v>
      </c>
      <c r="AY95" s="112">
        <v>132</v>
      </c>
      <c r="AZ95" s="112">
        <v>132</v>
      </c>
      <c r="BA95" s="112">
        <v>132</v>
      </c>
      <c r="BB95" s="112">
        <v>133</v>
      </c>
      <c r="BC95" s="112">
        <v>151</v>
      </c>
      <c r="BD95" s="112">
        <v>150</v>
      </c>
      <c r="BE95" s="112">
        <v>151</v>
      </c>
      <c r="BF95" s="112">
        <v>152</v>
      </c>
      <c r="BG95" s="112">
        <v>170</v>
      </c>
      <c r="BH95" s="112">
        <v>153</v>
      </c>
      <c r="BI95" s="112">
        <v>197</v>
      </c>
      <c r="BJ95" s="112">
        <v>175</v>
      </c>
      <c r="BK95" s="112">
        <v>169</v>
      </c>
      <c r="BL95" s="112">
        <v>177</v>
      </c>
      <c r="BM95" s="112">
        <v>180</v>
      </c>
      <c r="BN95" s="112">
        <v>200</v>
      </c>
      <c r="BO95" s="112">
        <v>161</v>
      </c>
      <c r="BP95" s="112">
        <v>173</v>
      </c>
      <c r="BQ95" s="112">
        <v>248</v>
      </c>
      <c r="BR95" s="112">
        <v>204</v>
      </c>
      <c r="BS95" s="112">
        <v>199</v>
      </c>
      <c r="BT95" s="112">
        <v>196</v>
      </c>
      <c r="BU95" s="112">
        <v>256</v>
      </c>
      <c r="BV95" s="112">
        <v>237</v>
      </c>
      <c r="BW95" s="112">
        <v>155</v>
      </c>
      <c r="BX95" s="112">
        <v>65</v>
      </c>
      <c r="BY95" s="112">
        <v>118</v>
      </c>
      <c r="BZ95" s="112">
        <v>104</v>
      </c>
      <c r="CA95" s="112">
        <v>124</v>
      </c>
      <c r="CB95" s="112">
        <v>163</v>
      </c>
      <c r="CC95" s="112">
        <v>128</v>
      </c>
      <c r="CD95" s="112">
        <v>150</v>
      </c>
      <c r="CE95" s="112">
        <v>149</v>
      </c>
      <c r="CF95" s="112">
        <v>173</v>
      </c>
      <c r="CG95" s="112">
        <v>194</v>
      </c>
      <c r="CH95" s="112">
        <v>180</v>
      </c>
      <c r="CI95" s="112">
        <v>175</v>
      </c>
      <c r="CJ95" s="112">
        <v>179</v>
      </c>
      <c r="CK95" s="112">
        <v>249</v>
      </c>
      <c r="CL95" s="112">
        <v>243</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c r="DP95" s="112"/>
      <c r="DQ95" s="112"/>
      <c r="DR95" s="112"/>
      <c r="DS95" s="112"/>
      <c r="DT95" s="112"/>
      <c r="DU95" s="112"/>
      <c r="DV95" s="112"/>
      <c r="DW95" s="112"/>
      <c r="DX95" s="112"/>
      <c r="DY95" s="112"/>
      <c r="DZ95" s="112"/>
    </row>
    <row r="96" spans="1:130">
      <c r="A96" t="s">
        <v>1404</v>
      </c>
      <c r="B96" s="107" t="s">
        <v>13</v>
      </c>
      <c r="C96" s="112"/>
      <c r="D96" s="112"/>
      <c r="E96" s="112"/>
      <c r="F96" s="112"/>
      <c r="G96" s="112"/>
      <c r="H96" s="112"/>
      <c r="I96" s="112"/>
      <c r="J96" s="112"/>
      <c r="K96" s="112"/>
      <c r="L96" s="112"/>
      <c r="M96" s="112"/>
      <c r="N96" s="112"/>
      <c r="O96" s="112"/>
      <c r="P96" s="112"/>
      <c r="Q96" s="112"/>
      <c r="R96" s="112"/>
      <c r="S96" s="112">
        <v>164</v>
      </c>
      <c r="T96" s="112">
        <v>207</v>
      </c>
      <c r="U96" s="112">
        <v>206</v>
      </c>
      <c r="V96" s="112">
        <v>217</v>
      </c>
      <c r="W96" s="112">
        <v>202</v>
      </c>
      <c r="X96" s="112">
        <v>226</v>
      </c>
      <c r="Y96" s="112">
        <v>227</v>
      </c>
      <c r="Z96" s="112">
        <v>239</v>
      </c>
      <c r="AA96" s="112">
        <v>179</v>
      </c>
      <c r="AB96" s="112">
        <v>223</v>
      </c>
      <c r="AC96" s="112">
        <v>227</v>
      </c>
      <c r="AD96" s="112">
        <v>240</v>
      </c>
      <c r="AE96" s="112">
        <v>247</v>
      </c>
      <c r="AF96" s="112">
        <v>267</v>
      </c>
      <c r="AG96" s="112">
        <v>245</v>
      </c>
      <c r="AH96" s="112">
        <v>260</v>
      </c>
      <c r="AI96" s="112">
        <v>237</v>
      </c>
      <c r="AJ96" s="112">
        <v>249</v>
      </c>
      <c r="AK96" s="112">
        <v>259</v>
      </c>
      <c r="AL96" s="112">
        <v>298</v>
      </c>
      <c r="AM96" s="112">
        <v>279</v>
      </c>
      <c r="AN96" s="112">
        <v>294</v>
      </c>
      <c r="AO96" s="112">
        <v>319</v>
      </c>
      <c r="AP96" s="112">
        <v>336</v>
      </c>
      <c r="AQ96" s="112">
        <v>330</v>
      </c>
      <c r="AR96" s="112">
        <v>356</v>
      </c>
      <c r="AS96" s="112">
        <v>398</v>
      </c>
      <c r="AT96" s="112">
        <v>374</v>
      </c>
      <c r="AU96" s="112">
        <v>355</v>
      </c>
      <c r="AV96" s="112">
        <v>388</v>
      </c>
      <c r="AW96" s="112">
        <v>403</v>
      </c>
      <c r="AX96" s="112">
        <v>444</v>
      </c>
      <c r="AY96" s="112">
        <v>459</v>
      </c>
      <c r="AZ96" s="112">
        <v>438</v>
      </c>
      <c r="BA96" s="112">
        <v>462</v>
      </c>
      <c r="BB96" s="112">
        <v>463</v>
      </c>
      <c r="BC96" s="112">
        <v>537</v>
      </c>
      <c r="BD96" s="112">
        <v>552</v>
      </c>
      <c r="BE96" s="112">
        <v>562</v>
      </c>
      <c r="BF96" s="112">
        <v>591</v>
      </c>
      <c r="BG96" s="112">
        <v>575</v>
      </c>
      <c r="BH96" s="112">
        <v>600</v>
      </c>
      <c r="BI96" s="112">
        <v>650</v>
      </c>
      <c r="BJ96" s="112">
        <v>587</v>
      </c>
      <c r="BK96" s="112">
        <v>592</v>
      </c>
      <c r="BL96" s="112">
        <v>612</v>
      </c>
      <c r="BM96" s="112">
        <v>678</v>
      </c>
      <c r="BN96" s="112">
        <v>669</v>
      </c>
      <c r="BO96" s="112">
        <v>672</v>
      </c>
      <c r="BP96" s="112">
        <v>625</v>
      </c>
      <c r="BQ96" s="112">
        <v>721</v>
      </c>
      <c r="BR96" s="112">
        <v>735</v>
      </c>
      <c r="BS96" s="112">
        <v>701</v>
      </c>
      <c r="BT96" s="112">
        <v>764</v>
      </c>
      <c r="BU96" s="112">
        <v>886</v>
      </c>
      <c r="BV96" s="112">
        <v>896</v>
      </c>
      <c r="BW96" s="112">
        <v>863</v>
      </c>
      <c r="BX96" s="112">
        <v>620</v>
      </c>
      <c r="BY96" s="112">
        <v>884</v>
      </c>
      <c r="BZ96" s="112">
        <v>762</v>
      </c>
      <c r="CA96" s="112">
        <v>730</v>
      </c>
      <c r="CB96" s="112">
        <v>792</v>
      </c>
      <c r="CC96" s="112">
        <v>810</v>
      </c>
      <c r="CD96" s="112">
        <v>881</v>
      </c>
      <c r="CE96" s="112">
        <v>834</v>
      </c>
      <c r="CF96" s="112">
        <v>989</v>
      </c>
      <c r="CG96" s="112">
        <v>996</v>
      </c>
      <c r="CH96" s="112">
        <v>968</v>
      </c>
      <c r="CI96" s="112">
        <v>843</v>
      </c>
      <c r="CJ96" s="112">
        <v>1055</v>
      </c>
      <c r="CK96" s="112">
        <v>1200</v>
      </c>
      <c r="CL96" s="112">
        <v>1234</v>
      </c>
      <c r="CM96" s="112">
        <v>592</v>
      </c>
      <c r="CN96" s="112">
        <v>612</v>
      </c>
      <c r="CO96" s="112">
        <v>678</v>
      </c>
      <c r="CP96" s="112">
        <v>669</v>
      </c>
      <c r="CQ96" s="112">
        <v>672</v>
      </c>
      <c r="CR96" s="112">
        <v>625</v>
      </c>
      <c r="CS96" s="112">
        <v>721</v>
      </c>
      <c r="CT96" s="112">
        <v>735</v>
      </c>
      <c r="CU96" s="112">
        <v>701</v>
      </c>
      <c r="CV96" s="112">
        <v>764</v>
      </c>
      <c r="CW96" s="112">
        <v>886</v>
      </c>
      <c r="CX96" s="112">
        <v>896</v>
      </c>
      <c r="CY96" s="112">
        <v>863</v>
      </c>
      <c r="CZ96" s="112">
        <v>620</v>
      </c>
      <c r="DA96" s="112">
        <v>884</v>
      </c>
      <c r="DB96" s="112">
        <v>762</v>
      </c>
      <c r="DC96" s="112">
        <v>730</v>
      </c>
      <c r="DD96" s="112">
        <v>792</v>
      </c>
      <c r="DE96" s="112">
        <v>810</v>
      </c>
      <c r="DF96" s="112">
        <v>881</v>
      </c>
      <c r="DG96" s="112">
        <v>834</v>
      </c>
      <c r="DH96" s="112">
        <v>989</v>
      </c>
      <c r="DI96" s="112">
        <v>996</v>
      </c>
      <c r="DJ96" s="112">
        <v>968</v>
      </c>
      <c r="DK96">
        <v>843</v>
      </c>
      <c r="DL96">
        <v>1055</v>
      </c>
      <c r="DM96" s="112">
        <v>1200</v>
      </c>
      <c r="DN96" s="112">
        <v>1234</v>
      </c>
      <c r="DO96" s="112"/>
      <c r="DP96" s="112"/>
      <c r="DQ96" s="112"/>
      <c r="DR96" s="112"/>
      <c r="DS96" s="112"/>
      <c r="DT96" s="112"/>
      <c r="DU96" s="112"/>
      <c r="DV96" s="112"/>
      <c r="DW96" s="112"/>
      <c r="DX96" s="112"/>
      <c r="DY96" s="112"/>
      <c r="DZ96" s="112"/>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248</v>
      </c>
      <c r="AV97" s="112">
        <v>273</v>
      </c>
      <c r="AW97" s="112">
        <v>287</v>
      </c>
      <c r="AX97" s="112">
        <v>324</v>
      </c>
      <c r="AY97" s="112">
        <v>326</v>
      </c>
      <c r="AZ97" s="112">
        <v>308</v>
      </c>
      <c r="BA97" s="112">
        <v>323</v>
      </c>
      <c r="BB97" s="112">
        <v>324</v>
      </c>
      <c r="BC97" s="112">
        <v>337</v>
      </c>
      <c r="BD97" s="112">
        <v>354</v>
      </c>
      <c r="BE97" s="112">
        <v>359</v>
      </c>
      <c r="BF97" s="112">
        <v>376</v>
      </c>
      <c r="BG97" s="112">
        <v>373</v>
      </c>
      <c r="BH97" s="112">
        <v>385</v>
      </c>
      <c r="BI97" s="112">
        <v>404</v>
      </c>
      <c r="BJ97" s="112">
        <v>364</v>
      </c>
      <c r="BK97" s="112">
        <v>390</v>
      </c>
      <c r="BL97" s="112">
        <v>410</v>
      </c>
      <c r="BM97" s="112">
        <v>437</v>
      </c>
      <c r="BN97" s="112">
        <v>435</v>
      </c>
      <c r="BO97" s="112">
        <v>453</v>
      </c>
      <c r="BP97" s="112">
        <v>432</v>
      </c>
      <c r="BQ97" s="112">
        <v>486</v>
      </c>
      <c r="BR97" s="112">
        <v>511</v>
      </c>
      <c r="BS97" s="112">
        <v>480</v>
      </c>
      <c r="BT97" s="112">
        <v>569</v>
      </c>
      <c r="BU97" s="112">
        <v>633</v>
      </c>
      <c r="BV97" s="112">
        <v>668</v>
      </c>
      <c r="BW97" s="112">
        <v>670</v>
      </c>
      <c r="BX97" s="112">
        <v>546</v>
      </c>
      <c r="BY97" s="112">
        <v>769</v>
      </c>
      <c r="BZ97" s="112">
        <v>673</v>
      </c>
      <c r="CA97" s="112">
        <v>643</v>
      </c>
      <c r="CB97" s="112">
        <v>685</v>
      </c>
      <c r="CC97" s="112">
        <v>665</v>
      </c>
      <c r="CD97" s="112">
        <v>727</v>
      </c>
      <c r="CE97" s="112">
        <v>676</v>
      </c>
      <c r="CF97" s="112">
        <v>813</v>
      </c>
      <c r="CG97" s="112">
        <v>849</v>
      </c>
      <c r="CH97" s="112">
        <v>768</v>
      </c>
      <c r="CI97" s="112">
        <v>688</v>
      </c>
      <c r="CJ97" s="112">
        <v>881</v>
      </c>
      <c r="CK97" s="112">
        <v>976</v>
      </c>
      <c r="CL97" s="112">
        <v>1021</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c r="DP97" s="112"/>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107</v>
      </c>
      <c r="AV98" s="495">
        <v>115</v>
      </c>
      <c r="AW98" s="495">
        <v>117</v>
      </c>
      <c r="AX98" s="495">
        <v>120</v>
      </c>
      <c r="AY98" s="495">
        <v>132</v>
      </c>
      <c r="AZ98" s="495">
        <v>130</v>
      </c>
      <c r="BA98" s="495">
        <v>140</v>
      </c>
      <c r="BB98" s="495">
        <v>139</v>
      </c>
      <c r="BC98" s="495">
        <v>199</v>
      </c>
      <c r="BD98" s="495">
        <v>197</v>
      </c>
      <c r="BE98" s="495">
        <v>204</v>
      </c>
      <c r="BF98" s="495">
        <v>215</v>
      </c>
      <c r="BG98" s="495">
        <v>202</v>
      </c>
      <c r="BH98" s="495">
        <v>216</v>
      </c>
      <c r="BI98" s="495">
        <v>246</v>
      </c>
      <c r="BJ98" s="495">
        <v>223</v>
      </c>
      <c r="BK98" s="495">
        <v>201</v>
      </c>
      <c r="BL98" s="495">
        <v>202</v>
      </c>
      <c r="BM98" s="495">
        <v>241</v>
      </c>
      <c r="BN98" s="495">
        <v>234</v>
      </c>
      <c r="BO98" s="495">
        <v>219</v>
      </c>
      <c r="BP98" s="495">
        <v>193</v>
      </c>
      <c r="BQ98" s="495">
        <v>234</v>
      </c>
      <c r="BR98" s="495">
        <v>224</v>
      </c>
      <c r="BS98" s="495">
        <v>221</v>
      </c>
      <c r="BT98" s="495">
        <v>194</v>
      </c>
      <c r="BU98" s="495">
        <v>253</v>
      </c>
      <c r="BV98" s="495">
        <v>228</v>
      </c>
      <c r="BW98" s="495">
        <v>193</v>
      </c>
      <c r="BX98" s="495">
        <v>74</v>
      </c>
      <c r="BY98" s="495">
        <v>115</v>
      </c>
      <c r="BZ98" s="495">
        <v>89</v>
      </c>
      <c r="CA98" s="495">
        <v>87</v>
      </c>
      <c r="CB98" s="495">
        <v>107</v>
      </c>
      <c r="CC98" s="495">
        <v>145</v>
      </c>
      <c r="CD98" s="495">
        <v>154</v>
      </c>
      <c r="CE98" s="495">
        <v>159</v>
      </c>
      <c r="CF98" s="495">
        <v>176</v>
      </c>
      <c r="CG98" s="495">
        <v>148</v>
      </c>
      <c r="CH98" s="495">
        <v>200</v>
      </c>
      <c r="CI98" s="495">
        <v>154</v>
      </c>
      <c r="CJ98" s="495">
        <v>174</v>
      </c>
      <c r="CK98" s="495">
        <v>225</v>
      </c>
      <c r="CL98" s="495">
        <v>213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809">
        <v>154</v>
      </c>
      <c r="DL98" s="809">
        <v>174</v>
      </c>
      <c r="DM98" s="495">
        <v>225</v>
      </c>
      <c r="DN98" s="495">
        <v>213</v>
      </c>
      <c r="DO98" s="495"/>
      <c r="DP98" s="495"/>
      <c r="DQ98" s="495"/>
      <c r="DR98" s="495"/>
      <c r="DS98" s="495"/>
      <c r="DT98" s="495"/>
      <c r="DU98" s="495"/>
      <c r="DV98" s="495"/>
      <c r="DW98" s="495"/>
      <c r="DX98" s="495"/>
      <c r="DY98" s="495"/>
      <c r="DZ98" s="495"/>
    </row>
    <row r="99" spans="1:130" ht="19.5" customHeight="1" thickTop="1">
      <c r="B99" s="916" t="s">
        <v>1437</v>
      </c>
      <c r="C99" s="594" t="s">
        <v>1343</v>
      </c>
    </row>
    <row r="100" spans="1:130" ht="19.5" customHeight="1">
      <c r="B100" s="353"/>
      <c r="C100" s="594"/>
    </row>
    <row r="101" spans="1:130" ht="13" customHeight="1">
      <c r="B101" s="353"/>
    </row>
    <row r="102" spans="1:130">
      <c r="B102" s="916"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c r="DS102" s="564"/>
      <c r="DT102" s="564"/>
      <c r="DU102" s="564"/>
      <c r="DV102" s="564"/>
      <c r="DW102" s="564"/>
      <c r="DX102" s="564"/>
      <c r="DY102" s="564"/>
      <c r="DZ102" s="564"/>
    </row>
    <row r="103" spans="1:130" s="486" customFormat="1" ht="14.25" customHeight="1">
      <c r="A103" s="690"/>
      <c r="B103" s="484" t="s">
        <v>1458</v>
      </c>
      <c r="C103" s="485"/>
      <c r="D103" s="485"/>
      <c r="E103" s="485"/>
      <c r="F103" s="485"/>
      <c r="G103" s="485"/>
      <c r="H103" s="485"/>
      <c r="I103" s="485"/>
      <c r="J103" s="485"/>
      <c r="K103" s="485"/>
      <c r="L103" s="485"/>
      <c r="M103" s="485"/>
      <c r="N103" s="485"/>
      <c r="O103" s="485"/>
      <c r="P103" s="485"/>
      <c r="Q103" s="485"/>
      <c r="R103" s="485"/>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c r="AV103" s="485"/>
      <c r="AW103" s="485"/>
      <c r="AX103" s="485"/>
      <c r="AY103" s="485"/>
      <c r="AZ103" s="485"/>
      <c r="BA103" s="485"/>
      <c r="BB103" s="485"/>
      <c r="BC103" s="485"/>
      <c r="BD103" s="485"/>
      <c r="BE103" s="485"/>
      <c r="BF103" s="485"/>
      <c r="BG103" s="485"/>
      <c r="BH103" s="485"/>
      <c r="BI103" s="485"/>
      <c r="BJ103" s="485"/>
      <c r="BK103" s="485"/>
      <c r="BL103" s="485"/>
      <c r="BM103" s="485"/>
      <c r="BN103" s="485"/>
      <c r="BO103" s="485"/>
      <c r="BP103" s="485"/>
      <c r="BQ103" s="485"/>
      <c r="BR103" s="485"/>
      <c r="BS103" s="485"/>
      <c r="BT103" s="485"/>
      <c r="BU103" s="485"/>
      <c r="BV103" s="485"/>
      <c r="BW103" s="485"/>
      <c r="BX103" s="485"/>
      <c r="BY103" s="485"/>
      <c r="BZ103" s="485"/>
      <c r="CA103" s="485"/>
      <c r="CB103" s="485"/>
      <c r="CC103" s="485"/>
      <c r="CD103" s="485"/>
      <c r="CE103" s="485"/>
      <c r="CF103" s="485"/>
      <c r="CG103" s="485"/>
      <c r="CH103" s="485"/>
      <c r="CI103" s="485"/>
      <c r="CJ103" s="485"/>
      <c r="CK103" s="485"/>
      <c r="CL103" s="485"/>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810">
        <v>142</v>
      </c>
      <c r="DL103" s="810">
        <v>133</v>
      </c>
      <c r="DM103" s="485">
        <v>146</v>
      </c>
      <c r="DN103" s="485">
        <v>149</v>
      </c>
      <c r="DO103" s="485"/>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v>49</v>
      </c>
      <c r="T104" s="488">
        <v>52</v>
      </c>
      <c r="U104" s="488">
        <v>50</v>
      </c>
      <c r="V104" s="488">
        <v>52</v>
      </c>
      <c r="W104" s="488">
        <v>55</v>
      </c>
      <c r="X104" s="488">
        <v>58</v>
      </c>
      <c r="Y104" s="488">
        <v>58</v>
      </c>
      <c r="Z104" s="488">
        <v>58</v>
      </c>
      <c r="AA104" s="488">
        <v>60</v>
      </c>
      <c r="AB104" s="488">
        <v>64</v>
      </c>
      <c r="AC104" s="488">
        <v>67</v>
      </c>
      <c r="AD104" s="488">
        <v>70</v>
      </c>
      <c r="AE104" s="488">
        <v>69</v>
      </c>
      <c r="AF104" s="488">
        <v>69</v>
      </c>
      <c r="AG104" s="488">
        <v>70</v>
      </c>
      <c r="AH104" s="488">
        <v>72</v>
      </c>
      <c r="AI104" s="488">
        <v>72</v>
      </c>
      <c r="AJ104" s="488">
        <v>72</v>
      </c>
      <c r="AK104" s="488">
        <v>73</v>
      </c>
      <c r="AL104" s="488">
        <v>74</v>
      </c>
      <c r="AM104" s="488">
        <v>75</v>
      </c>
      <c r="AN104" s="488">
        <v>79</v>
      </c>
      <c r="AO104" s="488">
        <v>78</v>
      </c>
      <c r="AP104" s="488">
        <v>79</v>
      </c>
      <c r="AQ104" s="488">
        <v>80</v>
      </c>
      <c r="AR104" s="488">
        <v>82</v>
      </c>
      <c r="AS104" s="488">
        <v>82</v>
      </c>
      <c r="AT104" s="488">
        <v>82</v>
      </c>
      <c r="AU104" s="488">
        <v>83</v>
      </c>
      <c r="AV104" s="488">
        <v>83</v>
      </c>
      <c r="AW104" s="488">
        <v>84</v>
      </c>
      <c r="AX104" s="488">
        <v>85</v>
      </c>
      <c r="AY104" s="488">
        <v>87</v>
      </c>
      <c r="AZ104" s="488">
        <v>88</v>
      </c>
      <c r="BA104" s="488">
        <v>87</v>
      </c>
      <c r="BB104" s="488">
        <v>87</v>
      </c>
      <c r="BC104" s="488">
        <v>87</v>
      </c>
      <c r="BD104" s="488">
        <v>87</v>
      </c>
      <c r="BE104" s="488">
        <v>88</v>
      </c>
      <c r="BF104" s="488">
        <v>89</v>
      </c>
      <c r="BG104" s="488">
        <v>89</v>
      </c>
      <c r="BH104" s="488">
        <v>91</v>
      </c>
      <c r="BI104" s="488">
        <v>93</v>
      </c>
      <c r="BJ104" s="488">
        <v>97</v>
      </c>
      <c r="BK104" s="488">
        <v>99</v>
      </c>
      <c r="BL104" s="488">
        <v>101</v>
      </c>
      <c r="BM104" s="488">
        <v>99</v>
      </c>
      <c r="BN104" s="488">
        <v>101</v>
      </c>
      <c r="BO104" s="488">
        <v>99</v>
      </c>
      <c r="BP104" s="488">
        <v>100</v>
      </c>
      <c r="BQ104" s="488">
        <v>99</v>
      </c>
      <c r="BR104" s="488">
        <v>99</v>
      </c>
      <c r="BS104" s="488">
        <v>99</v>
      </c>
      <c r="BT104" s="488">
        <v>102</v>
      </c>
      <c r="BU104" s="488">
        <v>101</v>
      </c>
      <c r="BV104" s="488">
        <v>105</v>
      </c>
      <c r="BW104" s="488">
        <v>107</v>
      </c>
      <c r="BX104" s="488">
        <v>108</v>
      </c>
      <c r="BY104" s="488">
        <v>110</v>
      </c>
      <c r="BZ104" s="488">
        <v>110</v>
      </c>
      <c r="CA104" s="488">
        <v>111</v>
      </c>
      <c r="CB104" s="488">
        <v>110</v>
      </c>
      <c r="CC104" s="488">
        <v>112</v>
      </c>
      <c r="CD104" s="488">
        <v>114</v>
      </c>
      <c r="CE104" s="488">
        <v>120</v>
      </c>
      <c r="CF104" s="488">
        <v>126</v>
      </c>
      <c r="CG104" s="488">
        <v>132</v>
      </c>
      <c r="CH104" s="488">
        <v>139</v>
      </c>
      <c r="CI104" s="488">
        <v>142</v>
      </c>
      <c r="CJ104" s="488">
        <v>133</v>
      </c>
      <c r="CK104" s="488">
        <v>146</v>
      </c>
      <c r="CL104" s="488">
        <v>149</v>
      </c>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811"/>
      <c r="DL104" s="811"/>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c r="AV105" s="485"/>
      <c r="AW105" s="485"/>
      <c r="AX105" s="485"/>
      <c r="AY105" s="485"/>
      <c r="AZ105" s="485"/>
      <c r="BA105" s="485"/>
      <c r="BB105" s="485"/>
      <c r="BC105" s="485"/>
      <c r="BD105" s="485"/>
      <c r="BE105" s="485"/>
      <c r="BF105" s="485"/>
      <c r="BG105" s="485"/>
      <c r="BH105" s="485"/>
      <c r="BI105" s="485"/>
      <c r="BJ105" s="485"/>
      <c r="BK105" s="485"/>
      <c r="BL105" s="485"/>
      <c r="BM105" s="485"/>
      <c r="BN105" s="485"/>
      <c r="BO105" s="485"/>
      <c r="BP105" s="485"/>
      <c r="BQ105" s="485"/>
      <c r="BR105" s="485"/>
      <c r="BS105" s="485"/>
      <c r="BT105" s="485"/>
      <c r="BU105" s="485"/>
      <c r="BV105" s="485"/>
      <c r="BW105" s="485"/>
      <c r="BX105" s="485"/>
      <c r="BY105" s="485"/>
      <c r="BZ105" s="485"/>
      <c r="CA105" s="485"/>
      <c r="CB105" s="485"/>
      <c r="CC105" s="485"/>
      <c r="CD105" s="485"/>
      <c r="CE105" s="485"/>
      <c r="CF105" s="485"/>
      <c r="CG105" s="485"/>
      <c r="CH105" s="485"/>
      <c r="CI105" s="485"/>
      <c r="CJ105" s="485"/>
      <c r="CK105" s="485"/>
      <c r="CL105" s="485"/>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810">
        <v>147</v>
      </c>
      <c r="DL105" s="810">
        <v>152</v>
      </c>
      <c r="DM105" s="485">
        <v>145</v>
      </c>
      <c r="DN105" s="485">
        <v>151</v>
      </c>
      <c r="DO105" s="485"/>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85</v>
      </c>
      <c r="AV106" s="491">
        <v>84</v>
      </c>
      <c r="AW106" s="491">
        <v>86</v>
      </c>
      <c r="AX106" s="491">
        <v>87</v>
      </c>
      <c r="AY106" s="491">
        <v>89</v>
      </c>
      <c r="AZ106" s="491">
        <v>90</v>
      </c>
      <c r="BA106" s="491">
        <v>89</v>
      </c>
      <c r="BB106" s="491">
        <v>89</v>
      </c>
      <c r="BC106" s="491">
        <v>89</v>
      </c>
      <c r="BD106" s="491">
        <v>90</v>
      </c>
      <c r="BE106" s="491">
        <v>90</v>
      </c>
      <c r="BF106" s="491">
        <v>91</v>
      </c>
      <c r="BG106" s="491">
        <v>89</v>
      </c>
      <c r="BH106" s="491">
        <v>92</v>
      </c>
      <c r="BI106" s="491">
        <v>95</v>
      </c>
      <c r="BJ106" s="491">
        <v>96</v>
      </c>
      <c r="BK106" s="491">
        <v>100</v>
      </c>
      <c r="BL106" s="491">
        <v>101</v>
      </c>
      <c r="BM106" s="491">
        <v>100</v>
      </c>
      <c r="BN106" s="491">
        <v>100</v>
      </c>
      <c r="BO106" s="491">
        <v>100</v>
      </c>
      <c r="BP106" s="491">
        <v>103</v>
      </c>
      <c r="BQ106" s="491">
        <v>103</v>
      </c>
      <c r="BR106" s="491">
        <v>101</v>
      </c>
      <c r="BS106" s="491">
        <v>101</v>
      </c>
      <c r="BT106" s="491">
        <v>104</v>
      </c>
      <c r="BU106" s="491">
        <v>105</v>
      </c>
      <c r="BV106" s="491">
        <v>108</v>
      </c>
      <c r="BW106" s="491">
        <v>110</v>
      </c>
      <c r="BX106" s="491">
        <v>111</v>
      </c>
      <c r="BY106" s="491">
        <v>116</v>
      </c>
      <c r="BZ106" s="491">
        <v>114</v>
      </c>
      <c r="CA106" s="491">
        <v>114</v>
      </c>
      <c r="CB106" s="491">
        <v>113</v>
      </c>
      <c r="CC106" s="491">
        <v>115</v>
      </c>
      <c r="CD106" s="491">
        <v>116</v>
      </c>
      <c r="CE106" s="491">
        <v>121</v>
      </c>
      <c r="CF106" s="491">
        <v>129</v>
      </c>
      <c r="CG106" s="491">
        <v>134</v>
      </c>
      <c r="CH106" s="491">
        <v>140</v>
      </c>
      <c r="CI106" s="491">
        <v>147</v>
      </c>
      <c r="CJ106" s="491">
        <v>152</v>
      </c>
      <c r="CK106" s="491">
        <v>145</v>
      </c>
      <c r="CL106" s="491">
        <v>151</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12">
        <v>145</v>
      </c>
      <c r="DL106" s="812">
        <v>142</v>
      </c>
      <c r="DM106" s="491">
        <v>150</v>
      </c>
      <c r="DN106" s="491">
        <v>152</v>
      </c>
      <c r="DO106" s="491"/>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83</v>
      </c>
      <c r="AV107" s="491">
        <v>84</v>
      </c>
      <c r="AW107" s="491">
        <v>84</v>
      </c>
      <c r="AX107" s="491">
        <v>84</v>
      </c>
      <c r="AY107" s="491">
        <v>86</v>
      </c>
      <c r="AZ107" s="491">
        <v>86</v>
      </c>
      <c r="BA107" s="491">
        <v>85</v>
      </c>
      <c r="BB107" s="491">
        <v>85</v>
      </c>
      <c r="BC107" s="491">
        <v>85</v>
      </c>
      <c r="BD107" s="491">
        <v>85</v>
      </c>
      <c r="BE107" s="491">
        <v>87</v>
      </c>
      <c r="BF107" s="491">
        <v>88</v>
      </c>
      <c r="BG107" s="491">
        <v>93</v>
      </c>
      <c r="BH107" s="491">
        <v>97</v>
      </c>
      <c r="BI107" s="491">
        <v>96</v>
      </c>
      <c r="BJ107" s="491">
        <v>97</v>
      </c>
      <c r="BK107" s="491">
        <v>97</v>
      </c>
      <c r="BL107" s="491">
        <v>101</v>
      </c>
      <c r="BM107" s="491">
        <v>101</v>
      </c>
      <c r="BN107" s="491">
        <v>101</v>
      </c>
      <c r="BO107" s="491">
        <v>100</v>
      </c>
      <c r="BP107" s="491">
        <v>100</v>
      </c>
      <c r="BQ107" s="491">
        <v>102</v>
      </c>
      <c r="BR107" s="491">
        <v>101</v>
      </c>
      <c r="BS107" s="491">
        <v>102</v>
      </c>
      <c r="BT107" s="491">
        <v>102</v>
      </c>
      <c r="BU107" s="491">
        <v>103</v>
      </c>
      <c r="BV107" s="491">
        <v>107</v>
      </c>
      <c r="BW107" s="491">
        <v>105</v>
      </c>
      <c r="BX107" s="491">
        <v>107</v>
      </c>
      <c r="BY107" s="491">
        <v>112</v>
      </c>
      <c r="BZ107" s="491">
        <v>109</v>
      </c>
      <c r="CA107" s="491">
        <v>112</v>
      </c>
      <c r="CB107" s="491">
        <v>109</v>
      </c>
      <c r="CC107" s="491">
        <v>115</v>
      </c>
      <c r="CD107" s="491">
        <v>113</v>
      </c>
      <c r="CE107" s="491">
        <v>119</v>
      </c>
      <c r="CF107" s="491">
        <v>122</v>
      </c>
      <c r="CG107" s="491">
        <v>132</v>
      </c>
      <c r="CH107" s="491">
        <v>139</v>
      </c>
      <c r="CI107" s="491">
        <v>145</v>
      </c>
      <c r="CJ107" s="491">
        <v>142</v>
      </c>
      <c r="CK107" s="491">
        <v>150</v>
      </c>
      <c r="CL107" s="491">
        <v>152</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812">
        <v>147</v>
      </c>
      <c r="DL107" s="812">
        <v>156</v>
      </c>
      <c r="DM107" s="491">
        <v>144</v>
      </c>
      <c r="DN107" s="491">
        <v>151</v>
      </c>
      <c r="DO107" s="491"/>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v>49</v>
      </c>
      <c r="T108" s="488">
        <v>50</v>
      </c>
      <c r="U108" s="488">
        <v>49</v>
      </c>
      <c r="V108" s="488">
        <v>50</v>
      </c>
      <c r="W108" s="488">
        <v>53</v>
      </c>
      <c r="X108" s="488">
        <v>58</v>
      </c>
      <c r="Y108" s="488">
        <v>57</v>
      </c>
      <c r="Z108" s="488">
        <v>59</v>
      </c>
      <c r="AA108" s="488">
        <v>65</v>
      </c>
      <c r="AB108" s="488">
        <v>68</v>
      </c>
      <c r="AC108" s="488">
        <v>73</v>
      </c>
      <c r="AD108" s="488">
        <v>74</v>
      </c>
      <c r="AE108" s="488">
        <v>73</v>
      </c>
      <c r="AF108" s="488">
        <v>72</v>
      </c>
      <c r="AG108" s="488">
        <v>73</v>
      </c>
      <c r="AH108" s="488">
        <v>75</v>
      </c>
      <c r="AI108" s="488">
        <v>77</v>
      </c>
      <c r="AJ108" s="488">
        <v>76</v>
      </c>
      <c r="AK108" s="488">
        <v>77</v>
      </c>
      <c r="AL108" s="488">
        <v>78</v>
      </c>
      <c r="AM108" s="488">
        <v>79</v>
      </c>
      <c r="AN108" s="488">
        <v>82</v>
      </c>
      <c r="AO108" s="488">
        <v>82</v>
      </c>
      <c r="AP108" s="488">
        <v>82</v>
      </c>
      <c r="AQ108" s="488">
        <v>85</v>
      </c>
      <c r="AR108" s="488">
        <v>85</v>
      </c>
      <c r="AS108" s="488">
        <v>87</v>
      </c>
      <c r="AT108" s="488">
        <v>84</v>
      </c>
      <c r="AU108" s="488">
        <v>86</v>
      </c>
      <c r="AV108" s="488">
        <v>84</v>
      </c>
      <c r="AW108" s="488">
        <v>86</v>
      </c>
      <c r="AX108" s="488">
        <v>88</v>
      </c>
      <c r="AY108" s="488">
        <v>90</v>
      </c>
      <c r="AZ108" s="488">
        <v>91</v>
      </c>
      <c r="BA108" s="488">
        <v>90</v>
      </c>
      <c r="BB108" s="488">
        <v>90</v>
      </c>
      <c r="BC108" s="488">
        <v>89</v>
      </c>
      <c r="BD108" s="488">
        <v>90</v>
      </c>
      <c r="BE108" s="488">
        <v>90</v>
      </c>
      <c r="BF108" s="488">
        <v>91</v>
      </c>
      <c r="BG108" s="488">
        <v>89</v>
      </c>
      <c r="BH108" s="488">
        <v>92</v>
      </c>
      <c r="BI108" s="488">
        <v>95</v>
      </c>
      <c r="BJ108" s="488">
        <v>96</v>
      </c>
      <c r="BK108" s="488">
        <v>100</v>
      </c>
      <c r="BL108" s="488">
        <v>101</v>
      </c>
      <c r="BM108" s="488">
        <v>99</v>
      </c>
      <c r="BN108" s="488">
        <v>99</v>
      </c>
      <c r="BO108" s="488">
        <v>101</v>
      </c>
      <c r="BP108" s="488">
        <v>104</v>
      </c>
      <c r="BQ108" s="488">
        <v>103</v>
      </c>
      <c r="BR108" s="488">
        <v>101</v>
      </c>
      <c r="BS108" s="488">
        <v>101</v>
      </c>
      <c r="BT108" s="488">
        <v>104</v>
      </c>
      <c r="BU108" s="488">
        <v>105</v>
      </c>
      <c r="BV108" s="488">
        <v>108</v>
      </c>
      <c r="BW108" s="488">
        <v>112</v>
      </c>
      <c r="BX108" s="488">
        <v>113</v>
      </c>
      <c r="BY108" s="488">
        <v>117</v>
      </c>
      <c r="BZ108" s="488">
        <v>115</v>
      </c>
      <c r="CA108" s="488">
        <v>114</v>
      </c>
      <c r="CB108" s="488">
        <v>114</v>
      </c>
      <c r="CC108" s="488">
        <v>115</v>
      </c>
      <c r="CD108" s="488">
        <v>117</v>
      </c>
      <c r="CE108" s="488">
        <v>122</v>
      </c>
      <c r="CF108" s="488">
        <v>130</v>
      </c>
      <c r="CG108" s="488">
        <v>134</v>
      </c>
      <c r="CH108" s="488">
        <v>140</v>
      </c>
      <c r="CI108" s="488">
        <v>147</v>
      </c>
      <c r="CJ108" s="488">
        <v>156</v>
      </c>
      <c r="CK108" s="488">
        <v>144</v>
      </c>
      <c r="CL108" s="488">
        <v>151</v>
      </c>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811"/>
      <c r="DL108" s="811"/>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c r="AV109" s="485"/>
      <c r="AW109" s="485"/>
      <c r="AX109" s="485"/>
      <c r="AY109" s="485"/>
      <c r="AZ109" s="485"/>
      <c r="BA109" s="485"/>
      <c r="BB109" s="485"/>
      <c r="BC109" s="485"/>
      <c r="BD109" s="485"/>
      <c r="BE109" s="485"/>
      <c r="BF109" s="485"/>
      <c r="BG109" s="485"/>
      <c r="BH109" s="485"/>
      <c r="BI109" s="485"/>
      <c r="BJ109" s="485"/>
      <c r="BK109" s="485"/>
      <c r="BL109" s="485"/>
      <c r="BM109" s="485"/>
      <c r="BN109" s="485"/>
      <c r="BO109" s="485"/>
      <c r="BP109" s="485"/>
      <c r="BQ109" s="485"/>
      <c r="BR109" s="485"/>
      <c r="BS109" s="485"/>
      <c r="BT109" s="485"/>
      <c r="BU109" s="485"/>
      <c r="BV109" s="485"/>
      <c r="BW109" s="485"/>
      <c r="BX109" s="485"/>
      <c r="BY109" s="485"/>
      <c r="BZ109" s="485"/>
      <c r="CA109" s="485"/>
      <c r="CB109" s="485"/>
      <c r="CC109" s="485"/>
      <c r="CD109" s="485"/>
      <c r="CE109" s="485"/>
      <c r="CF109" s="485"/>
      <c r="CG109" s="485"/>
      <c r="CH109" s="485"/>
      <c r="CI109" s="485"/>
      <c r="CJ109" s="485"/>
      <c r="CK109" s="485"/>
      <c r="CL109" s="485"/>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128</v>
      </c>
      <c r="DG109" s="485">
        <v>134</v>
      </c>
      <c r="DH109" s="485">
        <v>136</v>
      </c>
      <c r="DI109" s="485">
        <v>158</v>
      </c>
      <c r="DJ109" s="485">
        <v>162</v>
      </c>
      <c r="DK109" s="810">
        <v>165</v>
      </c>
      <c r="DL109" s="810">
        <v>108</v>
      </c>
      <c r="DM109" s="485">
        <v>162</v>
      </c>
      <c r="DN109" s="485">
        <v>169</v>
      </c>
      <c r="DO109" s="485"/>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88</v>
      </c>
      <c r="AV110" s="493">
        <v>88</v>
      </c>
      <c r="AW110" s="493">
        <v>87</v>
      </c>
      <c r="AX110" s="493">
        <v>87</v>
      </c>
      <c r="AY110" s="493">
        <v>88</v>
      </c>
      <c r="AZ110" s="493">
        <v>89</v>
      </c>
      <c r="BA110" s="493">
        <v>87</v>
      </c>
      <c r="BB110" s="493">
        <v>88</v>
      </c>
      <c r="BC110" s="493">
        <v>86</v>
      </c>
      <c r="BD110" s="493">
        <v>86</v>
      </c>
      <c r="BE110" s="493">
        <v>85</v>
      </c>
      <c r="BF110" s="493">
        <v>84</v>
      </c>
      <c r="BG110" s="493">
        <v>95</v>
      </c>
      <c r="BH110" s="493">
        <v>93</v>
      </c>
      <c r="BI110" s="493">
        <v>86</v>
      </c>
      <c r="BJ110" s="493">
        <v>99</v>
      </c>
      <c r="BK110" s="493">
        <v>98</v>
      </c>
      <c r="BL110" s="493">
        <v>100</v>
      </c>
      <c r="BM110" s="493">
        <v>98</v>
      </c>
      <c r="BN110" s="493">
        <v>105</v>
      </c>
      <c r="BO110" s="493">
        <v>100</v>
      </c>
      <c r="BP110" s="493">
        <v>95</v>
      </c>
      <c r="BQ110" s="493">
        <v>92</v>
      </c>
      <c r="BR110" s="493">
        <v>101</v>
      </c>
      <c r="BS110" s="493">
        <v>100</v>
      </c>
      <c r="BT110" s="493">
        <v>102</v>
      </c>
      <c r="BU110" s="493">
        <v>100</v>
      </c>
      <c r="BV110" s="493">
        <v>100</v>
      </c>
      <c r="BW110" s="493">
        <v>102</v>
      </c>
      <c r="BX110" s="493">
        <v>108</v>
      </c>
      <c r="BY110" s="493">
        <v>108</v>
      </c>
      <c r="BZ110" s="493">
        <v>102</v>
      </c>
      <c r="CA110" s="493">
        <v>102</v>
      </c>
      <c r="CB110" s="493">
        <v>108</v>
      </c>
      <c r="CC110" s="493">
        <v>115</v>
      </c>
      <c r="CD110" s="493">
        <v>128</v>
      </c>
      <c r="CE110" s="493">
        <v>134</v>
      </c>
      <c r="CF110" s="493">
        <v>136</v>
      </c>
      <c r="CG110" s="493">
        <v>158</v>
      </c>
      <c r="CH110" s="493">
        <v>162</v>
      </c>
      <c r="CI110" s="493">
        <v>165</v>
      </c>
      <c r="CJ110" s="493">
        <v>108</v>
      </c>
      <c r="CK110" s="493">
        <v>162</v>
      </c>
      <c r="CL110" s="493">
        <v>169</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13">
        <v>156</v>
      </c>
      <c r="DL110" s="813">
        <v>157</v>
      </c>
      <c r="DM110" s="493">
        <v>152</v>
      </c>
      <c r="DN110" s="493">
        <v>144</v>
      </c>
      <c r="DO110" s="493"/>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83</v>
      </c>
      <c r="AV111" s="491">
        <v>83</v>
      </c>
      <c r="AW111" s="491">
        <v>84</v>
      </c>
      <c r="AX111" s="491">
        <v>84</v>
      </c>
      <c r="AY111" s="491">
        <v>85</v>
      </c>
      <c r="AZ111" s="491">
        <v>85</v>
      </c>
      <c r="BA111" s="491">
        <v>85</v>
      </c>
      <c r="BB111" s="491">
        <v>84</v>
      </c>
      <c r="BC111" s="491">
        <v>84</v>
      </c>
      <c r="BD111" s="491">
        <v>83</v>
      </c>
      <c r="BE111" s="491">
        <v>82</v>
      </c>
      <c r="BF111" s="491">
        <v>81</v>
      </c>
      <c r="BG111" s="491">
        <v>94</v>
      </c>
      <c r="BH111" s="491">
        <v>96</v>
      </c>
      <c r="BI111" s="491">
        <v>95</v>
      </c>
      <c r="BJ111" s="491">
        <v>97</v>
      </c>
      <c r="BK111" s="491">
        <v>98</v>
      </c>
      <c r="BL111" s="491">
        <v>100</v>
      </c>
      <c r="BM111" s="491">
        <v>100</v>
      </c>
      <c r="BN111" s="491">
        <v>102</v>
      </c>
      <c r="BO111" s="491">
        <v>103</v>
      </c>
      <c r="BP111" s="491">
        <v>104</v>
      </c>
      <c r="BQ111" s="491">
        <v>103</v>
      </c>
      <c r="BR111" s="491">
        <v>103</v>
      </c>
      <c r="BS111" s="491">
        <v>103</v>
      </c>
      <c r="BT111" s="491">
        <v>104</v>
      </c>
      <c r="BU111" s="491">
        <v>102</v>
      </c>
      <c r="BV111" s="491">
        <v>101</v>
      </c>
      <c r="BW111" s="491">
        <v>104</v>
      </c>
      <c r="BX111" s="491">
        <v>105</v>
      </c>
      <c r="BY111" s="491">
        <v>104</v>
      </c>
      <c r="BZ111" s="491">
        <v>104</v>
      </c>
      <c r="CA111" s="491">
        <v>103</v>
      </c>
      <c r="CB111" s="491">
        <v>103</v>
      </c>
      <c r="CC111" s="491">
        <v>111</v>
      </c>
      <c r="CD111" s="491">
        <v>113</v>
      </c>
      <c r="CE111" s="491">
        <v>117</v>
      </c>
      <c r="CF111" s="491">
        <v>116</v>
      </c>
      <c r="CG111" s="491">
        <v>138</v>
      </c>
      <c r="CH111" s="491">
        <v>147</v>
      </c>
      <c r="CI111" s="491">
        <v>156</v>
      </c>
      <c r="CJ111" s="491">
        <v>157</v>
      </c>
      <c r="CK111" s="491">
        <v>152</v>
      </c>
      <c r="CL111" s="491">
        <v>144</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812">
        <v>160</v>
      </c>
      <c r="DL111" s="812">
        <v>160</v>
      </c>
      <c r="DM111" s="491">
        <v>163</v>
      </c>
      <c r="DN111" s="491">
        <v>151</v>
      </c>
      <c r="DO111" s="491"/>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86</v>
      </c>
      <c r="AV112" s="491">
        <v>87</v>
      </c>
      <c r="AW112" s="491">
        <v>88</v>
      </c>
      <c r="AX112" s="491">
        <v>88</v>
      </c>
      <c r="AY112" s="491">
        <v>88</v>
      </c>
      <c r="AZ112" s="491">
        <v>88</v>
      </c>
      <c r="BA112" s="491">
        <v>89</v>
      </c>
      <c r="BB112" s="491">
        <v>89</v>
      </c>
      <c r="BC112" s="491">
        <v>89</v>
      </c>
      <c r="BD112" s="491">
        <v>90</v>
      </c>
      <c r="BE112" s="491">
        <v>89</v>
      </c>
      <c r="BF112" s="491">
        <v>90</v>
      </c>
      <c r="BG112" s="491">
        <v>94</v>
      </c>
      <c r="BH112" s="491">
        <v>94</v>
      </c>
      <c r="BI112" s="491">
        <v>94</v>
      </c>
      <c r="BJ112" s="491">
        <v>96</v>
      </c>
      <c r="BK112" s="491">
        <v>98</v>
      </c>
      <c r="BL112" s="491">
        <v>100</v>
      </c>
      <c r="BM112" s="491">
        <v>100</v>
      </c>
      <c r="BN112" s="491">
        <v>102</v>
      </c>
      <c r="BO112" s="491">
        <v>103</v>
      </c>
      <c r="BP112" s="491">
        <v>103</v>
      </c>
      <c r="BQ112" s="491">
        <v>104</v>
      </c>
      <c r="BR112" s="491">
        <v>104</v>
      </c>
      <c r="BS112" s="491">
        <v>105</v>
      </c>
      <c r="BT112" s="491">
        <v>106</v>
      </c>
      <c r="BU112" s="491">
        <v>104</v>
      </c>
      <c r="BV112" s="491">
        <v>102</v>
      </c>
      <c r="BW112" s="491">
        <v>105</v>
      </c>
      <c r="BX112" s="491">
        <v>107</v>
      </c>
      <c r="BY112" s="491">
        <v>104</v>
      </c>
      <c r="BZ112" s="491">
        <v>105</v>
      </c>
      <c r="CA112" s="491">
        <v>104</v>
      </c>
      <c r="CB112" s="491">
        <v>101</v>
      </c>
      <c r="CC112" s="491">
        <v>113</v>
      </c>
      <c r="CD112" s="491">
        <v>118</v>
      </c>
      <c r="CE112" s="491">
        <v>124</v>
      </c>
      <c r="CF112" s="491">
        <v>120</v>
      </c>
      <c r="CG112" s="491">
        <v>152</v>
      </c>
      <c r="CH112" s="491">
        <v>157</v>
      </c>
      <c r="CI112" s="491">
        <v>160</v>
      </c>
      <c r="CJ112" s="491">
        <v>160</v>
      </c>
      <c r="CK112" s="491">
        <v>163</v>
      </c>
      <c r="CL112" s="491">
        <v>151</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12">
        <v>149</v>
      </c>
      <c r="DL112" s="812">
        <v>151</v>
      </c>
      <c r="DM112" s="491">
        <v>135</v>
      </c>
      <c r="DN112" s="491">
        <v>132</v>
      </c>
      <c r="DO112" s="491"/>
      <c r="DP112" s="491"/>
      <c r="DQ112" s="491"/>
      <c r="DR112" s="491"/>
      <c r="DS112" s="491"/>
      <c r="DT112" s="491"/>
      <c r="DU112" s="491"/>
      <c r="DV112" s="491"/>
      <c r="DW112" s="491"/>
      <c r="DX112" s="491"/>
      <c r="DY112" s="491"/>
      <c r="DZ112" s="491"/>
    </row>
    <row r="113" spans="1:130"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v>77</v>
      </c>
      <c r="AV113" s="493">
        <v>73</v>
      </c>
      <c r="AW113" s="493">
        <v>76</v>
      </c>
      <c r="AX113" s="493">
        <v>74</v>
      </c>
      <c r="AY113" s="493">
        <v>77</v>
      </c>
      <c r="AZ113" s="493">
        <v>77</v>
      </c>
      <c r="BA113" s="493">
        <v>76</v>
      </c>
      <c r="BB113" s="493">
        <v>72</v>
      </c>
      <c r="BC113" s="493">
        <v>70</v>
      </c>
      <c r="BD113" s="493">
        <v>69</v>
      </c>
      <c r="BE113" s="493">
        <v>67</v>
      </c>
      <c r="BF113" s="493">
        <v>62</v>
      </c>
      <c r="BG113" s="493">
        <v>94</v>
      </c>
      <c r="BH113" s="493">
        <v>97</v>
      </c>
      <c r="BI113" s="493">
        <v>98</v>
      </c>
      <c r="BJ113" s="493">
        <v>99</v>
      </c>
      <c r="BK113" s="493">
        <v>98</v>
      </c>
      <c r="BL113" s="493">
        <v>100</v>
      </c>
      <c r="BM113" s="493">
        <v>100</v>
      </c>
      <c r="BN113" s="493">
        <v>102</v>
      </c>
      <c r="BO113" s="493">
        <v>102</v>
      </c>
      <c r="BP113" s="493">
        <v>104</v>
      </c>
      <c r="BQ113" s="493">
        <v>101</v>
      </c>
      <c r="BR113" s="493">
        <v>101</v>
      </c>
      <c r="BS113" s="493">
        <v>99</v>
      </c>
      <c r="BT113" s="493">
        <v>101</v>
      </c>
      <c r="BU113" s="493">
        <v>99</v>
      </c>
      <c r="BV113" s="493">
        <v>99</v>
      </c>
      <c r="BW113" s="493">
        <v>101</v>
      </c>
      <c r="BX113" s="493">
        <v>103</v>
      </c>
      <c r="BY113" s="493">
        <v>104</v>
      </c>
      <c r="BZ113" s="493">
        <v>102</v>
      </c>
      <c r="CA113" s="493">
        <v>102</v>
      </c>
      <c r="CB113" s="493">
        <v>106</v>
      </c>
      <c r="CC113" s="493">
        <v>105</v>
      </c>
      <c r="CD113" s="493">
        <v>104</v>
      </c>
      <c r="CE113" s="493">
        <v>105</v>
      </c>
      <c r="CF113" s="493">
        <v>109</v>
      </c>
      <c r="CG113" s="493">
        <v>115</v>
      </c>
      <c r="CH113" s="493">
        <v>130</v>
      </c>
      <c r="CI113" s="493">
        <v>149</v>
      </c>
      <c r="CJ113" s="493">
        <v>151</v>
      </c>
      <c r="CK113" s="493">
        <v>135</v>
      </c>
      <c r="CL113" s="493">
        <v>132</v>
      </c>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13"/>
      <c r="DL113" s="813"/>
      <c r="DM113" s="493"/>
      <c r="DN113" s="493"/>
      <c r="DO113" s="493"/>
      <c r="DP113" s="493"/>
      <c r="DQ113" s="493"/>
      <c r="DR113" s="493"/>
      <c r="DS113" s="493"/>
      <c r="DT113" s="493"/>
      <c r="DU113" s="493"/>
      <c r="DV113" s="493"/>
      <c r="DW113" s="493"/>
      <c r="DX113" s="493"/>
      <c r="DY113" s="493"/>
      <c r="DZ113" s="493"/>
    </row>
    <row r="114" spans="1:130"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811"/>
      <c r="DL114" s="811"/>
      <c r="DM114" s="488"/>
      <c r="DN114" s="488"/>
      <c r="DO114" s="488"/>
      <c r="DP114" s="488"/>
      <c r="DQ114" s="488"/>
      <c r="DR114" s="488"/>
      <c r="DS114" s="488"/>
      <c r="DT114" s="488"/>
      <c r="DU114" s="488"/>
      <c r="DV114" s="488"/>
      <c r="DW114" s="488"/>
      <c r="DX114" s="488"/>
      <c r="DY114" s="488"/>
      <c r="DZ114" s="488"/>
    </row>
    <row r="115" spans="1:130"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c r="AV115" s="485"/>
      <c r="AW115" s="485"/>
      <c r="AX115" s="485"/>
      <c r="AY115" s="485"/>
      <c r="AZ115" s="485"/>
      <c r="BA115" s="485"/>
      <c r="BB115" s="485"/>
      <c r="BC115" s="485"/>
      <c r="BD115" s="485"/>
      <c r="BE115" s="485"/>
      <c r="BF115" s="485"/>
      <c r="BG115" s="485"/>
      <c r="BH115" s="485"/>
      <c r="BI115" s="485"/>
      <c r="BJ115" s="485"/>
      <c r="BK115" s="485"/>
      <c r="BL115" s="485"/>
      <c r="BM115" s="485"/>
      <c r="BN115" s="485"/>
      <c r="BO115" s="485"/>
      <c r="BP115" s="485"/>
      <c r="BQ115" s="485"/>
      <c r="BR115" s="485"/>
      <c r="BS115" s="485"/>
      <c r="BT115" s="485"/>
      <c r="BU115" s="485"/>
      <c r="BV115" s="485"/>
      <c r="BW115" s="485"/>
      <c r="BX115" s="485"/>
      <c r="BY115" s="485"/>
      <c r="BZ115" s="485"/>
      <c r="CA115" s="485"/>
      <c r="CB115" s="485"/>
      <c r="CC115" s="485"/>
      <c r="CD115" s="485"/>
      <c r="CE115" s="485"/>
      <c r="CF115" s="485"/>
      <c r="CG115" s="485"/>
      <c r="CH115" s="485"/>
      <c r="CI115" s="485"/>
      <c r="CJ115" s="485"/>
      <c r="CK115" s="485"/>
      <c r="CL115" s="485"/>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153</v>
      </c>
      <c r="DG115" s="485">
        <v>153</v>
      </c>
      <c r="DH115" s="485">
        <v>164</v>
      </c>
      <c r="DI115" s="485">
        <v>193</v>
      </c>
      <c r="DJ115" s="485">
        <v>188</v>
      </c>
      <c r="DK115" s="810">
        <v>296</v>
      </c>
      <c r="DL115" s="810">
        <v>235</v>
      </c>
      <c r="DM115" s="485">
        <v>167</v>
      </c>
      <c r="DN115" s="485">
        <v>216</v>
      </c>
      <c r="DO115" s="485"/>
      <c r="DP115" s="485"/>
      <c r="DQ115" s="485"/>
      <c r="DR115" s="485"/>
      <c r="DS115" s="485"/>
      <c r="DT115" s="485"/>
      <c r="DU115" s="485"/>
      <c r="DV115" s="485"/>
      <c r="DW115" s="485"/>
      <c r="DX115" s="485"/>
      <c r="DY115" s="485"/>
      <c r="DZ115" s="485"/>
    </row>
    <row r="116" spans="1:130"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113</v>
      </c>
      <c r="AV116" s="493">
        <v>102</v>
      </c>
      <c r="AW116" s="493">
        <v>108</v>
      </c>
      <c r="AX116" s="493">
        <v>102</v>
      </c>
      <c r="AY116" s="493">
        <v>100</v>
      </c>
      <c r="AZ116" s="493">
        <v>102</v>
      </c>
      <c r="BA116" s="493">
        <v>97</v>
      </c>
      <c r="BB116" s="493">
        <v>99</v>
      </c>
      <c r="BC116" s="493">
        <v>93</v>
      </c>
      <c r="BD116" s="493">
        <v>99</v>
      </c>
      <c r="BE116" s="493">
        <v>92</v>
      </c>
      <c r="BF116" s="493">
        <v>87</v>
      </c>
      <c r="BG116" s="493">
        <v>99</v>
      </c>
      <c r="BH116" s="493">
        <v>98</v>
      </c>
      <c r="BI116" s="493">
        <v>97</v>
      </c>
      <c r="BJ116" s="493">
        <v>99</v>
      </c>
      <c r="BK116" s="493">
        <v>100</v>
      </c>
      <c r="BL116" s="493">
        <v>102</v>
      </c>
      <c r="BM116" s="493">
        <v>98</v>
      </c>
      <c r="BN116" s="493">
        <v>100</v>
      </c>
      <c r="BO116" s="493">
        <v>109</v>
      </c>
      <c r="BP116" s="493">
        <v>115</v>
      </c>
      <c r="BQ116" s="493">
        <v>113</v>
      </c>
      <c r="BR116" s="493">
        <v>115</v>
      </c>
      <c r="BS116" s="493">
        <v>111</v>
      </c>
      <c r="BT116" s="493">
        <v>116</v>
      </c>
      <c r="BU116" s="493">
        <v>122</v>
      </c>
      <c r="BV116" s="493">
        <v>116</v>
      </c>
      <c r="BW116" s="493">
        <v>118</v>
      </c>
      <c r="BX116" s="493">
        <v>133</v>
      </c>
      <c r="BY116" s="493">
        <v>156</v>
      </c>
      <c r="BZ116" s="493">
        <v>117</v>
      </c>
      <c r="CA116" s="493">
        <v>114</v>
      </c>
      <c r="CB116" s="493">
        <v>131</v>
      </c>
      <c r="CC116" s="493">
        <v>141</v>
      </c>
      <c r="CD116" s="493">
        <v>153</v>
      </c>
      <c r="CE116" s="493">
        <v>153</v>
      </c>
      <c r="CF116" s="493">
        <v>164</v>
      </c>
      <c r="CG116" s="493">
        <v>193</v>
      </c>
      <c r="CH116" s="493">
        <v>188</v>
      </c>
      <c r="CI116" s="493">
        <v>296</v>
      </c>
      <c r="CJ116" s="493">
        <v>235</v>
      </c>
      <c r="CK116" s="493">
        <v>167</v>
      </c>
      <c r="CL116" s="493">
        <v>216</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13">
        <v>128</v>
      </c>
      <c r="DL116" s="813">
        <v>136</v>
      </c>
      <c r="DM116" s="493">
        <v>140</v>
      </c>
      <c r="DN116" s="493">
        <v>124</v>
      </c>
      <c r="DO116" s="493"/>
      <c r="DP116" s="493"/>
      <c r="DQ116" s="493"/>
      <c r="DR116" s="493"/>
      <c r="DS116" s="493"/>
      <c r="DT116" s="493"/>
      <c r="DU116" s="493"/>
      <c r="DV116" s="493"/>
      <c r="DW116" s="493"/>
      <c r="DX116" s="493"/>
      <c r="DY116" s="493"/>
      <c r="DZ116" s="493"/>
    </row>
    <row r="117" spans="1:130"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78</v>
      </c>
      <c r="AV117" s="491">
        <v>80</v>
      </c>
      <c r="AW117" s="491">
        <v>78</v>
      </c>
      <c r="AX117" s="491">
        <v>79</v>
      </c>
      <c r="AY117" s="491">
        <v>80</v>
      </c>
      <c r="AZ117" s="491">
        <v>83</v>
      </c>
      <c r="BA117" s="491">
        <v>87</v>
      </c>
      <c r="BB117" s="491">
        <v>85</v>
      </c>
      <c r="BC117" s="491">
        <v>82</v>
      </c>
      <c r="BD117" s="491">
        <v>81</v>
      </c>
      <c r="BE117" s="491">
        <v>85</v>
      </c>
      <c r="BF117" s="491">
        <v>83</v>
      </c>
      <c r="BG117" s="491">
        <v>90</v>
      </c>
      <c r="BH117" s="491">
        <v>93</v>
      </c>
      <c r="BI117" s="491">
        <v>98</v>
      </c>
      <c r="BJ117" s="491">
        <v>98</v>
      </c>
      <c r="BK117" s="491">
        <v>96</v>
      </c>
      <c r="BL117" s="491">
        <v>99</v>
      </c>
      <c r="BM117" s="491">
        <v>101</v>
      </c>
      <c r="BN117" s="491">
        <v>102</v>
      </c>
      <c r="BO117" s="491">
        <v>99</v>
      </c>
      <c r="BP117" s="491">
        <v>101</v>
      </c>
      <c r="BQ117" s="491">
        <v>101</v>
      </c>
      <c r="BR117" s="491">
        <v>99</v>
      </c>
      <c r="BS117" s="491">
        <v>98</v>
      </c>
      <c r="BT117" s="491">
        <v>97</v>
      </c>
      <c r="BU117" s="491">
        <v>95</v>
      </c>
      <c r="BV117" s="491">
        <v>97</v>
      </c>
      <c r="BW117" s="491">
        <v>95</v>
      </c>
      <c r="BX117" s="491">
        <v>93</v>
      </c>
      <c r="BY117" s="491">
        <v>97</v>
      </c>
      <c r="BZ117" s="491">
        <v>105</v>
      </c>
      <c r="CA117" s="491">
        <v>106</v>
      </c>
      <c r="CB117" s="491">
        <v>109</v>
      </c>
      <c r="CC117" s="491">
        <v>109</v>
      </c>
      <c r="CD117" s="491">
        <v>114</v>
      </c>
      <c r="CE117" s="491">
        <v>119</v>
      </c>
      <c r="CF117" s="491">
        <v>124</v>
      </c>
      <c r="CG117" s="491">
        <v>122</v>
      </c>
      <c r="CH117" s="491">
        <v>126</v>
      </c>
      <c r="CI117" s="491">
        <v>128</v>
      </c>
      <c r="CJ117" s="491">
        <v>136</v>
      </c>
      <c r="CK117" s="491">
        <v>140</v>
      </c>
      <c r="CL117" s="491">
        <v>124</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12">
        <v>123</v>
      </c>
      <c r="DL117" s="812">
        <v>133</v>
      </c>
      <c r="DM117" s="491">
        <v>136</v>
      </c>
      <c r="DN117" s="491">
        <v>115</v>
      </c>
      <c r="DO117" s="491"/>
      <c r="DP117" s="491"/>
      <c r="DQ117" s="491"/>
      <c r="DR117" s="491"/>
      <c r="DS117" s="491"/>
      <c r="DT117" s="491"/>
      <c r="DU117" s="491"/>
      <c r="DV117" s="491"/>
      <c r="DW117" s="491"/>
      <c r="DX117" s="491"/>
      <c r="DY117" s="491"/>
      <c r="DZ117" s="491"/>
    </row>
    <row r="118" spans="1:130"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98</v>
      </c>
      <c r="AV118" s="491">
        <v>101</v>
      </c>
      <c r="AW118" s="491">
        <v>97</v>
      </c>
      <c r="AX118" s="491">
        <v>98</v>
      </c>
      <c r="AY118" s="491">
        <v>104</v>
      </c>
      <c r="AZ118" s="491">
        <v>110</v>
      </c>
      <c r="BA118" s="491">
        <v>116</v>
      </c>
      <c r="BB118" s="491">
        <v>113</v>
      </c>
      <c r="BC118" s="491">
        <v>108</v>
      </c>
      <c r="BD118" s="491">
        <v>103</v>
      </c>
      <c r="BE118" s="491">
        <v>111</v>
      </c>
      <c r="BF118" s="491">
        <v>105</v>
      </c>
      <c r="BG118" s="491">
        <v>86</v>
      </c>
      <c r="BH118" s="491">
        <v>91</v>
      </c>
      <c r="BI118" s="491">
        <v>100</v>
      </c>
      <c r="BJ118" s="491">
        <v>96</v>
      </c>
      <c r="BK118" s="491">
        <v>94</v>
      </c>
      <c r="BL118" s="491">
        <v>99</v>
      </c>
      <c r="BM118" s="491">
        <v>103</v>
      </c>
      <c r="BN118" s="491">
        <v>104</v>
      </c>
      <c r="BO118" s="491">
        <v>99</v>
      </c>
      <c r="BP118" s="491">
        <v>100</v>
      </c>
      <c r="BQ118" s="491">
        <v>100</v>
      </c>
      <c r="BR118" s="491">
        <v>97</v>
      </c>
      <c r="BS118" s="491">
        <v>96</v>
      </c>
      <c r="BT118" s="491">
        <v>93</v>
      </c>
      <c r="BU118" s="491">
        <v>88</v>
      </c>
      <c r="BV118" s="491">
        <v>90</v>
      </c>
      <c r="BW118" s="491">
        <v>88</v>
      </c>
      <c r="BX118" s="491">
        <v>89</v>
      </c>
      <c r="BY118" s="491">
        <v>94</v>
      </c>
      <c r="BZ118" s="491">
        <v>103</v>
      </c>
      <c r="CA118" s="491">
        <v>104</v>
      </c>
      <c r="CB118" s="491">
        <v>107</v>
      </c>
      <c r="CC118" s="491">
        <v>108</v>
      </c>
      <c r="CD118" s="491">
        <v>114</v>
      </c>
      <c r="CE118" s="491">
        <v>119</v>
      </c>
      <c r="CF118" s="491">
        <v>122</v>
      </c>
      <c r="CG118" s="491">
        <v>118</v>
      </c>
      <c r="CH118" s="491">
        <v>121</v>
      </c>
      <c r="CI118" s="491">
        <v>123</v>
      </c>
      <c r="CJ118" s="491">
        <v>133</v>
      </c>
      <c r="CK118" s="491">
        <v>136</v>
      </c>
      <c r="CL118" s="491">
        <v>115</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12">
        <v>142</v>
      </c>
      <c r="DL118" s="812">
        <v>146</v>
      </c>
      <c r="DM118" s="491">
        <v>148</v>
      </c>
      <c r="DN118" s="491">
        <v>150</v>
      </c>
      <c r="DO118" s="491"/>
      <c r="DP118" s="491"/>
      <c r="DQ118" s="491"/>
      <c r="DR118" s="491"/>
      <c r="DS118" s="491"/>
      <c r="DT118" s="491"/>
      <c r="DU118" s="491"/>
      <c r="DV118" s="491"/>
      <c r="DW118" s="491"/>
      <c r="DX118" s="491"/>
      <c r="DY118" s="491"/>
      <c r="DZ118" s="491"/>
    </row>
    <row r="119" spans="1:130"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64</v>
      </c>
      <c r="AV119" s="493">
        <v>65</v>
      </c>
      <c r="AW119" s="493">
        <v>66</v>
      </c>
      <c r="AX119" s="493">
        <v>66</v>
      </c>
      <c r="AY119" s="493">
        <v>66</v>
      </c>
      <c r="AZ119" s="493">
        <v>66</v>
      </c>
      <c r="BA119" s="493">
        <v>66</v>
      </c>
      <c r="BB119" s="493">
        <v>67</v>
      </c>
      <c r="BC119" s="493">
        <v>66</v>
      </c>
      <c r="BD119" s="493">
        <v>68</v>
      </c>
      <c r="BE119" s="493">
        <v>68</v>
      </c>
      <c r="BF119" s="493">
        <v>69</v>
      </c>
      <c r="BG119" s="493">
        <v>92</v>
      </c>
      <c r="BH119" s="493">
        <v>94</v>
      </c>
      <c r="BI119" s="493">
        <v>97</v>
      </c>
      <c r="BJ119" s="493">
        <v>99</v>
      </c>
      <c r="BK119" s="493">
        <v>99</v>
      </c>
      <c r="BL119" s="493">
        <v>100</v>
      </c>
      <c r="BM119" s="493">
        <v>100</v>
      </c>
      <c r="BN119" s="493">
        <v>101</v>
      </c>
      <c r="BO119" s="493">
        <v>100</v>
      </c>
      <c r="BP119" s="493">
        <v>103</v>
      </c>
      <c r="BQ119" s="493">
        <v>102</v>
      </c>
      <c r="BR119" s="493">
        <v>101</v>
      </c>
      <c r="BS119" s="493">
        <v>101</v>
      </c>
      <c r="BT119" s="493">
        <v>104</v>
      </c>
      <c r="BU119" s="493">
        <v>104</v>
      </c>
      <c r="BV119" s="493">
        <v>107</v>
      </c>
      <c r="BW119" s="493">
        <v>110</v>
      </c>
      <c r="BX119" s="493">
        <v>112</v>
      </c>
      <c r="BY119" s="493">
        <v>114</v>
      </c>
      <c r="BZ119" s="493">
        <v>112</v>
      </c>
      <c r="CA119" s="493">
        <v>112</v>
      </c>
      <c r="CB119" s="493">
        <v>113</v>
      </c>
      <c r="CC119" s="493">
        <v>113</v>
      </c>
      <c r="CD119" s="493">
        <v>114</v>
      </c>
      <c r="CE119" s="493">
        <v>118</v>
      </c>
      <c r="CF119" s="493">
        <v>126</v>
      </c>
      <c r="CG119" s="493">
        <v>131</v>
      </c>
      <c r="CH119" s="493">
        <v>138</v>
      </c>
      <c r="CI119" s="493">
        <v>142</v>
      </c>
      <c r="CJ119" s="493">
        <v>146</v>
      </c>
      <c r="CK119" s="493">
        <v>148</v>
      </c>
      <c r="CL119" s="493">
        <v>150</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813">
        <v>157</v>
      </c>
      <c r="DL119" s="813">
        <v>164</v>
      </c>
      <c r="DM119" s="493">
        <v>150</v>
      </c>
      <c r="DN119" s="493">
        <v>145</v>
      </c>
      <c r="DO119" s="493"/>
      <c r="DP119" s="493"/>
      <c r="DQ119" s="493"/>
      <c r="DR119" s="493"/>
      <c r="DS119" s="493"/>
      <c r="DT119" s="493"/>
      <c r="DU119" s="493"/>
      <c r="DV119" s="493"/>
      <c r="DW119" s="493"/>
      <c r="DX119" s="493"/>
      <c r="DY119" s="493"/>
      <c r="DZ119" s="493"/>
    </row>
    <row r="120" spans="1:130"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95</v>
      </c>
      <c r="AV120" s="491">
        <v>92</v>
      </c>
      <c r="AW120" s="491">
        <v>93</v>
      </c>
      <c r="AX120" s="491">
        <v>91</v>
      </c>
      <c r="AY120" s="491">
        <v>91</v>
      </c>
      <c r="AZ120" s="491">
        <v>94</v>
      </c>
      <c r="BA120" s="491">
        <v>93</v>
      </c>
      <c r="BB120" s="491">
        <v>93</v>
      </c>
      <c r="BC120" s="491">
        <v>88</v>
      </c>
      <c r="BD120" s="491">
        <v>90</v>
      </c>
      <c r="BE120" s="491">
        <v>88</v>
      </c>
      <c r="BF120" s="491">
        <v>84</v>
      </c>
      <c r="BG120" s="491">
        <v>95</v>
      </c>
      <c r="BH120" s="491">
        <v>96</v>
      </c>
      <c r="BI120" s="491">
        <v>97</v>
      </c>
      <c r="BJ120" s="491">
        <v>98</v>
      </c>
      <c r="BK120" s="491">
        <v>98</v>
      </c>
      <c r="BL120" s="491">
        <v>100</v>
      </c>
      <c r="BM120" s="491">
        <v>100</v>
      </c>
      <c r="BN120" s="491">
        <v>102</v>
      </c>
      <c r="BO120" s="491">
        <v>103</v>
      </c>
      <c r="BP120" s="491">
        <v>106</v>
      </c>
      <c r="BQ120" s="491">
        <v>105</v>
      </c>
      <c r="BR120" s="491">
        <v>105</v>
      </c>
      <c r="BS120" s="491">
        <v>103</v>
      </c>
      <c r="BT120" s="491">
        <v>104</v>
      </c>
      <c r="BU120" s="491">
        <v>104</v>
      </c>
      <c r="BV120" s="491">
        <v>103</v>
      </c>
      <c r="BW120" s="491">
        <v>105</v>
      </c>
      <c r="BX120" s="491">
        <v>110</v>
      </c>
      <c r="BY120" s="491">
        <v>114</v>
      </c>
      <c r="BZ120" s="491">
        <v>111</v>
      </c>
      <c r="CA120" s="491">
        <v>110</v>
      </c>
      <c r="CB120" s="491">
        <v>117</v>
      </c>
      <c r="CC120" s="491">
        <v>121</v>
      </c>
      <c r="CD120" s="491">
        <v>128</v>
      </c>
      <c r="CE120" s="491">
        <v>131</v>
      </c>
      <c r="CF120" s="491">
        <v>139</v>
      </c>
      <c r="CG120" s="491">
        <v>145</v>
      </c>
      <c r="CH120" s="491">
        <v>145</v>
      </c>
      <c r="CI120" s="491">
        <v>157</v>
      </c>
      <c r="CJ120" s="491">
        <v>164</v>
      </c>
      <c r="CK120" s="491">
        <v>150</v>
      </c>
      <c r="CL120" s="491">
        <v>145</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812">
        <v>157</v>
      </c>
      <c r="DL120" s="812">
        <v>164</v>
      </c>
      <c r="DM120" s="491">
        <v>150</v>
      </c>
      <c r="DN120" s="491">
        <v>145</v>
      </c>
      <c r="DO120" s="491"/>
      <c r="DP120" s="491"/>
      <c r="DQ120" s="491"/>
      <c r="DR120" s="491"/>
      <c r="DS120" s="491"/>
      <c r="DT120" s="491"/>
      <c r="DU120" s="491"/>
      <c r="DV120" s="491"/>
      <c r="DW120" s="491"/>
      <c r="DX120" s="491"/>
      <c r="DY120" s="491"/>
      <c r="DZ120" s="491"/>
    </row>
    <row r="121" spans="1:130"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96</v>
      </c>
      <c r="AV121" s="495">
        <v>92</v>
      </c>
      <c r="AW121" s="495">
        <v>93</v>
      </c>
      <c r="AX121" s="495">
        <v>90</v>
      </c>
      <c r="AY121" s="495">
        <v>89</v>
      </c>
      <c r="AZ121" s="495">
        <v>92</v>
      </c>
      <c r="BA121" s="495">
        <v>93</v>
      </c>
      <c r="BB121" s="495">
        <v>93</v>
      </c>
      <c r="BC121" s="495">
        <v>84</v>
      </c>
      <c r="BD121" s="495">
        <v>89</v>
      </c>
      <c r="BE121" s="495">
        <v>87</v>
      </c>
      <c r="BF121" s="495">
        <v>83</v>
      </c>
      <c r="BG121" s="495">
        <v>95</v>
      </c>
      <c r="BH121" s="495">
        <v>96</v>
      </c>
      <c r="BI121" s="495">
        <v>98</v>
      </c>
      <c r="BJ121" s="495">
        <v>99</v>
      </c>
      <c r="BK121" s="495">
        <v>98</v>
      </c>
      <c r="BL121" s="495">
        <v>100</v>
      </c>
      <c r="BM121" s="495">
        <v>100</v>
      </c>
      <c r="BN121" s="495">
        <v>102</v>
      </c>
      <c r="BO121" s="495">
        <v>103</v>
      </c>
      <c r="BP121" s="495">
        <v>106</v>
      </c>
      <c r="BQ121" s="495">
        <v>105</v>
      </c>
      <c r="BR121" s="495">
        <v>105</v>
      </c>
      <c r="BS121" s="495">
        <v>103</v>
      </c>
      <c r="BT121" s="495">
        <v>104</v>
      </c>
      <c r="BU121" s="495">
        <v>104</v>
      </c>
      <c r="BV121" s="495">
        <v>103</v>
      </c>
      <c r="BW121" s="495">
        <v>105</v>
      </c>
      <c r="BX121" s="495">
        <v>110</v>
      </c>
      <c r="BY121" s="495">
        <v>114</v>
      </c>
      <c r="BZ121" s="495">
        <v>111</v>
      </c>
      <c r="CA121" s="495">
        <v>110</v>
      </c>
      <c r="CB121" s="495">
        <v>117</v>
      </c>
      <c r="CC121" s="495">
        <v>121</v>
      </c>
      <c r="CD121" s="495">
        <v>129</v>
      </c>
      <c r="CE121" s="495">
        <v>131</v>
      </c>
      <c r="CF121" s="495">
        <v>139</v>
      </c>
      <c r="CG121" s="495">
        <v>145</v>
      </c>
      <c r="CH121" s="495">
        <v>145</v>
      </c>
      <c r="CI121" s="495">
        <v>157</v>
      </c>
      <c r="CJ121" s="495">
        <v>164</v>
      </c>
      <c r="CK121" s="495">
        <v>150</v>
      </c>
      <c r="CL121" s="495">
        <v>145</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809">
        <v>157</v>
      </c>
      <c r="DL121" s="809">
        <v>163</v>
      </c>
      <c r="DM121" s="495">
        <v>150</v>
      </c>
      <c r="DN121" s="495">
        <v>145</v>
      </c>
      <c r="DO121" s="495"/>
      <c r="DP121" s="495"/>
      <c r="DQ121" s="495"/>
      <c r="DR121" s="495"/>
      <c r="DS121" s="495"/>
      <c r="DT121" s="495"/>
      <c r="DU121" s="495"/>
      <c r="DV121" s="495"/>
      <c r="DW121" s="495"/>
      <c r="DX121" s="495"/>
      <c r="DY121" s="495"/>
      <c r="DZ121" s="495"/>
    </row>
    <row r="122" spans="1:130" s="486" customFormat="1" ht="13.5" customHeight="1" thickTop="1">
      <c r="A122" s="690"/>
      <c r="B122" s="916"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30"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30" s="486" customFormat="1" ht="13.5" customHeight="1" thickBot="1">
      <c r="A124" s="690"/>
      <c r="B124" s="917"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row>
    <row r="125" spans="1:130"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814">
        <v>3905</v>
      </c>
      <c r="DL125" s="814">
        <v>3705</v>
      </c>
      <c r="DM125" s="423">
        <v>4246</v>
      </c>
      <c r="DN125" s="423">
        <v>4500</v>
      </c>
      <c r="DO125" s="423"/>
      <c r="DP125" s="423"/>
      <c r="DQ125" s="423"/>
      <c r="DR125" s="423"/>
      <c r="DS125" s="423"/>
      <c r="DT125" s="423"/>
      <c r="DU125" s="423"/>
      <c r="DV125" s="423"/>
      <c r="DW125" s="423"/>
      <c r="DX125" s="423"/>
      <c r="DY125" s="423"/>
      <c r="DZ125" s="423"/>
    </row>
    <row r="126" spans="1:130"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0</v>
      </c>
      <c r="CE126" s="423">
        <v>0</v>
      </c>
      <c r="CF126" s="423">
        <v>0</v>
      </c>
      <c r="CG126" s="423">
        <v>0</v>
      </c>
      <c r="CH126" s="423">
        <v>0</v>
      </c>
      <c r="CI126" s="423">
        <v>0</v>
      </c>
      <c r="CJ126" s="423">
        <v>0</v>
      </c>
      <c r="CK126" s="423">
        <v>0</v>
      </c>
      <c r="CL126" s="423">
        <v>0</v>
      </c>
      <c r="CM126" s="423">
        <v>0</v>
      </c>
      <c r="CN126" s="423">
        <v>0</v>
      </c>
      <c r="CO126" s="423">
        <v>0</v>
      </c>
      <c r="CP126" s="423">
        <v>0</v>
      </c>
      <c r="CQ126" s="423">
        <v>0</v>
      </c>
      <c r="CR126" s="423">
        <v>0</v>
      </c>
      <c r="CS126" s="423">
        <v>0</v>
      </c>
      <c r="CT126" s="423">
        <v>0</v>
      </c>
      <c r="CU126" s="423">
        <v>0</v>
      </c>
      <c r="CV126" s="423">
        <v>0</v>
      </c>
      <c r="CW126" s="423">
        <v>0</v>
      </c>
      <c r="CX126" s="423">
        <v>0</v>
      </c>
      <c r="CY126" s="423">
        <v>0</v>
      </c>
      <c r="CZ126" s="423">
        <v>0</v>
      </c>
      <c r="DA126" s="423">
        <v>0</v>
      </c>
      <c r="DB126" s="423">
        <v>0</v>
      </c>
      <c r="DC126" s="423">
        <v>0</v>
      </c>
      <c r="DD126" s="423">
        <v>0</v>
      </c>
      <c r="DE126" s="423">
        <v>0</v>
      </c>
      <c r="DF126" s="423">
        <v>0</v>
      </c>
      <c r="DG126" s="423">
        <v>0</v>
      </c>
      <c r="DH126" s="423">
        <v>0</v>
      </c>
      <c r="DI126" s="423">
        <v>0</v>
      </c>
      <c r="DJ126" s="423">
        <v>0</v>
      </c>
      <c r="DK126" s="814">
        <v>0</v>
      </c>
      <c r="DL126" s="814">
        <v>0</v>
      </c>
      <c r="DM126" s="423">
        <v>0</v>
      </c>
      <c r="DN126" s="423">
        <v>0</v>
      </c>
      <c r="DO126" s="423"/>
      <c r="DP126" s="423"/>
      <c r="DQ126" s="423"/>
      <c r="DR126" s="423"/>
      <c r="DS126" s="423"/>
      <c r="DT126" s="423"/>
      <c r="DU126" s="423"/>
      <c r="DV126" s="423"/>
      <c r="DW126" s="423"/>
      <c r="DX126" s="423"/>
      <c r="DY126" s="423"/>
      <c r="DZ126" s="423"/>
    </row>
    <row r="127" spans="1:130"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348</v>
      </c>
      <c r="CE127" s="424">
        <v>353</v>
      </c>
      <c r="CF127" s="424">
        <v>366</v>
      </c>
      <c r="CG127" s="424">
        <v>373</v>
      </c>
      <c r="CH127" s="424">
        <v>383</v>
      </c>
      <c r="CI127" s="424">
        <v>415</v>
      </c>
      <c r="CJ127" s="424">
        <v>421</v>
      </c>
      <c r="CK127" s="424">
        <v>418</v>
      </c>
      <c r="CL127" s="424">
        <v>467</v>
      </c>
      <c r="CM127" s="424">
        <v>505</v>
      </c>
      <c r="CN127" s="424">
        <v>511</v>
      </c>
      <c r="CO127" s="424">
        <v>495</v>
      </c>
      <c r="CP127" s="424">
        <v>516</v>
      </c>
      <c r="CQ127" s="424">
        <v>524</v>
      </c>
      <c r="CR127" s="424">
        <v>527</v>
      </c>
      <c r="CS127" s="424">
        <v>493</v>
      </c>
      <c r="CT127" s="424">
        <v>500</v>
      </c>
      <c r="CU127" s="424">
        <v>514</v>
      </c>
      <c r="CV127" s="424">
        <v>549</v>
      </c>
      <c r="CW127" s="424">
        <v>547</v>
      </c>
      <c r="CX127" s="424">
        <v>583</v>
      </c>
      <c r="CY127" s="424">
        <v>624</v>
      </c>
      <c r="CZ127" s="424">
        <v>612</v>
      </c>
      <c r="DA127" s="424">
        <v>641</v>
      </c>
      <c r="DB127" s="424">
        <v>682</v>
      </c>
      <c r="DC127" s="424">
        <v>690</v>
      </c>
      <c r="DD127" s="424">
        <v>663</v>
      </c>
      <c r="DE127" s="424">
        <v>643</v>
      </c>
      <c r="DF127" s="424">
        <v>638</v>
      </c>
      <c r="DG127" s="424">
        <v>708</v>
      </c>
      <c r="DH127" s="424">
        <v>816</v>
      </c>
      <c r="DI127" s="424">
        <v>871</v>
      </c>
      <c r="DJ127" s="424">
        <v>1018</v>
      </c>
      <c r="DK127" s="815">
        <v>1055</v>
      </c>
      <c r="DL127" s="815">
        <v>1084</v>
      </c>
      <c r="DM127" s="424">
        <v>1103</v>
      </c>
      <c r="DN127" s="424">
        <v>1184</v>
      </c>
      <c r="DO127" s="424"/>
      <c r="DP127" s="424"/>
      <c r="DQ127" s="424"/>
      <c r="DR127" s="424"/>
      <c r="DS127" s="424"/>
      <c r="DT127" s="424"/>
      <c r="DU127" s="424"/>
      <c r="DV127" s="424"/>
      <c r="DW127" s="424"/>
      <c r="DX127" s="424"/>
      <c r="DY127" s="424"/>
      <c r="DZ127" s="424"/>
    </row>
    <row r="128" spans="1:130"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197</v>
      </c>
      <c r="CE128" s="424">
        <v>214</v>
      </c>
      <c r="CF128" s="424">
        <v>217</v>
      </c>
      <c r="CG128" s="424">
        <v>214</v>
      </c>
      <c r="CH128" s="424">
        <v>229</v>
      </c>
      <c r="CI128" s="424">
        <v>254</v>
      </c>
      <c r="CJ128" s="424">
        <v>265</v>
      </c>
      <c r="CK128" s="424">
        <v>251</v>
      </c>
      <c r="CL128" s="424">
        <v>294</v>
      </c>
      <c r="CM128" s="424">
        <v>345</v>
      </c>
      <c r="CN128" s="424">
        <v>342</v>
      </c>
      <c r="CO128" s="424">
        <v>303</v>
      </c>
      <c r="CP128" s="424">
        <v>306</v>
      </c>
      <c r="CQ128" s="424">
        <v>320</v>
      </c>
      <c r="CR128" s="424">
        <v>315</v>
      </c>
      <c r="CS128" s="424">
        <v>263</v>
      </c>
      <c r="CT128" s="424">
        <v>259</v>
      </c>
      <c r="CU128" s="424">
        <v>292</v>
      </c>
      <c r="CV128" s="424">
        <v>321</v>
      </c>
      <c r="CW128" s="424">
        <v>300</v>
      </c>
      <c r="CX128" s="424">
        <v>332</v>
      </c>
      <c r="CY128" s="424">
        <v>373</v>
      </c>
      <c r="CZ128" s="424">
        <v>363</v>
      </c>
      <c r="DA128" s="424">
        <v>366</v>
      </c>
      <c r="DB128" s="424">
        <v>410</v>
      </c>
      <c r="DC128" s="424">
        <v>411</v>
      </c>
      <c r="DD128" s="424">
        <v>376</v>
      </c>
      <c r="DE128" s="424">
        <v>336</v>
      </c>
      <c r="DF128" s="424">
        <v>328</v>
      </c>
      <c r="DG128" s="424">
        <v>364</v>
      </c>
      <c r="DH128" s="424">
        <v>447</v>
      </c>
      <c r="DI128" s="424">
        <v>475</v>
      </c>
      <c r="DJ128" s="424">
        <v>593</v>
      </c>
      <c r="DK128" s="815">
        <v>651</v>
      </c>
      <c r="DL128" s="815">
        <v>669</v>
      </c>
      <c r="DM128" s="424">
        <v>672</v>
      </c>
      <c r="DN128" s="424">
        <v>736</v>
      </c>
      <c r="DO128" s="424"/>
      <c r="DP128" s="424"/>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29</v>
      </c>
      <c r="CE129" s="423">
        <v>14</v>
      </c>
      <c r="CF129" s="423">
        <v>22</v>
      </c>
      <c r="CG129" s="423">
        <v>30</v>
      </c>
      <c r="CH129" s="423">
        <v>23</v>
      </c>
      <c r="CI129" s="423">
        <v>26</v>
      </c>
      <c r="CJ129" s="423">
        <v>18</v>
      </c>
      <c r="CK129" s="423">
        <v>27</v>
      </c>
      <c r="CL129" s="423">
        <v>33</v>
      </c>
      <c r="CM129" s="423">
        <v>24</v>
      </c>
      <c r="CN129" s="423">
        <v>29</v>
      </c>
      <c r="CO129" s="423">
        <v>37</v>
      </c>
      <c r="CP129" s="423">
        <v>48</v>
      </c>
      <c r="CQ129" s="423">
        <v>31</v>
      </c>
      <c r="CR129" s="423">
        <v>26</v>
      </c>
      <c r="CS129" s="423">
        <v>37</v>
      </c>
      <c r="CT129" s="423">
        <v>44</v>
      </c>
      <c r="CU129" s="423">
        <v>24</v>
      </c>
      <c r="CV129" s="423">
        <v>22</v>
      </c>
      <c r="CW129" s="423">
        <v>34</v>
      </c>
      <c r="CX129" s="423">
        <v>34</v>
      </c>
      <c r="CY129" s="423">
        <v>27</v>
      </c>
      <c r="CZ129" s="423">
        <v>23</v>
      </c>
      <c r="DA129" s="423">
        <v>37</v>
      </c>
      <c r="DB129" s="423">
        <v>39</v>
      </c>
      <c r="DC129" s="423">
        <v>28</v>
      </c>
      <c r="DD129" s="423">
        <v>24</v>
      </c>
      <c r="DE129" s="423">
        <v>41</v>
      </c>
      <c r="DF129" s="423">
        <v>40</v>
      </c>
      <c r="DG129" s="423">
        <v>36</v>
      </c>
      <c r="DH129" s="423">
        <v>42</v>
      </c>
      <c r="DI129" s="423">
        <v>65</v>
      </c>
      <c r="DJ129" s="423">
        <v>67</v>
      </c>
      <c r="DK129" s="814">
        <v>42</v>
      </c>
      <c r="DL129" s="814">
        <v>39</v>
      </c>
      <c r="DM129" s="423">
        <v>55</v>
      </c>
      <c r="DN129" s="423">
        <v>62</v>
      </c>
      <c r="DO129" s="423"/>
      <c r="DP129" s="423"/>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34</v>
      </c>
      <c r="CE130" s="424">
        <v>34</v>
      </c>
      <c r="CF130" s="424">
        <v>35</v>
      </c>
      <c r="CG130" s="424">
        <v>37</v>
      </c>
      <c r="CH130" s="424">
        <v>38</v>
      </c>
      <c r="CI130" s="424">
        <v>40</v>
      </c>
      <c r="CJ130" s="424">
        <v>41</v>
      </c>
      <c r="CK130" s="424">
        <v>42</v>
      </c>
      <c r="CL130" s="424">
        <v>43</v>
      </c>
      <c r="CM130" s="424">
        <v>45</v>
      </c>
      <c r="CN130" s="424">
        <v>46</v>
      </c>
      <c r="CO130" s="424">
        <v>47</v>
      </c>
      <c r="CP130" s="424">
        <v>48</v>
      </c>
      <c r="CQ130" s="424">
        <v>50</v>
      </c>
      <c r="CR130" s="424">
        <v>52</v>
      </c>
      <c r="CS130" s="424">
        <v>54</v>
      </c>
      <c r="CT130" s="424">
        <v>56</v>
      </c>
      <c r="CU130" s="424">
        <v>58</v>
      </c>
      <c r="CV130" s="424">
        <v>61</v>
      </c>
      <c r="CW130" s="424">
        <v>66</v>
      </c>
      <c r="CX130" s="424">
        <v>69</v>
      </c>
      <c r="CY130" s="424">
        <v>71</v>
      </c>
      <c r="CZ130" s="424">
        <v>77</v>
      </c>
      <c r="DA130" s="424">
        <v>81</v>
      </c>
      <c r="DB130" s="424">
        <v>84</v>
      </c>
      <c r="DC130" s="424">
        <v>83</v>
      </c>
      <c r="DD130" s="424">
        <v>90</v>
      </c>
      <c r="DE130" s="424">
        <v>92</v>
      </c>
      <c r="DF130" s="424">
        <v>95</v>
      </c>
      <c r="DG130" s="424">
        <v>103</v>
      </c>
      <c r="DH130" s="424">
        <v>110</v>
      </c>
      <c r="DI130" s="424">
        <v>119</v>
      </c>
      <c r="DJ130" s="424">
        <v>125</v>
      </c>
      <c r="DK130" s="815">
        <v>129</v>
      </c>
      <c r="DL130" s="815">
        <v>139</v>
      </c>
      <c r="DM130" s="424">
        <v>145</v>
      </c>
      <c r="DN130" s="424">
        <v>148</v>
      </c>
      <c r="DO130" s="424"/>
      <c r="DP130" s="424"/>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83</v>
      </c>
      <c r="CE131" s="425">
        <v>84</v>
      </c>
      <c r="CF131" s="425">
        <v>86</v>
      </c>
      <c r="CG131" s="425">
        <v>86</v>
      </c>
      <c r="CH131" s="425">
        <v>87</v>
      </c>
      <c r="CI131" s="425">
        <v>88</v>
      </c>
      <c r="CJ131" s="425">
        <v>90</v>
      </c>
      <c r="CK131" s="425">
        <v>91</v>
      </c>
      <c r="CL131" s="425">
        <v>91</v>
      </c>
      <c r="CM131" s="425">
        <v>84</v>
      </c>
      <c r="CN131" s="425">
        <v>87</v>
      </c>
      <c r="CO131" s="425">
        <v>101</v>
      </c>
      <c r="CP131" s="425">
        <v>107</v>
      </c>
      <c r="CQ131" s="425">
        <v>114</v>
      </c>
      <c r="CR131" s="425">
        <v>126</v>
      </c>
      <c r="CS131" s="425">
        <v>131</v>
      </c>
      <c r="CT131" s="425">
        <v>133</v>
      </c>
      <c r="CU131" s="425">
        <v>132</v>
      </c>
      <c r="CV131" s="425">
        <v>136</v>
      </c>
      <c r="CW131" s="425">
        <v>138</v>
      </c>
      <c r="CX131" s="425">
        <v>139</v>
      </c>
      <c r="CY131" s="425">
        <v>145</v>
      </c>
      <c r="CZ131" s="425">
        <v>144</v>
      </c>
      <c r="DA131" s="425">
        <v>150</v>
      </c>
      <c r="DB131" s="425">
        <v>138</v>
      </c>
      <c r="DC131" s="425">
        <v>158</v>
      </c>
      <c r="DD131" s="425">
        <v>163</v>
      </c>
      <c r="DE131" s="425">
        <v>163</v>
      </c>
      <c r="DF131" s="425">
        <v>164</v>
      </c>
      <c r="DG131" s="425">
        <v>194</v>
      </c>
      <c r="DH131" s="425">
        <v>204</v>
      </c>
      <c r="DI131" s="425">
        <v>199</v>
      </c>
      <c r="DJ131" s="425">
        <v>218</v>
      </c>
      <c r="DK131" s="816">
        <v>219</v>
      </c>
      <c r="DL131" s="816">
        <v>222</v>
      </c>
      <c r="DM131" s="425">
        <v>217</v>
      </c>
      <c r="DN131" s="425">
        <v>221</v>
      </c>
      <c r="DO131" s="425"/>
      <c r="DP131" s="425"/>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6</v>
      </c>
      <c r="CE132" s="426">
        <v>6</v>
      </c>
      <c r="CF132" s="426">
        <v>6</v>
      </c>
      <c r="CG132" s="426">
        <v>6</v>
      </c>
      <c r="CH132" s="426">
        <v>7</v>
      </c>
      <c r="CI132" s="426">
        <v>6</v>
      </c>
      <c r="CJ132" s="426">
        <v>6</v>
      </c>
      <c r="CK132" s="426">
        <v>7</v>
      </c>
      <c r="CL132" s="426">
        <v>7</v>
      </c>
      <c r="CM132" s="426">
        <v>7</v>
      </c>
      <c r="CN132" s="426">
        <v>7</v>
      </c>
      <c r="CO132" s="426">
        <v>7</v>
      </c>
      <c r="CP132" s="426">
        <v>8</v>
      </c>
      <c r="CQ132" s="426">
        <v>9</v>
      </c>
      <c r="CR132" s="426">
        <v>8</v>
      </c>
      <c r="CS132" s="426">
        <v>8</v>
      </c>
      <c r="CT132" s="426">
        <v>8</v>
      </c>
      <c r="CU132" s="426">
        <v>8</v>
      </c>
      <c r="CV132" s="426">
        <v>8</v>
      </c>
      <c r="CW132" s="426">
        <v>9</v>
      </c>
      <c r="CX132" s="426">
        <v>9</v>
      </c>
      <c r="CY132" s="426">
        <v>9</v>
      </c>
      <c r="CZ132" s="426">
        <v>5</v>
      </c>
      <c r="DA132" s="426">
        <v>8</v>
      </c>
      <c r="DB132" s="426">
        <v>10</v>
      </c>
      <c r="DC132" s="426">
        <v>9</v>
      </c>
      <c r="DD132" s="426">
        <v>10</v>
      </c>
      <c r="DE132" s="426">
        <v>11</v>
      </c>
      <c r="DF132" s="426">
        <v>11</v>
      </c>
      <c r="DG132" s="426">
        <v>12</v>
      </c>
      <c r="DH132" s="426">
        <v>13</v>
      </c>
      <c r="DI132" s="426">
        <v>14</v>
      </c>
      <c r="DJ132" s="426">
        <v>16</v>
      </c>
      <c r="DK132" s="489">
        <v>14</v>
      </c>
      <c r="DL132" s="489">
        <v>14</v>
      </c>
      <c r="DM132" s="426">
        <v>15</v>
      </c>
      <c r="DN132" s="426">
        <v>15</v>
      </c>
      <c r="DO132" s="426"/>
      <c r="DP132" s="426"/>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254</v>
      </c>
      <c r="CE133" s="423">
        <v>254</v>
      </c>
      <c r="CF133" s="423">
        <v>256</v>
      </c>
      <c r="CG133" s="423">
        <v>275</v>
      </c>
      <c r="CH133" s="423">
        <v>288</v>
      </c>
      <c r="CI133" s="423">
        <v>290</v>
      </c>
      <c r="CJ133" s="423">
        <v>285</v>
      </c>
      <c r="CK133" s="423">
        <v>278</v>
      </c>
      <c r="CL133" s="423">
        <v>299</v>
      </c>
      <c r="CM133" s="423">
        <v>314</v>
      </c>
      <c r="CN133" s="423">
        <v>328</v>
      </c>
      <c r="CO133" s="423">
        <v>337</v>
      </c>
      <c r="CP133" s="423">
        <v>351</v>
      </c>
      <c r="CQ133" s="423">
        <v>334</v>
      </c>
      <c r="CR133" s="423">
        <v>351</v>
      </c>
      <c r="CS133" s="423">
        <v>372</v>
      </c>
      <c r="CT133" s="423">
        <v>382</v>
      </c>
      <c r="CU133" s="423">
        <v>394</v>
      </c>
      <c r="CV133" s="423">
        <v>443</v>
      </c>
      <c r="CW133" s="423">
        <v>446</v>
      </c>
      <c r="CX133" s="423">
        <v>473</v>
      </c>
      <c r="CY133" s="423">
        <v>431</v>
      </c>
      <c r="CZ133" s="423">
        <v>400</v>
      </c>
      <c r="DA133" s="423">
        <v>468</v>
      </c>
      <c r="DB133" s="423">
        <v>489</v>
      </c>
      <c r="DC133" s="423">
        <v>504</v>
      </c>
      <c r="DD133" s="423">
        <v>503</v>
      </c>
      <c r="DE133" s="423">
        <v>594</v>
      </c>
      <c r="DF133" s="423">
        <v>631</v>
      </c>
      <c r="DG133" s="423">
        <v>663</v>
      </c>
      <c r="DH133" s="423">
        <v>673</v>
      </c>
      <c r="DI133" s="423">
        <v>753</v>
      </c>
      <c r="DJ133" s="423">
        <v>830</v>
      </c>
      <c r="DK133" s="814">
        <v>850</v>
      </c>
      <c r="DL133" s="814">
        <v>877</v>
      </c>
      <c r="DM133" s="423">
        <v>886</v>
      </c>
      <c r="DN133" s="423">
        <v>907</v>
      </c>
      <c r="DO133" s="423"/>
      <c r="DP133" s="423"/>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28</v>
      </c>
      <c r="CE134" s="426">
        <v>26</v>
      </c>
      <c r="CF134" s="426">
        <v>24</v>
      </c>
      <c r="CG134" s="426">
        <v>29</v>
      </c>
      <c r="CH134" s="426">
        <v>26</v>
      </c>
      <c r="CI134" s="426">
        <v>22</v>
      </c>
      <c r="CJ134" s="426">
        <v>27</v>
      </c>
      <c r="CK134" s="426">
        <v>28</v>
      </c>
      <c r="CL134" s="426">
        <v>34</v>
      </c>
      <c r="CM134" s="426">
        <v>34</v>
      </c>
      <c r="CN134" s="426">
        <v>35</v>
      </c>
      <c r="CO134" s="426">
        <v>44</v>
      </c>
      <c r="CP134" s="426">
        <v>53</v>
      </c>
      <c r="CQ134" s="426">
        <v>32</v>
      </c>
      <c r="CR134" s="426">
        <v>46</v>
      </c>
      <c r="CS134" s="426">
        <v>56</v>
      </c>
      <c r="CT134" s="426">
        <v>51</v>
      </c>
      <c r="CU134" s="426">
        <v>46</v>
      </c>
      <c r="CV134" s="426">
        <v>38</v>
      </c>
      <c r="CW134" s="426">
        <v>29</v>
      </c>
      <c r="CX134" s="426">
        <v>21</v>
      </c>
      <c r="CY134" s="426">
        <v>31</v>
      </c>
      <c r="CZ134" s="426">
        <v>24</v>
      </c>
      <c r="DA134" s="426">
        <v>33</v>
      </c>
      <c r="DB134" s="426">
        <v>33</v>
      </c>
      <c r="DC134" s="426">
        <v>43</v>
      </c>
      <c r="DD134" s="426">
        <v>63</v>
      </c>
      <c r="DE134" s="426">
        <v>89</v>
      </c>
      <c r="DF134" s="426">
        <v>112</v>
      </c>
      <c r="DG134" s="426">
        <v>102</v>
      </c>
      <c r="DH134" s="426">
        <v>110</v>
      </c>
      <c r="DI134" s="426">
        <v>90</v>
      </c>
      <c r="DJ134" s="426">
        <v>87</v>
      </c>
      <c r="DK134" s="489">
        <v>84</v>
      </c>
      <c r="DL134" s="489">
        <v>95</v>
      </c>
      <c r="DM134" s="426">
        <v>97</v>
      </c>
      <c r="DN134" s="426">
        <v>100</v>
      </c>
      <c r="DO134" s="426"/>
      <c r="DP134" s="426"/>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100</v>
      </c>
      <c r="CE135" s="423">
        <v>100</v>
      </c>
      <c r="CF135" s="423">
        <v>101</v>
      </c>
      <c r="CG135" s="423">
        <v>108</v>
      </c>
      <c r="CH135" s="423">
        <v>110</v>
      </c>
      <c r="CI135" s="423">
        <v>114</v>
      </c>
      <c r="CJ135" s="423">
        <v>114</v>
      </c>
      <c r="CK135" s="423">
        <v>111</v>
      </c>
      <c r="CL135" s="423">
        <v>120</v>
      </c>
      <c r="CM135" s="423">
        <v>142</v>
      </c>
      <c r="CN135" s="423">
        <v>153</v>
      </c>
      <c r="CO135" s="423">
        <v>146</v>
      </c>
      <c r="CP135" s="423">
        <v>149</v>
      </c>
      <c r="CQ135" s="423">
        <v>156</v>
      </c>
      <c r="CR135" s="423">
        <v>161</v>
      </c>
      <c r="CS135" s="423">
        <v>157</v>
      </c>
      <c r="CT135" s="423">
        <v>159</v>
      </c>
      <c r="CU135" s="423">
        <v>168</v>
      </c>
      <c r="CV135" s="423">
        <v>198</v>
      </c>
      <c r="CW135" s="423">
        <v>199</v>
      </c>
      <c r="CX135" s="423">
        <v>214</v>
      </c>
      <c r="CY135" s="423">
        <v>197</v>
      </c>
      <c r="CZ135" s="423">
        <v>197</v>
      </c>
      <c r="DA135" s="423">
        <v>223</v>
      </c>
      <c r="DB135" s="423">
        <v>222</v>
      </c>
      <c r="DC135" s="423">
        <v>242</v>
      </c>
      <c r="DD135" s="423">
        <v>246</v>
      </c>
      <c r="DE135" s="423">
        <v>256</v>
      </c>
      <c r="DF135" s="423">
        <v>267</v>
      </c>
      <c r="DG135" s="423">
        <v>287</v>
      </c>
      <c r="DH135" s="423">
        <v>331</v>
      </c>
      <c r="DI135" s="423">
        <v>348</v>
      </c>
      <c r="DJ135" s="423">
        <v>393</v>
      </c>
      <c r="DK135" s="814">
        <v>378</v>
      </c>
      <c r="DL135" s="814">
        <v>379</v>
      </c>
      <c r="DM135" s="423">
        <v>405</v>
      </c>
      <c r="DN135" s="423">
        <v>451</v>
      </c>
      <c r="DO135" s="423"/>
      <c r="DP135" s="423"/>
      <c r="DQ135" s="423"/>
      <c r="DR135" s="423"/>
      <c r="DS135" s="423"/>
      <c r="DT135" s="423"/>
      <c r="DU135" s="423"/>
      <c r="DV135" s="423"/>
      <c r="DW135" s="423"/>
      <c r="DX135" s="423"/>
      <c r="DY135" s="423"/>
      <c r="DZ135" s="423"/>
    </row>
    <row r="136" spans="1:130" ht="14.7" thickBot="1">
      <c r="B136" s="917"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809"/>
      <c r="DL136" s="809"/>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917"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49</v>
      </c>
      <c r="CB138" s="564" t="s">
        <v>50</v>
      </c>
      <c r="CC138" s="564" t="s">
        <v>51</v>
      </c>
      <c r="CD138" s="564" t="s">
        <v>52</v>
      </c>
      <c r="CE138" s="564" t="s">
        <v>53</v>
      </c>
      <c r="CF138" s="564" t="s">
        <v>54</v>
      </c>
      <c r="CG138" s="564" t="s">
        <v>55</v>
      </c>
      <c r="CH138" s="564" t="s">
        <v>56</v>
      </c>
      <c r="CI138" s="564" t="s">
        <v>57</v>
      </c>
      <c r="CJ138" s="564" t="s">
        <v>58</v>
      </c>
      <c r="CK138" s="564" t="s">
        <v>59</v>
      </c>
      <c r="CL138" s="564" t="s">
        <v>60</v>
      </c>
      <c r="CM138" s="564" t="s">
        <v>61</v>
      </c>
      <c r="CN138" s="564" t="s">
        <v>62</v>
      </c>
      <c r="CO138" s="564" t="s">
        <v>63</v>
      </c>
      <c r="CP138" s="564" t="s">
        <v>64</v>
      </c>
      <c r="CQ138" s="564" t="s">
        <v>65</v>
      </c>
      <c r="CR138" s="564" t="s">
        <v>100</v>
      </c>
      <c r="CS138" s="564" t="s">
        <v>105</v>
      </c>
      <c r="CT138" s="564" t="s">
        <v>546</v>
      </c>
      <c r="CU138" s="564" t="s">
        <v>547</v>
      </c>
      <c r="CV138" s="564" t="s">
        <v>548</v>
      </c>
      <c r="CW138" s="564" t="s">
        <v>549</v>
      </c>
      <c r="CX138" s="564" t="s">
        <v>550</v>
      </c>
      <c r="CY138" s="564" t="s">
        <v>551</v>
      </c>
      <c r="CZ138" s="564" t="s">
        <v>552</v>
      </c>
      <c r="DA138" s="564" t="s">
        <v>553</v>
      </c>
      <c r="DB138" s="564" t="s">
        <v>554</v>
      </c>
      <c r="DC138" s="564" t="s">
        <v>555</v>
      </c>
      <c r="DD138" s="564" t="s">
        <v>556</v>
      </c>
      <c r="DE138" s="564" t="s">
        <v>557</v>
      </c>
      <c r="DF138" s="564" t="s">
        <v>558</v>
      </c>
      <c r="DG138" s="564" t="s">
        <v>559</v>
      </c>
      <c r="DH138" s="564" t="s">
        <v>560</v>
      </c>
      <c r="DI138" s="564" t="s">
        <v>561</v>
      </c>
      <c r="DJ138" s="564" t="s">
        <v>562</v>
      </c>
      <c r="DK138" s="564" t="s">
        <v>563</v>
      </c>
      <c r="DL138" s="564" t="s">
        <v>564</v>
      </c>
      <c r="DM138" s="564" t="s">
        <v>565</v>
      </c>
      <c r="DN138" s="564" t="s">
        <v>566</v>
      </c>
      <c r="DO138" s="564" t="s">
        <v>567</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814">
        <v>2741</v>
      </c>
      <c r="DL139" s="814">
        <v>2780</v>
      </c>
      <c r="DM139" s="423">
        <v>2910</v>
      </c>
      <c r="DN139" s="423">
        <v>3030</v>
      </c>
      <c r="DO139" s="423"/>
      <c r="DP139" s="423"/>
      <c r="DQ139" s="423"/>
      <c r="DR139" s="423"/>
      <c r="DS139" s="423"/>
      <c r="DT139" s="423"/>
      <c r="DU139" s="423"/>
      <c r="DV139" s="423"/>
      <c r="DW139" s="423"/>
      <c r="DX139" s="423"/>
      <c r="DY139" s="423"/>
      <c r="DZ139" s="423"/>
    </row>
    <row r="140" spans="1:130">
      <c r="A140" t="s">
        <v>1495</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0</v>
      </c>
      <c r="CE140" s="423">
        <v>0</v>
      </c>
      <c r="CF140" s="423">
        <v>0</v>
      </c>
      <c r="CG140" s="423">
        <v>0</v>
      </c>
      <c r="CH140" s="423">
        <v>0</v>
      </c>
      <c r="CI140" s="423">
        <v>0</v>
      </c>
      <c r="CJ140" s="423">
        <v>0</v>
      </c>
      <c r="CK140" s="423">
        <v>0</v>
      </c>
      <c r="CL140" s="423">
        <v>0</v>
      </c>
      <c r="CM140" s="423">
        <v>0</v>
      </c>
      <c r="CN140" s="423">
        <v>0</v>
      </c>
      <c r="CO140" s="423">
        <v>0</v>
      </c>
      <c r="CP140" s="423">
        <v>0</v>
      </c>
      <c r="CQ140" s="423">
        <v>0</v>
      </c>
      <c r="CR140" s="423">
        <v>0</v>
      </c>
      <c r="CS140" s="423">
        <v>0</v>
      </c>
      <c r="CT140" s="423">
        <v>0</v>
      </c>
      <c r="CU140" s="423">
        <v>0</v>
      </c>
      <c r="CV140" s="423">
        <v>0</v>
      </c>
      <c r="CW140" s="423">
        <v>0</v>
      </c>
      <c r="CX140" s="423">
        <v>0</v>
      </c>
      <c r="CY140" s="423">
        <v>0</v>
      </c>
      <c r="CZ140" s="423">
        <v>0</v>
      </c>
      <c r="DA140" s="423">
        <v>0</v>
      </c>
      <c r="DB140" s="423">
        <v>0</v>
      </c>
      <c r="DC140" s="423">
        <v>0</v>
      </c>
      <c r="DD140" s="423">
        <v>0</v>
      </c>
      <c r="DE140" s="423">
        <v>0</v>
      </c>
      <c r="DF140" s="423">
        <v>0</v>
      </c>
      <c r="DG140" s="423">
        <v>0</v>
      </c>
      <c r="DH140" s="423">
        <v>0</v>
      </c>
      <c r="DI140" s="423">
        <v>0</v>
      </c>
      <c r="DJ140" s="423">
        <v>0</v>
      </c>
      <c r="DK140" s="814">
        <v>0</v>
      </c>
      <c r="DL140" s="814">
        <v>0</v>
      </c>
      <c r="DM140" s="423">
        <v>0</v>
      </c>
      <c r="DN140" s="423">
        <v>0</v>
      </c>
      <c r="DO140" s="423"/>
      <c r="DP140" s="423"/>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450</v>
      </c>
      <c r="CE141" s="424">
        <v>454</v>
      </c>
      <c r="CF141" s="424">
        <v>467</v>
      </c>
      <c r="CG141" s="424">
        <v>472</v>
      </c>
      <c r="CH141" s="424">
        <v>470</v>
      </c>
      <c r="CI141" s="424">
        <v>499</v>
      </c>
      <c r="CJ141" s="424">
        <v>491</v>
      </c>
      <c r="CK141" s="424">
        <v>472</v>
      </c>
      <c r="CL141" s="424">
        <v>474</v>
      </c>
      <c r="CM141" s="424">
        <v>501</v>
      </c>
      <c r="CN141" s="424">
        <v>507</v>
      </c>
      <c r="CO141" s="424">
        <v>503</v>
      </c>
      <c r="CP141" s="424">
        <v>516</v>
      </c>
      <c r="CQ141" s="424">
        <v>546</v>
      </c>
      <c r="CR141" s="424">
        <v>543</v>
      </c>
      <c r="CS141" s="424">
        <v>526</v>
      </c>
      <c r="CT141" s="424">
        <v>537</v>
      </c>
      <c r="CU141" s="424">
        <v>568</v>
      </c>
      <c r="CV141" s="424">
        <v>570</v>
      </c>
      <c r="CW141" s="424">
        <v>561</v>
      </c>
      <c r="CX141" s="424">
        <v>561</v>
      </c>
      <c r="CY141" s="424">
        <v>565</v>
      </c>
      <c r="CZ141" s="424">
        <v>561</v>
      </c>
      <c r="DA141" s="424">
        <v>573</v>
      </c>
      <c r="DB141" s="424">
        <v>579</v>
      </c>
      <c r="DC141" s="424">
        <v>603</v>
      </c>
      <c r="DD141" s="424">
        <v>602</v>
      </c>
      <c r="DE141" s="424">
        <v>609</v>
      </c>
      <c r="DF141" s="424">
        <v>609</v>
      </c>
      <c r="DG141" s="424">
        <v>607</v>
      </c>
      <c r="DH141" s="424">
        <v>614</v>
      </c>
      <c r="DI141" s="424">
        <v>618</v>
      </c>
      <c r="DJ141" s="424">
        <v>623</v>
      </c>
      <c r="DK141" s="815">
        <v>612</v>
      </c>
      <c r="DL141" s="815">
        <v>613</v>
      </c>
      <c r="DM141" s="424">
        <v>636</v>
      </c>
      <c r="DN141" s="424">
        <v>642</v>
      </c>
      <c r="DO141" s="424"/>
      <c r="DP141" s="424"/>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283</v>
      </c>
      <c r="CE142" s="424">
        <v>307</v>
      </c>
      <c r="CF142" s="424">
        <v>307</v>
      </c>
      <c r="CG142" s="424">
        <v>293</v>
      </c>
      <c r="CH142" s="424">
        <v>293</v>
      </c>
      <c r="CI142" s="424">
        <v>328</v>
      </c>
      <c r="CJ142" s="424">
        <v>328</v>
      </c>
      <c r="CK142" s="424">
        <v>290</v>
      </c>
      <c r="CL142" s="424">
        <v>290</v>
      </c>
      <c r="CM142" s="424">
        <v>332</v>
      </c>
      <c r="CN142" s="424">
        <v>332</v>
      </c>
      <c r="CO142" s="424">
        <v>317</v>
      </c>
      <c r="CP142" s="424">
        <v>317</v>
      </c>
      <c r="CQ142" s="424">
        <v>359</v>
      </c>
      <c r="CR142" s="424">
        <v>359</v>
      </c>
      <c r="CS142" s="424">
        <v>328</v>
      </c>
      <c r="CT142" s="424">
        <v>328</v>
      </c>
      <c r="CU142" s="424">
        <v>372</v>
      </c>
      <c r="CV142" s="424">
        <v>372</v>
      </c>
      <c r="CW142" s="424">
        <v>342</v>
      </c>
      <c r="CX142" s="424">
        <v>342</v>
      </c>
      <c r="CY142" s="424">
        <v>365</v>
      </c>
      <c r="CZ142" s="424">
        <v>365</v>
      </c>
      <c r="DA142" s="424">
        <v>351</v>
      </c>
      <c r="DB142" s="424">
        <v>351</v>
      </c>
      <c r="DC142" s="424">
        <v>391</v>
      </c>
      <c r="DD142" s="424">
        <v>391</v>
      </c>
      <c r="DE142" s="424">
        <v>374</v>
      </c>
      <c r="DF142" s="424">
        <v>374</v>
      </c>
      <c r="DG142" s="424">
        <v>386</v>
      </c>
      <c r="DH142" s="424">
        <v>386</v>
      </c>
      <c r="DI142" s="424">
        <v>372</v>
      </c>
      <c r="DJ142" s="424">
        <v>372</v>
      </c>
      <c r="DK142" s="815">
        <v>374</v>
      </c>
      <c r="DL142" s="815">
        <v>374</v>
      </c>
      <c r="DM142" s="424">
        <v>384</v>
      </c>
      <c r="DN142" s="424">
        <v>384</v>
      </c>
      <c r="DO142" s="424"/>
      <c r="DP142" s="424"/>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38</v>
      </c>
      <c r="CE143" s="423">
        <v>19</v>
      </c>
      <c r="CF143" s="423">
        <v>29</v>
      </c>
      <c r="CG143" s="423">
        <v>44</v>
      </c>
      <c r="CH143" s="423">
        <v>40</v>
      </c>
      <c r="CI143" s="423">
        <v>32</v>
      </c>
      <c r="CJ143" s="423">
        <v>23</v>
      </c>
      <c r="CK143" s="423">
        <v>40</v>
      </c>
      <c r="CL143" s="423">
        <v>41</v>
      </c>
      <c r="CM143" s="423">
        <v>24</v>
      </c>
      <c r="CN143" s="423">
        <v>28</v>
      </c>
      <c r="CO143" s="423">
        <v>37</v>
      </c>
      <c r="CP143" s="423">
        <v>48</v>
      </c>
      <c r="CQ143" s="423">
        <v>34</v>
      </c>
      <c r="CR143" s="423">
        <v>28</v>
      </c>
      <c r="CS143" s="423">
        <v>39</v>
      </c>
      <c r="CT143" s="423">
        <v>47</v>
      </c>
      <c r="CU143" s="423">
        <v>32</v>
      </c>
      <c r="CV143" s="423">
        <v>30</v>
      </c>
      <c r="CW143" s="423">
        <v>48</v>
      </c>
      <c r="CX143" s="423">
        <v>45</v>
      </c>
      <c r="CY143" s="423">
        <v>27</v>
      </c>
      <c r="CZ143" s="423">
        <v>25</v>
      </c>
      <c r="DA143" s="423">
        <v>44</v>
      </c>
      <c r="DB143" s="423">
        <v>45</v>
      </c>
      <c r="DC143" s="423">
        <v>28</v>
      </c>
      <c r="DD143" s="423">
        <v>24</v>
      </c>
      <c r="DE143" s="423">
        <v>45</v>
      </c>
      <c r="DF143" s="423">
        <v>42</v>
      </c>
      <c r="DG143" s="423">
        <v>24</v>
      </c>
      <c r="DH143" s="423">
        <v>28</v>
      </c>
      <c r="DI143" s="423">
        <v>44</v>
      </c>
      <c r="DJ143" s="423">
        <v>47</v>
      </c>
      <c r="DK143" s="814">
        <v>31</v>
      </c>
      <c r="DL143" s="814">
        <v>29</v>
      </c>
      <c r="DM143" s="423">
        <v>38</v>
      </c>
      <c r="DN143" s="423">
        <v>40</v>
      </c>
      <c r="DO143" s="423"/>
      <c r="DP143" s="423"/>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37</v>
      </c>
      <c r="CE144" s="424">
        <v>38</v>
      </c>
      <c r="CF144" s="424">
        <v>38</v>
      </c>
      <c r="CG144" s="424">
        <v>39</v>
      </c>
      <c r="CH144" s="424">
        <v>40</v>
      </c>
      <c r="CI144" s="424">
        <v>41</v>
      </c>
      <c r="CJ144" s="424">
        <v>42</v>
      </c>
      <c r="CK144" s="424">
        <v>43</v>
      </c>
      <c r="CL144" s="424">
        <v>44</v>
      </c>
      <c r="CM144" s="424">
        <v>45</v>
      </c>
      <c r="CN144" s="424">
        <v>46</v>
      </c>
      <c r="CO144" s="424">
        <v>47</v>
      </c>
      <c r="CP144" s="424">
        <v>48</v>
      </c>
      <c r="CQ144" s="424">
        <v>49</v>
      </c>
      <c r="CR144" s="424">
        <v>51</v>
      </c>
      <c r="CS144" s="424">
        <v>52</v>
      </c>
      <c r="CT144" s="424">
        <v>54</v>
      </c>
      <c r="CU144" s="424">
        <v>55</v>
      </c>
      <c r="CV144" s="424">
        <v>56</v>
      </c>
      <c r="CW144" s="424">
        <v>58</v>
      </c>
      <c r="CX144" s="424">
        <v>59</v>
      </c>
      <c r="CY144" s="424">
        <v>59</v>
      </c>
      <c r="CZ144" s="424">
        <v>61</v>
      </c>
      <c r="DA144" s="424">
        <v>63</v>
      </c>
      <c r="DB144" s="424">
        <v>65</v>
      </c>
      <c r="DC144" s="424">
        <v>65</v>
      </c>
      <c r="DD144" s="424">
        <v>66</v>
      </c>
      <c r="DE144" s="424">
        <v>68</v>
      </c>
      <c r="DF144" s="424">
        <v>69</v>
      </c>
      <c r="DG144" s="424">
        <v>71</v>
      </c>
      <c r="DH144" s="424">
        <v>73</v>
      </c>
      <c r="DI144" s="424">
        <v>73</v>
      </c>
      <c r="DJ144" s="424">
        <v>74</v>
      </c>
      <c r="DK144" s="815">
        <v>75</v>
      </c>
      <c r="DL144" s="815">
        <v>77</v>
      </c>
      <c r="DM144" s="424">
        <v>78</v>
      </c>
      <c r="DN144" s="424">
        <v>79</v>
      </c>
      <c r="DO144" s="424"/>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86</v>
      </c>
      <c r="CE145" s="425">
        <v>87</v>
      </c>
      <c r="CF145" s="425">
        <v>88</v>
      </c>
      <c r="CG145" s="425">
        <v>89</v>
      </c>
      <c r="CH145" s="425">
        <v>90</v>
      </c>
      <c r="CI145" s="425">
        <v>90</v>
      </c>
      <c r="CJ145" s="425">
        <v>91</v>
      </c>
      <c r="CK145" s="425">
        <v>92</v>
      </c>
      <c r="CL145" s="425">
        <v>93</v>
      </c>
      <c r="CM145" s="425">
        <v>93</v>
      </c>
      <c r="CN145" s="425">
        <v>94</v>
      </c>
      <c r="CO145" s="425">
        <v>95</v>
      </c>
      <c r="CP145" s="425">
        <v>96</v>
      </c>
      <c r="CQ145" s="425">
        <v>97</v>
      </c>
      <c r="CR145" s="425">
        <v>98</v>
      </c>
      <c r="CS145" s="425">
        <v>99</v>
      </c>
      <c r="CT145" s="425">
        <v>101</v>
      </c>
      <c r="CU145" s="425">
        <v>102</v>
      </c>
      <c r="CV145" s="425">
        <v>104</v>
      </c>
      <c r="CW145" s="425">
        <v>105</v>
      </c>
      <c r="CX145" s="425">
        <v>106</v>
      </c>
      <c r="CY145" s="425">
        <v>106</v>
      </c>
      <c r="CZ145" s="425">
        <v>107</v>
      </c>
      <c r="DA145" s="425">
        <v>109</v>
      </c>
      <c r="DB145" s="425">
        <v>111</v>
      </c>
      <c r="DC145" s="425">
        <v>112</v>
      </c>
      <c r="DD145" s="425">
        <v>113</v>
      </c>
      <c r="DE145" s="425">
        <v>115</v>
      </c>
      <c r="DF145" s="425">
        <v>116</v>
      </c>
      <c r="DG145" s="425">
        <v>117</v>
      </c>
      <c r="DH145" s="425">
        <v>118</v>
      </c>
      <c r="DI145" s="425">
        <v>120</v>
      </c>
      <c r="DJ145" s="425">
        <v>122</v>
      </c>
      <c r="DK145" s="816">
        <v>124</v>
      </c>
      <c r="DL145" s="816">
        <v>125</v>
      </c>
      <c r="DM145" s="425">
        <v>127</v>
      </c>
      <c r="DN145" s="425">
        <v>129</v>
      </c>
      <c r="DO145" s="425"/>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6</v>
      </c>
      <c r="CE146" s="426">
        <v>7</v>
      </c>
      <c r="CF146" s="426">
        <v>7</v>
      </c>
      <c r="CG146" s="426">
        <v>7</v>
      </c>
      <c r="CH146" s="426">
        <v>7</v>
      </c>
      <c r="CI146" s="426">
        <v>7</v>
      </c>
      <c r="CJ146" s="426">
        <v>7</v>
      </c>
      <c r="CK146" s="426">
        <v>7</v>
      </c>
      <c r="CL146" s="426">
        <v>7</v>
      </c>
      <c r="CM146" s="426">
        <v>7</v>
      </c>
      <c r="CN146" s="426">
        <v>7</v>
      </c>
      <c r="CO146" s="426">
        <v>7</v>
      </c>
      <c r="CP146" s="426">
        <v>7</v>
      </c>
      <c r="CQ146" s="426">
        <v>7</v>
      </c>
      <c r="CR146" s="426">
        <v>8</v>
      </c>
      <c r="CS146" s="426">
        <v>8</v>
      </c>
      <c r="CT146" s="426">
        <v>8</v>
      </c>
      <c r="CU146" s="426">
        <v>8</v>
      </c>
      <c r="CV146" s="426">
        <v>8</v>
      </c>
      <c r="CW146" s="426">
        <v>8</v>
      </c>
      <c r="CX146" s="426">
        <v>8</v>
      </c>
      <c r="CY146" s="426">
        <v>8</v>
      </c>
      <c r="CZ146" s="426">
        <v>4</v>
      </c>
      <c r="DA146" s="426">
        <v>6</v>
      </c>
      <c r="DB146" s="426">
        <v>8</v>
      </c>
      <c r="DC146" s="426">
        <v>8</v>
      </c>
      <c r="DD146" s="426">
        <v>8</v>
      </c>
      <c r="DE146" s="426">
        <v>8</v>
      </c>
      <c r="DF146" s="426">
        <v>8</v>
      </c>
      <c r="DG146" s="426">
        <v>8</v>
      </c>
      <c r="DH146" s="426">
        <v>8</v>
      </c>
      <c r="DI146" s="426">
        <v>8</v>
      </c>
      <c r="DJ146" s="426">
        <v>9</v>
      </c>
      <c r="DK146" s="489">
        <v>9</v>
      </c>
      <c r="DL146" s="489">
        <v>9</v>
      </c>
      <c r="DM146" s="426">
        <v>9</v>
      </c>
      <c r="DN146" s="426">
        <v>9</v>
      </c>
      <c r="DO146" s="426"/>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285</v>
      </c>
      <c r="CE147" s="423">
        <v>286</v>
      </c>
      <c r="CF147" s="423">
        <v>294</v>
      </c>
      <c r="CG147" s="423">
        <v>318</v>
      </c>
      <c r="CH147" s="423">
        <v>330</v>
      </c>
      <c r="CI147" s="423">
        <v>332</v>
      </c>
      <c r="CJ147" s="423">
        <v>330</v>
      </c>
      <c r="CK147" s="423">
        <v>321</v>
      </c>
      <c r="CL147" s="423">
        <v>327</v>
      </c>
      <c r="CM147" s="423">
        <v>324</v>
      </c>
      <c r="CN147" s="423">
        <v>326</v>
      </c>
      <c r="CO147" s="423">
        <v>335</v>
      </c>
      <c r="CP147" s="423">
        <v>345</v>
      </c>
      <c r="CQ147" s="423">
        <v>337</v>
      </c>
      <c r="CR147" s="423">
        <v>352</v>
      </c>
      <c r="CS147" s="423">
        <v>369</v>
      </c>
      <c r="CT147" s="423">
        <v>387</v>
      </c>
      <c r="CU147" s="423">
        <v>387</v>
      </c>
      <c r="CV147" s="423">
        <v>427</v>
      </c>
      <c r="CW147" s="423">
        <v>428</v>
      </c>
      <c r="CX147" s="423">
        <v>442</v>
      </c>
      <c r="CY147" s="423">
        <v>395</v>
      </c>
      <c r="CZ147" s="423">
        <v>346</v>
      </c>
      <c r="DA147" s="423">
        <v>422</v>
      </c>
      <c r="DB147" s="423">
        <v>450</v>
      </c>
      <c r="DC147" s="423">
        <v>432</v>
      </c>
      <c r="DD147" s="423">
        <v>450</v>
      </c>
      <c r="DE147" s="423">
        <v>471</v>
      </c>
      <c r="DF147" s="423">
        <v>474</v>
      </c>
      <c r="DG147" s="423">
        <v>475</v>
      </c>
      <c r="DH147" s="423">
        <v>478</v>
      </c>
      <c r="DI147" s="423">
        <v>466</v>
      </c>
      <c r="DJ147" s="423">
        <v>499</v>
      </c>
      <c r="DK147" s="814">
        <v>518</v>
      </c>
      <c r="DL147" s="814">
        <v>507</v>
      </c>
      <c r="DM147" s="423">
        <v>529</v>
      </c>
      <c r="DN147" s="423">
        <v>562</v>
      </c>
      <c r="DO147" s="423"/>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30</v>
      </c>
      <c r="CE148" s="426">
        <v>28</v>
      </c>
      <c r="CF148" s="426">
        <v>28</v>
      </c>
      <c r="CG148" s="426">
        <v>35</v>
      </c>
      <c r="CH148" s="426">
        <v>34</v>
      </c>
      <c r="CI148" s="426">
        <v>31</v>
      </c>
      <c r="CJ148" s="426">
        <v>35</v>
      </c>
      <c r="CK148" s="426">
        <v>35</v>
      </c>
      <c r="CL148" s="426">
        <v>36</v>
      </c>
      <c r="CM148" s="426">
        <v>36</v>
      </c>
      <c r="CN148" s="426">
        <v>37</v>
      </c>
      <c r="CO148" s="426">
        <v>44</v>
      </c>
      <c r="CP148" s="426">
        <v>48</v>
      </c>
      <c r="CQ148" s="426">
        <v>35</v>
      </c>
      <c r="CR148" s="426">
        <v>40</v>
      </c>
      <c r="CS148" s="426">
        <v>46</v>
      </c>
      <c r="CT148" s="426">
        <v>49</v>
      </c>
      <c r="CU148" s="426">
        <v>41</v>
      </c>
      <c r="CV148" s="426">
        <v>46</v>
      </c>
      <c r="CW148" s="426">
        <v>40</v>
      </c>
      <c r="CX148" s="426">
        <v>43</v>
      </c>
      <c r="CY148" s="426">
        <v>30</v>
      </c>
      <c r="CZ148" s="426">
        <v>22</v>
      </c>
      <c r="DA148" s="426">
        <v>30</v>
      </c>
      <c r="DB148" s="426">
        <v>35</v>
      </c>
      <c r="DC148" s="426">
        <v>31</v>
      </c>
      <c r="DD148" s="426">
        <v>41</v>
      </c>
      <c r="DE148" s="426">
        <v>39</v>
      </c>
      <c r="DF148" s="426">
        <v>37</v>
      </c>
      <c r="DG148" s="426">
        <v>36</v>
      </c>
      <c r="DH148" s="426">
        <v>44</v>
      </c>
      <c r="DI148" s="426">
        <v>41</v>
      </c>
      <c r="DJ148" s="426">
        <v>47</v>
      </c>
      <c r="DK148" s="489">
        <v>41</v>
      </c>
      <c r="DL148" s="489">
        <v>47</v>
      </c>
      <c r="DM148" s="426">
        <v>47</v>
      </c>
      <c r="DN148" s="426">
        <v>48</v>
      </c>
      <c r="DO148" s="426"/>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124</v>
      </c>
      <c r="CE149" s="423">
        <v>125</v>
      </c>
      <c r="CF149" s="423">
        <v>126</v>
      </c>
      <c r="CG149" s="423">
        <v>135</v>
      </c>
      <c r="CH149" s="423">
        <v>134</v>
      </c>
      <c r="CI149" s="423">
        <v>141</v>
      </c>
      <c r="CJ149" s="423">
        <v>141</v>
      </c>
      <c r="CK149" s="423">
        <v>136</v>
      </c>
      <c r="CL149" s="423">
        <v>137</v>
      </c>
      <c r="CM149" s="423">
        <v>145</v>
      </c>
      <c r="CN149" s="423">
        <v>150</v>
      </c>
      <c r="CO149" s="423">
        <v>145</v>
      </c>
      <c r="CP149" s="423">
        <v>151</v>
      </c>
      <c r="CQ149" s="423">
        <v>162</v>
      </c>
      <c r="CR149" s="423">
        <v>170</v>
      </c>
      <c r="CS149" s="423">
        <v>166</v>
      </c>
      <c r="CT149" s="423">
        <v>173</v>
      </c>
      <c r="CU149" s="423">
        <v>173</v>
      </c>
      <c r="CV149" s="423">
        <v>196</v>
      </c>
      <c r="CW149" s="423">
        <v>188</v>
      </c>
      <c r="CX149" s="423">
        <v>189</v>
      </c>
      <c r="CY149" s="423">
        <v>183</v>
      </c>
      <c r="CZ149" s="423">
        <v>171</v>
      </c>
      <c r="DA149" s="423">
        <v>200</v>
      </c>
      <c r="DB149" s="423">
        <v>207</v>
      </c>
      <c r="DC149" s="423">
        <v>198</v>
      </c>
      <c r="DD149" s="423">
        <v>210</v>
      </c>
      <c r="DE149" s="423">
        <v>214</v>
      </c>
      <c r="DF149" s="423">
        <v>220</v>
      </c>
      <c r="DG149" s="423">
        <v>220</v>
      </c>
      <c r="DH149" s="423">
        <v>231</v>
      </c>
      <c r="DI149" s="423">
        <v>234</v>
      </c>
      <c r="DJ149" s="423">
        <v>250</v>
      </c>
      <c r="DK149" s="814">
        <v>255</v>
      </c>
      <c r="DL149" s="814">
        <v>249</v>
      </c>
      <c r="DM149" s="423">
        <v>253</v>
      </c>
      <c r="DN149" s="423">
        <v>276</v>
      </c>
      <c r="DO149" s="423"/>
      <c r="DP149" s="423"/>
      <c r="DQ149" s="423"/>
      <c r="DR149" s="423"/>
      <c r="DS149" s="423"/>
      <c r="DT149" s="423"/>
      <c r="DU149" s="423"/>
      <c r="DV149" s="423"/>
      <c r="DW149" s="423"/>
      <c r="DX149" s="423"/>
      <c r="DY149" s="423"/>
      <c r="DZ149" s="423"/>
    </row>
    <row r="150" spans="1:298" ht="13.5" customHeight="1">
      <c r="B150" s="916" t="s">
        <v>879</v>
      </c>
      <c r="AV150">
        <f>+AU153/V153</f>
        <v>1.4868649356184818</v>
      </c>
    </row>
    <row r="151" spans="1:298" s="90" customFormat="1" ht="18.75" customHeight="1">
      <c r="A151" s="692"/>
      <c r="B151" s="91"/>
      <c r="DN151" s="873" t="s">
        <v>1569</v>
      </c>
    </row>
    <row r="152" spans="1:298" ht="15.3">
      <c r="B152" s="918"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AVERAGE('monthly data'!MI153:MK153)</f>
        <v>171.40766169429457</v>
      </c>
      <c r="DO153" s="534">
        <f>AVERAGE('monthly data'!ML153:MN153)</f>
        <v>170.34877761547895</v>
      </c>
      <c r="DP153" s="534" t="str">
        <f>IF('monthly data'!MQ153&gt;0,AVERAGE('monthly data'!MO153:MQ153),"")</f>
        <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AVERAGE('monthly data'!MI154:MK154)</f>
        <v>167.12042298667598</v>
      </c>
      <c r="DO154" s="439">
        <f>AVERAGE('monthly data'!ML154:MN154)</f>
        <v>165.40450278377361</v>
      </c>
      <c r="DP154" s="872" t="str">
        <f>IF('monthly data'!MQ154&gt;0,AVERAGE('monthly data'!MO154:MQ154),"")</f>
        <v/>
      </c>
      <c r="DQ154" s="872" t="str">
        <f>IF('monthly data'!MT154&gt;0,AVERAGE('monthly data'!MR154:MT154),"")</f>
        <v/>
      </c>
      <c r="DR154" s="872"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AVERAGE('monthly data'!MI155:MK155)</f>
        <v>244.15182345944322</v>
      </c>
      <c r="DO155" s="440">
        <f>AVERAGE('monthly data'!ML155:MN155)</f>
        <v>231.41905945288022</v>
      </c>
      <c r="DP155" s="871" t="str">
        <f>IF('monthly data'!MQ155&gt;0,AVERAGE('monthly data'!MO155:MQ155),"")</f>
        <v/>
      </c>
      <c r="DQ155" s="871" t="str">
        <f>IF('monthly data'!MT155&gt;0,AVERAGE('monthly data'!MR155:MT155),"")</f>
        <v/>
      </c>
      <c r="DR155" s="871"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AVERAGE('monthly data'!MI156:MK156)</f>
        <v>259.48688605557101</v>
      </c>
      <c r="DO156" s="440">
        <f>AVERAGE('monthly data'!ML156:MN156)</f>
        <v>241.82211948000986</v>
      </c>
      <c r="DP156" s="871" t="str">
        <f>IF('monthly data'!MQ156&gt;0,AVERAGE('monthly data'!MO156:MQ156),"")</f>
        <v/>
      </c>
      <c r="DQ156" s="871" t="str">
        <f>IF('monthly data'!MT156&gt;0,AVERAGE('monthly data'!MR156:MT156),"")</f>
        <v/>
      </c>
      <c r="DR156" s="871"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AVERAGE('monthly data'!MI157:MK157)</f>
        <v>211.35055381179549</v>
      </c>
      <c r="DO157" s="440">
        <f>AVERAGE('monthly data'!ML157:MN157)</f>
        <v>209.1672052480784</v>
      </c>
      <c r="DP157" s="871" t="str">
        <f>IF('monthly data'!MQ157&gt;0,AVERAGE('monthly data'!MO157:MQ157),"")</f>
        <v/>
      </c>
      <c r="DQ157" s="871" t="str">
        <f>IF('monthly data'!MT157&gt;0,AVERAGE('monthly data'!MR157:MT157),"")</f>
        <v/>
      </c>
      <c r="DR157" s="871"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AVERAGE('monthly data'!MI158:MK158)</f>
        <v>136.39308245226249</v>
      </c>
      <c r="DO158" s="440">
        <f>AVERAGE('monthly data'!ML158:MN158)</f>
        <v>138.40550421442705</v>
      </c>
      <c r="DP158" s="871" t="str">
        <f>IF('monthly data'!MQ158&gt;0,AVERAGE('monthly data'!MO158:MQ158),"")</f>
        <v/>
      </c>
      <c r="DQ158" s="871" t="str">
        <f>IF('monthly data'!MT158&gt;0,AVERAGE('monthly data'!MR158:MT158),"")</f>
        <v/>
      </c>
      <c r="DR158" s="871"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AVERAGE('monthly data'!MI159:MK159)</f>
        <v>166.28727525122528</v>
      </c>
      <c r="DO159" s="440">
        <f>AVERAGE('monthly data'!ML159:MN159)</f>
        <v>168.8107394218969</v>
      </c>
      <c r="DP159" s="871" t="str">
        <f>IF('monthly data'!MQ159&gt;0,AVERAGE('monthly data'!MO159:MQ159),"")</f>
        <v/>
      </c>
      <c r="DQ159" s="871" t="str">
        <f>IF('monthly data'!MT159&gt;0,AVERAGE('monthly data'!MR159:MT159),"")</f>
        <v/>
      </c>
      <c r="DR159" s="871"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AVERAGE('monthly data'!MI160:MK160)</f>
        <v>126.60193261315612</v>
      </c>
      <c r="DO160" s="440">
        <f>AVERAGE('monthly data'!ML160:MN160)</f>
        <v>128.4469742814851</v>
      </c>
      <c r="DP160" s="871" t="str">
        <f>IF('monthly data'!MQ160&gt;0,AVERAGE('monthly data'!MO160:MQ160),"")</f>
        <v/>
      </c>
      <c r="DQ160" s="871" t="str">
        <f>IF('monthly data'!MT160&gt;0,AVERAGE('monthly data'!MR160:MT160),"")</f>
        <v/>
      </c>
      <c r="DR160" s="871"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AVERAGE('monthly data'!MI161:MK161)</f>
        <v>145.53340401313534</v>
      </c>
      <c r="DO161" s="440">
        <f>AVERAGE('monthly data'!ML161:MN161)</f>
        <v>146.97991791260677</v>
      </c>
      <c r="DP161" s="871" t="str">
        <f>IF('monthly data'!MQ161&gt;0,AVERAGE('monthly data'!MO161:MQ161),"")</f>
        <v/>
      </c>
      <c r="DQ161" s="871" t="str">
        <f>IF('monthly data'!MT161&gt;0,AVERAGE('monthly data'!MR161:MT161),"")</f>
        <v/>
      </c>
      <c r="DR161" s="871"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AVERAGE('monthly data'!MI162:MK162)</f>
        <v>142.50608050535681</v>
      </c>
      <c r="DO162" s="440">
        <f>AVERAGE('monthly data'!ML162:MN162)</f>
        <v>144.24191754245027</v>
      </c>
      <c r="DP162" s="871" t="str">
        <f>IF('monthly data'!MQ162&gt;0,AVERAGE('monthly data'!MO162:MQ162),"")</f>
        <v/>
      </c>
      <c r="DQ162" s="871" t="str">
        <f>IF('monthly data'!MT162&gt;0,AVERAGE('monthly data'!MR162:MT162),"")</f>
        <v/>
      </c>
      <c r="DR162" s="871"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AVERAGE('monthly data'!MI163:MK163)</f>
        <v>128.23408794443742</v>
      </c>
      <c r="DO163" s="440">
        <f>AVERAGE('monthly data'!ML163:MN163)</f>
        <v>134.50477966813156</v>
      </c>
      <c r="DP163" s="871" t="str">
        <f>IF('monthly data'!MQ163&gt;0,AVERAGE('monthly data'!MO163:MQ163),"")</f>
        <v/>
      </c>
      <c r="DQ163" s="871" t="str">
        <f>IF('monthly data'!MT163&gt;0,AVERAGE('monthly data'!MR163:MT163),"")</f>
        <v/>
      </c>
      <c r="DR163" s="871"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AVERAGE('monthly data'!MI164:MK164)</f>
        <v>166.28727525122528</v>
      </c>
      <c r="DO164" s="440">
        <f>AVERAGE('monthly data'!ML164:MN164)</f>
        <v>168.8107394218969</v>
      </c>
      <c r="DP164" s="871" t="str">
        <f>IF('monthly data'!MQ164&gt;0,AVERAGE('monthly data'!MO164:MQ164),"")</f>
        <v/>
      </c>
      <c r="DQ164" s="871" t="str">
        <f>IF('monthly data'!MT164&gt;0,AVERAGE('monthly data'!MR164:MT164),"")</f>
        <v/>
      </c>
      <c r="DR164" s="871"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AVERAGE('monthly data'!MI165:MK165)</f>
        <v>128.23408794443742</v>
      </c>
      <c r="DO165" s="440">
        <f>AVERAGE('monthly data'!ML165:MN165)</f>
        <v>134.50477966813156</v>
      </c>
      <c r="DP165" s="871" t="str">
        <f>IF('monthly data'!MQ165&gt;0,AVERAGE('monthly data'!MO165:MQ165),"")</f>
        <v/>
      </c>
      <c r="DQ165" s="871" t="str">
        <f>IF('monthly data'!MT165&gt;0,AVERAGE('monthly data'!MR165:MT165),"")</f>
        <v/>
      </c>
      <c r="DR165" s="871"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AVERAGE('monthly data'!MI166:MK166)</f>
        <v>199.93170536205881</v>
      </c>
      <c r="DO166" s="439">
        <f>AVERAGE('monthly data'!ML166:MN166)</f>
        <v>200.5979675913496</v>
      </c>
      <c r="DP166" s="872" t="str">
        <f>IF('monthly data'!MQ166&gt;0,AVERAGE('monthly data'!MO166:MQ166),"")</f>
        <v/>
      </c>
      <c r="DQ166" s="872" t="str">
        <f>IF('monthly data'!MT166&gt;0,AVERAGE('monthly data'!MR166:MT166),"")</f>
        <v/>
      </c>
      <c r="DR166" s="872"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AVERAGE('monthly data'!MI167:MK167)</f>
        <v>203.04335416082128</v>
      </c>
      <c r="DO167" s="440">
        <f>AVERAGE('monthly data'!ML167:MN167)</f>
        <v>203.40194410195116</v>
      </c>
      <c r="DP167" s="871" t="str">
        <f>IF('monthly data'!MQ167&gt;0,AVERAGE('monthly data'!MO167:MQ167),"")</f>
        <v/>
      </c>
      <c r="DQ167" s="871" t="str">
        <f>IF('monthly data'!MT167&gt;0,AVERAGE('monthly data'!MR167:MT167),"")</f>
        <v/>
      </c>
      <c r="DR167" s="871"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AVERAGE('monthly data'!MI168:MK168)</f>
        <v>203.04335416082128</v>
      </c>
      <c r="DO168" s="440">
        <f>AVERAGE('monthly data'!ML168:MN168)</f>
        <v>203.40194410195116</v>
      </c>
      <c r="DP168" s="871" t="str">
        <f>IF('monthly data'!MQ168&gt;0,AVERAGE('monthly data'!MO168:MQ168),"")</f>
        <v/>
      </c>
      <c r="DQ168" s="871" t="str">
        <f>IF('monthly data'!MT168&gt;0,AVERAGE('monthly data'!MR168:MT168),"")</f>
        <v/>
      </c>
      <c r="DR168" s="871"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AVERAGE('monthly data'!MI169:MK169)</f>
        <v>203.04335416082128</v>
      </c>
      <c r="DO169" s="440">
        <f>AVERAGE('monthly data'!ML169:MN169)</f>
        <v>203.40194410195113</v>
      </c>
      <c r="DP169" s="871" t="str">
        <f>IF('monthly data'!MQ169&gt;0,AVERAGE('monthly data'!MO169:MQ169),"")</f>
        <v/>
      </c>
      <c r="DQ169" s="871" t="str">
        <f>IF('monthly data'!MT169&gt;0,AVERAGE('monthly data'!MR169:MT169),"")</f>
        <v/>
      </c>
      <c r="DR169" s="871"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AVERAGE('monthly data'!MI170:MK170)</f>
        <v>166.28727525122528</v>
      </c>
      <c r="DO170" s="440">
        <f>AVERAGE('monthly data'!ML170:MN170)</f>
        <v>168.8107394218969</v>
      </c>
      <c r="DP170" s="871" t="str">
        <f>IF('monthly data'!MQ170&gt;0,AVERAGE('monthly data'!MO170:MQ170),"")</f>
        <v/>
      </c>
      <c r="DQ170" s="871" t="str">
        <f>IF('monthly data'!MT170&gt;0,AVERAGE('monthly data'!MR170:MT170),"")</f>
        <v/>
      </c>
      <c r="DR170" s="871"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AVERAGE('monthly data'!MI171:MK171)</f>
        <v>166.28727525122528</v>
      </c>
      <c r="DO171" s="440">
        <f>AVERAGE('monthly data'!ML171:MN171)</f>
        <v>168.8107394218969</v>
      </c>
      <c r="DP171" s="871" t="str">
        <f>IF('monthly data'!MQ171&gt;0,AVERAGE('monthly data'!MO171:MQ171),"")</f>
        <v/>
      </c>
      <c r="DQ171" s="871" t="str">
        <f>IF('monthly data'!MT171&gt;0,AVERAGE('monthly data'!MR171:MT171),"")</f>
        <v/>
      </c>
      <c r="DR171" s="871"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AVERAGE('monthly data'!MI172:MK172)</f>
        <v>166.28727525143509</v>
      </c>
      <c r="DO172" s="440">
        <f>AVERAGE('monthly data'!ML172:MN172)</f>
        <v>168.81073942192279</v>
      </c>
      <c r="DP172" s="871" t="str">
        <f>IF('monthly data'!MQ172&gt;0,AVERAGE('monthly data'!MO172:MQ172),"")</f>
        <v/>
      </c>
      <c r="DQ172" s="871" t="str">
        <f>IF('monthly data'!MT172&gt;0,AVERAGE('monthly data'!MR172:MT172),"")</f>
        <v/>
      </c>
      <c r="DR172" s="871"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AVERAGE('monthly data'!MI173:MK173)</f>
        <v>155.27756578267781</v>
      </c>
      <c r="DO173" s="440">
        <f>AVERAGE('monthly data'!ML173:MN173)</f>
        <v>156.71659881028975</v>
      </c>
      <c r="DP173" s="871" t="str">
        <f>IF('monthly data'!MQ173&gt;0,AVERAGE('monthly data'!MO173:MQ173),"")</f>
        <v/>
      </c>
      <c r="DQ173" s="871" t="str">
        <f>IF('monthly data'!MT173&gt;0,AVERAGE('monthly data'!MR173:MT173),"")</f>
        <v/>
      </c>
      <c r="DR173" s="871"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AVERAGE('monthly data'!MI174:MK174)</f>
        <v>214.04335416082128</v>
      </c>
      <c r="DO174" s="440">
        <f>AVERAGE('monthly data'!ML174:MN174)</f>
        <v>214.40194410195116</v>
      </c>
      <c r="DP174" s="871" t="str">
        <f>IF('monthly data'!MQ174&gt;0,AVERAGE('monthly data'!MO174:MQ174),"")</f>
        <v/>
      </c>
      <c r="DQ174" s="871" t="str">
        <f>IF('monthly data'!MT174&gt;0,AVERAGE('monthly data'!MR174:MT174),"")</f>
        <v/>
      </c>
      <c r="DR174" s="871"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AVERAGE('monthly data'!MI175:MK175)</f>
        <v>194.372220337984</v>
      </c>
      <c r="DO175" s="440">
        <f>AVERAGE('monthly data'!ML175:MN175)</f>
        <v>195.48553855598536</v>
      </c>
      <c r="DP175" s="871" t="str">
        <f>IF('monthly data'!MQ175&gt;0,AVERAGE('monthly data'!MO175:MQ175),"")</f>
        <v/>
      </c>
      <c r="DQ175" s="871" t="str">
        <f>IF('monthly data'!MT175&gt;0,AVERAGE('monthly data'!MR175:MT175),"")</f>
        <v/>
      </c>
      <c r="DR175" s="871"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AVERAGE('monthly data'!MI176:MK176)</f>
        <v>166.28727525122528</v>
      </c>
      <c r="DO176" s="440">
        <f>AVERAGE('monthly data'!ML176:MN176)</f>
        <v>168.8107394218969</v>
      </c>
      <c r="DP176" s="871" t="str">
        <f>IF('monthly data'!MQ176&gt;0,AVERAGE('monthly data'!MO176:MQ176),"")</f>
        <v/>
      </c>
      <c r="DQ176" s="871" t="str">
        <f>IF('monthly data'!MT176&gt;0,AVERAGE('monthly data'!MR176:MT176),"")</f>
        <v/>
      </c>
      <c r="DR176" s="871"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AVERAGE('monthly data'!MI177:MK177)</f>
        <v>204.61004419176848</v>
      </c>
      <c r="DO177" s="440">
        <f>AVERAGE('monthly data'!ML177:MN177)</f>
        <v>205.2093209606245</v>
      </c>
      <c r="DP177" s="871" t="str">
        <f>IF('monthly data'!MQ177&gt;0,AVERAGE('monthly data'!MO177:MQ177),"")</f>
        <v/>
      </c>
      <c r="DQ177" s="871" t="str">
        <f>IF('monthly data'!MT177&gt;0,AVERAGE('monthly data'!MR177:MT177),"")</f>
        <v/>
      </c>
      <c r="DR177" s="871"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AVERAGE('monthly data'!MI178:MK178)</f>
        <v>253.84253286609601</v>
      </c>
      <c r="DO178" s="439">
        <f>AVERAGE('monthly data'!ML178:MN178)</f>
        <v>237.98010194220396</v>
      </c>
      <c r="DP178" s="439" t="str">
        <f>IF('monthly data'!MQ178&gt;0,AVERAGE('monthly data'!MO178:MQ178),"")</f>
        <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AVERAGE('monthly data'!MI179:MK179)</f>
        <v>259.48688605557101</v>
      </c>
      <c r="DO179" s="439">
        <f>AVERAGE('monthly data'!ML179:MN179)</f>
        <v>241.82211948000986</v>
      </c>
      <c r="DP179" s="439" t="str">
        <f>IF('monthly data'!MQ179&gt;0,AVERAGE('monthly data'!MO179:MQ179),"")</f>
        <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AVERAGE('monthly data'!MI180:MK180)</f>
        <v>203.04335416082128</v>
      </c>
      <c r="DO180" s="439">
        <f>AVERAGE('monthly data'!ML180:MN180)</f>
        <v>203.40194410195116</v>
      </c>
      <c r="DP180" s="439" t="str">
        <f>IF('monthly data'!MQ180&gt;0,AVERAGE('monthly data'!MO180:MQ180),"")</f>
        <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AVERAGE('monthly data'!MI181:MK181)</f>
        <v>166.28727525122528</v>
      </c>
      <c r="DO181" s="439">
        <f>AVERAGE('monthly data'!ML181:MN181)</f>
        <v>168.8107394218969</v>
      </c>
      <c r="DP181" s="439" t="str">
        <f>IF('monthly data'!MQ181&gt;0,AVERAGE('monthly data'!MO181:MQ181),"")</f>
        <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AVERAGE('monthly data'!MI182:MK182)</f>
        <v>166.28727525122528</v>
      </c>
      <c r="DO182" s="439">
        <f>AVERAGE('monthly data'!ML182:MN182)</f>
        <v>168.8107394218969</v>
      </c>
      <c r="DP182" s="439" t="str">
        <f>IF('monthly data'!MQ182&gt;0,AVERAGE('monthly data'!MO182:MQ182),"")</f>
        <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AVERAGE('monthly data'!MI183:MK183)</f>
        <v>166.28727525122528</v>
      </c>
      <c r="DO183" s="439">
        <f>AVERAGE('monthly data'!ML183:MN183)</f>
        <v>168.8107394218969</v>
      </c>
      <c r="DP183" s="439" t="str">
        <f>IF('monthly data'!MQ183&gt;0,AVERAGE('monthly data'!MO183:MQ183),"")</f>
        <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AVERAGE('monthly data'!MI184:MK184)</f>
        <v>159.15500795243838</v>
      </c>
      <c r="DO184" s="441">
        <f>AVERAGE('monthly data'!ML184:MN184)</f>
        <v>160.64550959265327</v>
      </c>
      <c r="DP184" s="441" t="str">
        <f>IF('monthly data'!MQ184&gt;0,AVERAGE('monthly data'!MO184:MQ184),"")</f>
        <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918" t="s">
        <v>880</v>
      </c>
      <c r="DG185" s="586" t="s">
        <v>1491</v>
      </c>
    </row>
    <row r="186" spans="1:298">
      <c r="B186" s="919"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910"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785" t="s">
        <v>547</v>
      </c>
      <c r="CV187" s="785" t="s">
        <v>548</v>
      </c>
      <c r="CW187" s="785" t="s">
        <v>549</v>
      </c>
      <c r="CX187" s="785" t="s">
        <v>550</v>
      </c>
      <c r="CY187" s="785" t="s">
        <v>551</v>
      </c>
      <c r="CZ187" s="785" t="s">
        <v>552</v>
      </c>
      <c r="DA187" s="785" t="s">
        <v>553</v>
      </c>
      <c r="DB187" s="785" t="s">
        <v>554</v>
      </c>
      <c r="DC187" s="785" t="s">
        <v>555</v>
      </c>
      <c r="DD187" s="785" t="s">
        <v>556</v>
      </c>
      <c r="DE187" s="785" t="s">
        <v>557</v>
      </c>
      <c r="DF187" s="786" t="s">
        <v>558</v>
      </c>
      <c r="DG187" s="786" t="s">
        <v>559</v>
      </c>
      <c r="DH187" s="786" t="s">
        <v>560</v>
      </c>
      <c r="DI187" s="564" t="s">
        <v>561</v>
      </c>
      <c r="DJ187" s="564" t="s">
        <v>562</v>
      </c>
      <c r="DK187" s="564" t="s">
        <v>563</v>
      </c>
      <c r="DL187" s="564" t="s">
        <v>564</v>
      </c>
      <c r="DM187" s="564" t="s">
        <v>565</v>
      </c>
      <c r="DN187" s="564" t="s">
        <v>566</v>
      </c>
      <c r="DO187" s="564"/>
      <c r="DP187" s="564"/>
      <c r="DQ187" s="564"/>
      <c r="DR187" s="564"/>
      <c r="DS187" s="564"/>
      <c r="DT187" s="564"/>
      <c r="DU187" s="564"/>
      <c r="DV187" s="564"/>
      <c r="DW187" s="564"/>
      <c r="DX187" s="564"/>
      <c r="DY187" s="564"/>
      <c r="DZ187" s="564"/>
    </row>
    <row r="188" spans="1:298" s="1" customFormat="1" ht="14.1">
      <c r="A188" s="694" t="s">
        <v>1527</v>
      </c>
      <c r="B188" s="452" t="s">
        <v>790</v>
      </c>
      <c r="C188" s="456"/>
      <c r="D188" s="456"/>
      <c r="E188" s="456"/>
      <c r="F188" s="456"/>
      <c r="G188" s="456"/>
      <c r="H188" s="456"/>
      <c r="I188" s="456"/>
      <c r="J188" s="456"/>
      <c r="K188" s="456"/>
      <c r="L188" s="456"/>
      <c r="M188" s="456"/>
      <c r="N188" s="456"/>
      <c r="O188" s="747">
        <v>15.620060222500001</v>
      </c>
      <c r="P188" s="747">
        <v>15.620060222500001</v>
      </c>
      <c r="Q188" s="747">
        <v>15.620060222500001</v>
      </c>
      <c r="R188" s="747">
        <v>15.620060222500001</v>
      </c>
      <c r="S188" s="747">
        <v>15.230754559999998</v>
      </c>
      <c r="T188" s="747">
        <v>15.230754559999998</v>
      </c>
      <c r="U188" s="747">
        <v>15.230754559999998</v>
      </c>
      <c r="V188" s="747">
        <v>15.230754559999998</v>
      </c>
      <c r="W188" s="747">
        <v>17.244706811500002</v>
      </c>
      <c r="X188" s="747">
        <v>17.244706811500002</v>
      </c>
      <c r="Y188" s="747">
        <v>17.244706811500002</v>
      </c>
      <c r="Z188" s="747">
        <v>17.244706811500002</v>
      </c>
      <c r="AA188" s="747">
        <v>23.100422561272278</v>
      </c>
      <c r="AB188" s="747">
        <v>23.100422561272278</v>
      </c>
      <c r="AC188" s="747">
        <v>23.100422561272278</v>
      </c>
      <c r="AD188" s="747">
        <v>23.100422561272278</v>
      </c>
      <c r="AE188" s="747">
        <v>16.190926227695002</v>
      </c>
      <c r="AF188" s="747">
        <v>16.190926227695002</v>
      </c>
      <c r="AG188" s="747">
        <v>16.190926227695002</v>
      </c>
      <c r="AH188" s="747">
        <v>16.190926227695002</v>
      </c>
      <c r="AI188" s="747">
        <v>15.695027499999998</v>
      </c>
      <c r="AJ188" s="747">
        <v>15.695027499999998</v>
      </c>
      <c r="AK188" s="747">
        <v>15.695027499999998</v>
      </c>
      <c r="AL188" s="747">
        <v>15.695027499999998</v>
      </c>
      <c r="AM188" s="747">
        <v>24.48381325814352</v>
      </c>
      <c r="AN188" s="747">
        <v>24.48381325814352</v>
      </c>
      <c r="AO188" s="747">
        <v>24.48381325814352</v>
      </c>
      <c r="AP188" s="747">
        <v>24.48381325814352</v>
      </c>
      <c r="AQ188" s="747">
        <v>31.224364016100751</v>
      </c>
      <c r="AR188" s="747">
        <v>31.224364016100751</v>
      </c>
      <c r="AS188" s="747">
        <v>31.224364016100751</v>
      </c>
      <c r="AT188" s="747">
        <v>31.224364016100751</v>
      </c>
      <c r="AU188" s="747">
        <v>36.82574995062388</v>
      </c>
      <c r="AV188" s="747">
        <v>36.82574995062388</v>
      </c>
      <c r="AW188" s="747">
        <v>36.82574995062388</v>
      </c>
      <c r="AX188" s="747">
        <v>36.82574995062388</v>
      </c>
      <c r="AY188" s="747">
        <v>44.173423437404658</v>
      </c>
      <c r="AZ188" s="747">
        <v>44.173423437404658</v>
      </c>
      <c r="BA188" s="747">
        <v>44.173423437404658</v>
      </c>
      <c r="BB188" s="747">
        <v>44.173423437404658</v>
      </c>
      <c r="BC188" s="747">
        <v>65.928888531139322</v>
      </c>
      <c r="BD188" s="747">
        <v>65.928888531139322</v>
      </c>
      <c r="BE188" s="747">
        <v>65.928888531139322</v>
      </c>
      <c r="BF188" s="747">
        <v>65.928888531139322</v>
      </c>
      <c r="BG188" s="747">
        <v>58.527345508832063</v>
      </c>
      <c r="BH188" s="747">
        <v>58.527345508832063</v>
      </c>
      <c r="BI188" s="747">
        <v>58.527345508832063</v>
      </c>
      <c r="BJ188" s="747">
        <v>58.527345508832063</v>
      </c>
      <c r="BK188" s="747">
        <v>57.229763620690896</v>
      </c>
      <c r="BL188" s="747">
        <v>67.740061206172612</v>
      </c>
      <c r="BM188" s="747">
        <v>92.849143428957092</v>
      </c>
      <c r="BN188" s="747">
        <v>79.456288127365184</v>
      </c>
      <c r="BO188" s="747">
        <v>97.299278884324579</v>
      </c>
      <c r="BP188" s="747">
        <v>92.633465132835624</v>
      </c>
      <c r="BQ188" s="747">
        <v>145.35482832446743</v>
      </c>
      <c r="BR188" s="747">
        <v>129.70381696337066</v>
      </c>
      <c r="BS188" s="747">
        <v>132.87464410896513</v>
      </c>
      <c r="BT188" s="747">
        <v>119.34770867292855</v>
      </c>
      <c r="BU188" s="747">
        <v>168.73402216647298</v>
      </c>
      <c r="BV188" s="747">
        <v>169.79410018821574</v>
      </c>
      <c r="BW188" s="747">
        <v>163.61704511874291</v>
      </c>
      <c r="BX188" s="747">
        <v>192.48049418267937</v>
      </c>
      <c r="BY188" s="747">
        <v>186.84046333614316</v>
      </c>
      <c r="BZ188" s="747">
        <v>160.07207778142055</v>
      </c>
      <c r="CA188" s="747">
        <v>160.80509652151059</v>
      </c>
      <c r="CB188" s="747">
        <v>196.36847147336186</v>
      </c>
      <c r="CC188" s="747">
        <v>187.86209929680925</v>
      </c>
      <c r="CD188" s="747">
        <v>178.03609262818017</v>
      </c>
      <c r="CE188" s="747">
        <v>170.5112179388494</v>
      </c>
      <c r="CF188" s="747">
        <v>170.5112179388494</v>
      </c>
      <c r="CG188" s="747">
        <v>170.5112179388494</v>
      </c>
      <c r="CH188" s="747">
        <v>170.5112179388494</v>
      </c>
      <c r="CI188" s="747">
        <v>181.6527247203154</v>
      </c>
      <c r="CJ188" s="747">
        <v>181.6527247203154</v>
      </c>
      <c r="CK188" s="747">
        <v>181.6527247203154</v>
      </c>
      <c r="CL188" s="747">
        <v>181.6527247203154</v>
      </c>
      <c r="CM188" s="747">
        <v>223.62201781938268</v>
      </c>
      <c r="CN188" s="747">
        <v>255.20577212314907</v>
      </c>
      <c r="CO188" s="747">
        <v>277.62813439535881</v>
      </c>
      <c r="CP188" s="747">
        <v>284.00711771597213</v>
      </c>
      <c r="CQ188" s="747">
        <v>280.82884252544414</v>
      </c>
      <c r="CR188" s="747">
        <v>290.33356972717223</v>
      </c>
      <c r="CS188" s="747">
        <v>285.83251129763545</v>
      </c>
      <c r="CT188" s="747">
        <v>272.63106214094648</v>
      </c>
      <c r="CU188" s="787">
        <v>260.97447893993336</v>
      </c>
      <c r="CV188" s="787">
        <v>281.60222080719308</v>
      </c>
      <c r="CW188" s="787">
        <v>340.83400871145147</v>
      </c>
      <c r="CX188" s="787">
        <v>356.29103223038283</v>
      </c>
      <c r="CY188" s="787">
        <v>316.48067107579652</v>
      </c>
      <c r="CZ188" s="787">
        <v>263.82282775235592</v>
      </c>
      <c r="DA188" s="787">
        <v>485.0729561269327</v>
      </c>
      <c r="DB188" s="787">
        <v>342.14147577210281</v>
      </c>
      <c r="DC188" s="787">
        <v>289.62498181372212</v>
      </c>
      <c r="DD188" s="787">
        <v>370.39971821308143</v>
      </c>
      <c r="DE188" s="787">
        <v>401.02813807901089</v>
      </c>
      <c r="DF188" s="787">
        <v>469.7776180645854</v>
      </c>
      <c r="DG188" s="787">
        <v>458.71861095238114</v>
      </c>
      <c r="DH188" s="787">
        <v>523.68260390414673</v>
      </c>
      <c r="DI188" s="787">
        <v>562.97716850672009</v>
      </c>
      <c r="DJ188" s="787">
        <v>566.51294131785596</v>
      </c>
      <c r="DK188" s="787">
        <v>591.79710902850775</v>
      </c>
      <c r="DL188" s="787">
        <v>686.18421283813575</v>
      </c>
      <c r="DM188" s="747">
        <v>590.62738464038853</v>
      </c>
      <c r="DN188" s="747">
        <v>597.34056483318841</v>
      </c>
      <c r="DO188" s="747"/>
      <c r="DP188" s="747"/>
      <c r="DQ188" s="747"/>
      <c r="DR188" s="747"/>
      <c r="DS188" s="747"/>
      <c r="DT188" s="747"/>
      <c r="DU188" s="747"/>
      <c r="DV188" s="747"/>
      <c r="DW188" s="747"/>
      <c r="DX188" s="747"/>
      <c r="DY188" s="747"/>
      <c r="DZ188" s="748"/>
    </row>
    <row r="189" spans="1:298" s="1" customFormat="1" ht="14.1">
      <c r="A189" s="694"/>
      <c r="B189" s="453" t="s">
        <v>659</v>
      </c>
      <c r="C189" s="457"/>
      <c r="D189" s="457"/>
      <c r="E189" s="457"/>
      <c r="F189" s="457"/>
      <c r="G189" s="457"/>
      <c r="H189" s="457"/>
      <c r="I189" s="457"/>
      <c r="J189" s="457"/>
      <c r="K189" s="457"/>
      <c r="L189" s="457"/>
      <c r="M189" s="457"/>
      <c r="N189" s="457"/>
      <c r="O189" s="749">
        <v>7.0350000000000001</v>
      </c>
      <c r="P189" s="749">
        <v>7.0350000000000001</v>
      </c>
      <c r="Q189" s="749">
        <v>7.0350000000000001</v>
      </c>
      <c r="R189" s="749">
        <v>7.0350000000000001</v>
      </c>
      <c r="S189" s="749">
        <v>6.6181263599999989</v>
      </c>
      <c r="T189" s="749">
        <v>6.6181263599999989</v>
      </c>
      <c r="U189" s="749">
        <v>6.6181263599999989</v>
      </c>
      <c r="V189" s="749">
        <v>6.6181263599999989</v>
      </c>
      <c r="W189" s="749">
        <v>5.6311920000000004</v>
      </c>
      <c r="X189" s="749">
        <v>5.6311920000000004</v>
      </c>
      <c r="Y189" s="749">
        <v>5.6311920000000004</v>
      </c>
      <c r="Z189" s="749">
        <v>5.6311920000000004</v>
      </c>
      <c r="AA189" s="749">
        <v>4.8408290312722801</v>
      </c>
      <c r="AB189" s="749">
        <v>4.8408290312722801</v>
      </c>
      <c r="AC189" s="749">
        <v>4.8408290312722801</v>
      </c>
      <c r="AD189" s="749">
        <v>4.8408290312722801</v>
      </c>
      <c r="AE189" s="749">
        <v>3.6624338999999995</v>
      </c>
      <c r="AF189" s="749">
        <v>3.6624338999999995</v>
      </c>
      <c r="AG189" s="749">
        <v>3.6624338999999995</v>
      </c>
      <c r="AH189" s="749">
        <v>3.6624338999999995</v>
      </c>
      <c r="AI189" s="749">
        <v>3.7524999999999999</v>
      </c>
      <c r="AJ189" s="749">
        <v>3.7524999999999999</v>
      </c>
      <c r="AK189" s="749">
        <v>3.7524999999999999</v>
      </c>
      <c r="AL189" s="749">
        <v>3.7524999999999999</v>
      </c>
      <c r="AM189" s="749">
        <v>8.0575824879999995</v>
      </c>
      <c r="AN189" s="749">
        <v>8.0575824879999995</v>
      </c>
      <c r="AO189" s="749">
        <v>8.0575824879999995</v>
      </c>
      <c r="AP189" s="749">
        <v>8.0575824879999995</v>
      </c>
      <c r="AQ189" s="749">
        <v>9.5664455549999996</v>
      </c>
      <c r="AR189" s="749">
        <v>9.5664455549999996</v>
      </c>
      <c r="AS189" s="749">
        <v>9.5664455549999996</v>
      </c>
      <c r="AT189" s="749">
        <v>9.5664455549999996</v>
      </c>
      <c r="AU189" s="749">
        <v>13.510198750000001</v>
      </c>
      <c r="AV189" s="749">
        <v>13.510198750000001</v>
      </c>
      <c r="AW189" s="749">
        <v>13.510198750000001</v>
      </c>
      <c r="AX189" s="749">
        <v>13.510198750000001</v>
      </c>
      <c r="AY189" s="749">
        <v>8.9174360311822234</v>
      </c>
      <c r="AZ189" s="749">
        <v>8.9174360311822234</v>
      </c>
      <c r="BA189" s="749">
        <v>8.9174360311822234</v>
      </c>
      <c r="BB189" s="749">
        <v>8.9174360311822234</v>
      </c>
      <c r="BC189" s="749">
        <v>11.727499999999999</v>
      </c>
      <c r="BD189" s="749">
        <v>11.727499999999999</v>
      </c>
      <c r="BE189" s="749">
        <v>11.727499999999999</v>
      </c>
      <c r="BF189" s="749">
        <v>11.727499999999999</v>
      </c>
      <c r="BG189" s="749">
        <v>9.3218154000000002</v>
      </c>
      <c r="BH189" s="749">
        <v>9.3218154000000002</v>
      </c>
      <c r="BI189" s="749">
        <v>9.3218154000000002</v>
      </c>
      <c r="BJ189" s="749">
        <v>9.3218154000000002</v>
      </c>
      <c r="BK189" s="749">
        <v>1.4292309999999999</v>
      </c>
      <c r="BL189" s="749">
        <v>7.7670720000000006</v>
      </c>
      <c r="BM189" s="749">
        <v>28.8788856</v>
      </c>
      <c r="BN189" s="749">
        <v>18.005966700000002</v>
      </c>
      <c r="BO189" s="749">
        <v>3.3403139999999998</v>
      </c>
      <c r="BP189" s="749">
        <v>4.8579590000000001</v>
      </c>
      <c r="BQ189" s="749">
        <v>42.302700000000002</v>
      </c>
      <c r="BR189" s="749">
        <v>24.103419999999996</v>
      </c>
      <c r="BS189" s="749">
        <v>4.9744700000000002</v>
      </c>
      <c r="BT189" s="749">
        <v>7.0331019999999995</v>
      </c>
      <c r="BU189" s="749">
        <v>24.389862000000001</v>
      </c>
      <c r="BV189" s="749">
        <v>24.488826000000003</v>
      </c>
      <c r="BW189" s="749">
        <v>11.565804</v>
      </c>
      <c r="BX189" s="749">
        <v>8.6418189999999999</v>
      </c>
      <c r="BY189" s="749">
        <v>17.279651999999999</v>
      </c>
      <c r="BZ189" s="749">
        <v>17.413954</v>
      </c>
      <c r="CA189" s="749">
        <v>5.0451079999999999</v>
      </c>
      <c r="CB189" s="749">
        <v>7.7493669999999995</v>
      </c>
      <c r="CC189" s="749">
        <v>28.184902000000001</v>
      </c>
      <c r="CD189" s="749">
        <v>18.698620999999999</v>
      </c>
      <c r="CE189" s="749">
        <v>15.509422499999999</v>
      </c>
      <c r="CF189" s="749">
        <v>15.509422499999999</v>
      </c>
      <c r="CG189" s="749">
        <v>15.509422499999999</v>
      </c>
      <c r="CH189" s="749">
        <v>15.509422499999999</v>
      </c>
      <c r="CI189" s="749">
        <v>14.6225215</v>
      </c>
      <c r="CJ189" s="749">
        <v>14.6225215</v>
      </c>
      <c r="CK189" s="749">
        <v>14.6225215</v>
      </c>
      <c r="CL189" s="749">
        <v>14.6225215</v>
      </c>
      <c r="CM189" s="749">
        <v>7.3498639998423254</v>
      </c>
      <c r="CN189" s="749">
        <v>8.5120931875188912</v>
      </c>
      <c r="CO189" s="749">
        <v>24.861617999767116</v>
      </c>
      <c r="CP189" s="749">
        <v>23.392377999696478</v>
      </c>
      <c r="CQ189" s="749">
        <v>11.343517995856139</v>
      </c>
      <c r="CR189" s="749">
        <v>9.7616449878774638</v>
      </c>
      <c r="CS189" s="749">
        <v>24.379148999765501</v>
      </c>
      <c r="CT189" s="749">
        <v>24.100704999734678</v>
      </c>
      <c r="CU189" s="788">
        <v>10.34792353023783</v>
      </c>
      <c r="CV189" s="788">
        <v>10.165861836790908</v>
      </c>
      <c r="CW189" s="788">
        <v>23.71054559528681</v>
      </c>
      <c r="CX189" s="788">
        <v>25.2458398057754</v>
      </c>
      <c r="CY189" s="788">
        <v>6.5923344302999993</v>
      </c>
      <c r="CZ189" s="788">
        <v>4.2839545985000003</v>
      </c>
      <c r="DA189" s="788">
        <v>18.231323</v>
      </c>
      <c r="DB189" s="788">
        <v>24.826132269856625</v>
      </c>
      <c r="DC189" s="788">
        <v>10.813222386715344</v>
      </c>
      <c r="DD189" s="788">
        <v>6.3490359335727078</v>
      </c>
      <c r="DE189" s="788">
        <v>22.713325679711954</v>
      </c>
      <c r="DF189" s="789">
        <v>38.427852616609904</v>
      </c>
      <c r="DG189" s="789">
        <v>7.0452250000000003</v>
      </c>
      <c r="DH189" s="789">
        <v>7.3850239999999996</v>
      </c>
      <c r="DI189" s="789">
        <v>24.113724999999999</v>
      </c>
      <c r="DJ189" s="789">
        <v>66.490819999999999</v>
      </c>
      <c r="DK189" s="789">
        <v>14.481373</v>
      </c>
      <c r="DL189" s="789">
        <v>10.834747999999999</v>
      </c>
      <c r="DM189" s="749">
        <v>22.482648000000001</v>
      </c>
      <c r="DN189" s="749">
        <v>40.006151000000003</v>
      </c>
      <c r="DO189" s="749"/>
      <c r="DP189" s="749"/>
      <c r="DQ189" s="749"/>
      <c r="DR189" s="749"/>
      <c r="DS189" s="749"/>
      <c r="DT189" s="749"/>
      <c r="DU189" s="749"/>
      <c r="DV189" s="749"/>
      <c r="DW189" s="749"/>
      <c r="DX189" s="749"/>
      <c r="DY189" s="749"/>
      <c r="DZ189" s="750"/>
    </row>
    <row r="190" spans="1:298" s="1" customFormat="1" ht="14.1">
      <c r="A190" s="694"/>
      <c r="B190" s="453" t="s">
        <v>111</v>
      </c>
      <c r="C190" s="457"/>
      <c r="D190" s="457"/>
      <c r="E190" s="457"/>
      <c r="F190" s="457"/>
      <c r="G190" s="457"/>
      <c r="H190" s="457"/>
      <c r="I190" s="457"/>
      <c r="J190" s="457"/>
      <c r="K190" s="457"/>
      <c r="L190" s="457"/>
      <c r="M190" s="457"/>
      <c r="N190" s="457"/>
      <c r="O190" s="749">
        <v>3749.415</v>
      </c>
      <c r="P190" s="749">
        <v>3749.415</v>
      </c>
      <c r="Q190" s="749">
        <v>3749.415</v>
      </c>
      <c r="R190" s="749">
        <v>3749.415</v>
      </c>
      <c r="S190" s="749">
        <v>4583.1899999999996</v>
      </c>
      <c r="T190" s="749">
        <v>4583.1899999999996</v>
      </c>
      <c r="U190" s="749">
        <v>4583.1899999999996</v>
      </c>
      <c r="V190" s="749">
        <v>4583.1899999999996</v>
      </c>
      <c r="W190" s="749">
        <v>4022.28</v>
      </c>
      <c r="X190" s="749">
        <v>4022.28</v>
      </c>
      <c r="Y190" s="749">
        <v>4022.28</v>
      </c>
      <c r="Z190" s="749">
        <v>4022.28</v>
      </c>
      <c r="AA190" s="749">
        <v>4447.0200000000004</v>
      </c>
      <c r="AB190" s="749">
        <v>4447.0200000000004</v>
      </c>
      <c r="AC190" s="749">
        <v>4447.0200000000004</v>
      </c>
      <c r="AD190" s="749">
        <v>4447.0200000000004</v>
      </c>
      <c r="AE190" s="749">
        <v>4949.2349999999997</v>
      </c>
      <c r="AF190" s="749">
        <v>4949.2349999999997</v>
      </c>
      <c r="AG190" s="749">
        <v>4949.2349999999997</v>
      </c>
      <c r="AH190" s="749">
        <v>4949.2349999999997</v>
      </c>
      <c r="AI190" s="749">
        <v>3675</v>
      </c>
      <c r="AJ190" s="749">
        <v>3675</v>
      </c>
      <c r="AK190" s="749">
        <v>3675</v>
      </c>
      <c r="AL190" s="749">
        <v>3675</v>
      </c>
      <c r="AM190" s="749">
        <v>6771.2849999999999</v>
      </c>
      <c r="AN190" s="749">
        <v>6771.2849999999999</v>
      </c>
      <c r="AO190" s="749">
        <v>6771.2849999999999</v>
      </c>
      <c r="AP190" s="749">
        <v>6771.2849999999999</v>
      </c>
      <c r="AQ190" s="749">
        <v>4599.66</v>
      </c>
      <c r="AR190" s="749">
        <v>4599.66</v>
      </c>
      <c r="AS190" s="749">
        <v>4599.66</v>
      </c>
      <c r="AT190" s="749">
        <v>4599.66</v>
      </c>
      <c r="AU190" s="749">
        <v>6633.53</v>
      </c>
      <c r="AV190" s="749">
        <v>6633.53</v>
      </c>
      <c r="AW190" s="749">
        <v>6633.53</v>
      </c>
      <c r="AX190" s="749">
        <v>6633.53</v>
      </c>
      <c r="AY190" s="749">
        <v>3418.4659999999999</v>
      </c>
      <c r="AZ190" s="749">
        <v>3418.4659999999999</v>
      </c>
      <c r="BA190" s="749">
        <v>3418.4659999999999</v>
      </c>
      <c r="BB190" s="749">
        <v>3418.4659999999999</v>
      </c>
      <c r="BC190" s="749">
        <v>4547.8232500000004</v>
      </c>
      <c r="BD190" s="749">
        <v>4547.8232500000004</v>
      </c>
      <c r="BE190" s="749">
        <v>4547.8232500000004</v>
      </c>
      <c r="BF190" s="749">
        <v>4547.8232500000004</v>
      </c>
      <c r="BG190" s="749">
        <v>3748.0904999999998</v>
      </c>
      <c r="BH190" s="749">
        <v>3748.0904999999998</v>
      </c>
      <c r="BI190" s="749">
        <v>3748.0904999999998</v>
      </c>
      <c r="BJ190" s="749">
        <v>3748.0904999999998</v>
      </c>
      <c r="BK190" s="749">
        <v>576.29999999999995</v>
      </c>
      <c r="BL190" s="749">
        <v>2974.94</v>
      </c>
      <c r="BM190" s="749">
        <v>9089.4</v>
      </c>
      <c r="BN190" s="749">
        <v>5595.2090000000007</v>
      </c>
      <c r="BO190" s="749">
        <v>1286.7600000000002</v>
      </c>
      <c r="BP190" s="749">
        <v>977.72</v>
      </c>
      <c r="BQ190" s="749">
        <v>8037.18</v>
      </c>
      <c r="BR190" s="749">
        <v>5294.9580000000005</v>
      </c>
      <c r="BS190" s="749">
        <v>1293.7839999999999</v>
      </c>
      <c r="BT190" s="749">
        <v>2099.1</v>
      </c>
      <c r="BU190" s="749">
        <v>6470.0399999999991</v>
      </c>
      <c r="BV190" s="749">
        <v>7126.8060000000005</v>
      </c>
      <c r="BW190" s="749">
        <v>3698.5610000000001</v>
      </c>
      <c r="BX190" s="749">
        <v>3230.7300000000005</v>
      </c>
      <c r="BY190" s="749">
        <v>6312.2830000000004</v>
      </c>
      <c r="BZ190" s="749">
        <v>6747.3389999999999</v>
      </c>
      <c r="CA190" s="749">
        <v>2200.9499999999998</v>
      </c>
      <c r="CB190" s="749">
        <v>2566.4040000000005</v>
      </c>
      <c r="CC190" s="749">
        <v>6784.85</v>
      </c>
      <c r="CD190" s="749">
        <v>4421.1729999999998</v>
      </c>
      <c r="CE190" s="749">
        <v>4698.3270000000002</v>
      </c>
      <c r="CF190" s="749">
        <v>4698.3270000000002</v>
      </c>
      <c r="CG190" s="749">
        <v>4698.3270000000002</v>
      </c>
      <c r="CH190" s="749">
        <v>4698.3270000000002</v>
      </c>
      <c r="CI190" s="749">
        <v>4660.25875</v>
      </c>
      <c r="CJ190" s="749">
        <v>4660.25875</v>
      </c>
      <c r="CK190" s="749">
        <v>4660.25875</v>
      </c>
      <c r="CL190" s="749">
        <v>4660.25875</v>
      </c>
      <c r="CM190" s="749">
        <v>2868.5868999999998</v>
      </c>
      <c r="CN190" s="749">
        <v>3083.8148900000001</v>
      </c>
      <c r="CO190" s="749">
        <v>6402.2537999999977</v>
      </c>
      <c r="CP190" s="749">
        <v>6316.0617499999998</v>
      </c>
      <c r="CQ190" s="749">
        <v>4312.317</v>
      </c>
      <c r="CR190" s="749">
        <v>3322.7895199999998</v>
      </c>
      <c r="CS190" s="749">
        <v>6376.1620000000003</v>
      </c>
      <c r="CT190" s="749">
        <v>7282.8720000000003</v>
      </c>
      <c r="CU190" s="788">
        <v>3890.8148000000001</v>
      </c>
      <c r="CV190" s="788">
        <v>4012.2080000000001</v>
      </c>
      <c r="CW190" s="788">
        <v>7520.2740000000003</v>
      </c>
      <c r="CX190" s="788">
        <v>7814.3059999999996</v>
      </c>
      <c r="CY190" s="788">
        <v>2661.4180000000001</v>
      </c>
      <c r="CZ190" s="788">
        <v>1638.3444999999999</v>
      </c>
      <c r="DA190" s="788">
        <v>5046.3969999999999</v>
      </c>
      <c r="DB190" s="788">
        <v>6683.9040000000005</v>
      </c>
      <c r="DC190" s="788">
        <v>3277.279</v>
      </c>
      <c r="DD190" s="788">
        <v>1727.2059999999999</v>
      </c>
      <c r="DE190" s="788">
        <v>4659.3410000000003</v>
      </c>
      <c r="DF190" s="789">
        <v>7815.730129999999</v>
      </c>
      <c r="DG190" s="789">
        <v>1357.8389999999999</v>
      </c>
      <c r="DH190" s="789">
        <v>1351.655</v>
      </c>
      <c r="DI190" s="789">
        <v>3833.07</v>
      </c>
      <c r="DJ190" s="789">
        <v>11306.128000000001</v>
      </c>
      <c r="DK190" s="789">
        <v>2767.58</v>
      </c>
      <c r="DL190" s="789">
        <v>2158.1825999999996</v>
      </c>
      <c r="DM190" s="749">
        <v>4168.2204000000002</v>
      </c>
      <c r="DN190" s="749">
        <v>8442.0550000000003</v>
      </c>
      <c r="DO190" s="749"/>
      <c r="DP190" s="749"/>
      <c r="DQ190" s="749"/>
      <c r="DR190" s="749"/>
      <c r="DS190" s="749"/>
      <c r="DT190" s="749"/>
      <c r="DU190" s="749"/>
      <c r="DV190" s="749"/>
      <c r="DW190" s="749"/>
      <c r="DX190" s="749"/>
      <c r="DY190" s="749"/>
      <c r="DZ190" s="750"/>
    </row>
    <row r="191" spans="1:298" s="1" customFormat="1" ht="14.1">
      <c r="A191" s="694"/>
      <c r="B191" s="453" t="s">
        <v>660</v>
      </c>
      <c r="C191" s="457"/>
      <c r="D191" s="457"/>
      <c r="E191" s="457"/>
      <c r="F191" s="457"/>
      <c r="G191" s="457"/>
      <c r="H191" s="457"/>
      <c r="I191" s="457"/>
      <c r="J191" s="457"/>
      <c r="K191" s="457"/>
      <c r="L191" s="457"/>
      <c r="M191" s="457"/>
      <c r="N191" s="457"/>
      <c r="O191" s="749">
        <v>5.7165871125000001</v>
      </c>
      <c r="P191" s="749">
        <v>5.7165871125000001</v>
      </c>
      <c r="Q191" s="749">
        <v>5.7165871125000001</v>
      </c>
      <c r="R191" s="749">
        <v>5.7165871125000001</v>
      </c>
      <c r="S191" s="749">
        <v>4.3848326999999996</v>
      </c>
      <c r="T191" s="749">
        <v>4.3848326999999996</v>
      </c>
      <c r="U191" s="749">
        <v>4.3848326999999996</v>
      </c>
      <c r="V191" s="749">
        <v>4.3848326999999996</v>
      </c>
      <c r="W191" s="749">
        <v>6.0697725</v>
      </c>
      <c r="X191" s="749">
        <v>6.0697725</v>
      </c>
      <c r="Y191" s="749">
        <v>6.0697725</v>
      </c>
      <c r="Z191" s="749">
        <v>6.0697725</v>
      </c>
      <c r="AA191" s="749">
        <v>5.6776888875000004</v>
      </c>
      <c r="AB191" s="749">
        <v>5.6776888875000004</v>
      </c>
      <c r="AC191" s="749">
        <v>5.6776888875000004</v>
      </c>
      <c r="AD191" s="749">
        <v>5.6776888875000004</v>
      </c>
      <c r="AE191" s="749">
        <v>5.5053742001949999</v>
      </c>
      <c r="AF191" s="749">
        <v>5.5053742001949999</v>
      </c>
      <c r="AG191" s="749">
        <v>5.5053742001949999</v>
      </c>
      <c r="AH191" s="749">
        <v>5.5053742001949999</v>
      </c>
      <c r="AI191" s="749">
        <v>5.6249175000000005</v>
      </c>
      <c r="AJ191" s="749">
        <v>5.6249175000000005</v>
      </c>
      <c r="AK191" s="749">
        <v>5.6249175000000005</v>
      </c>
      <c r="AL191" s="749">
        <v>5.6249175000000005</v>
      </c>
      <c r="AM191" s="749">
        <v>5.4012597726435239</v>
      </c>
      <c r="AN191" s="749">
        <v>5.4012597726435239</v>
      </c>
      <c r="AO191" s="749">
        <v>5.4012597726435239</v>
      </c>
      <c r="AP191" s="749">
        <v>5.4012597726435239</v>
      </c>
      <c r="AQ191" s="749">
        <v>6.0957056950000004</v>
      </c>
      <c r="AR191" s="749">
        <v>6.0957056950000004</v>
      </c>
      <c r="AS191" s="749">
        <v>6.0957056950000004</v>
      </c>
      <c r="AT191" s="749">
        <v>6.0957056950000004</v>
      </c>
      <c r="AU191" s="749">
        <v>7.9659309316070743</v>
      </c>
      <c r="AV191" s="749">
        <v>7.9659309316070743</v>
      </c>
      <c r="AW191" s="749">
        <v>7.9659309316070743</v>
      </c>
      <c r="AX191" s="749">
        <v>7.9659309316070743</v>
      </c>
      <c r="AY191" s="749">
        <v>7.8790636598028811</v>
      </c>
      <c r="AZ191" s="749">
        <v>7.8790636598028811</v>
      </c>
      <c r="BA191" s="749">
        <v>7.8790636598028811</v>
      </c>
      <c r="BB191" s="749">
        <v>7.8790636598028811</v>
      </c>
      <c r="BC191" s="749">
        <v>10.396255718048518</v>
      </c>
      <c r="BD191" s="749">
        <v>10.396255718048518</v>
      </c>
      <c r="BE191" s="749">
        <v>10.396255718048518</v>
      </c>
      <c r="BF191" s="749">
        <v>10.396255718048518</v>
      </c>
      <c r="BG191" s="749">
        <v>12.06739317874589</v>
      </c>
      <c r="BH191" s="749">
        <v>12.06739317874589</v>
      </c>
      <c r="BI191" s="749">
        <v>12.06739317874589</v>
      </c>
      <c r="BJ191" s="749">
        <v>12.06739317874589</v>
      </c>
      <c r="BK191" s="749">
        <v>17.387780790000001</v>
      </c>
      <c r="BL191" s="749">
        <v>15.607629763999999</v>
      </c>
      <c r="BM191" s="749">
        <v>11.06858692</v>
      </c>
      <c r="BN191" s="749">
        <v>11.6452253</v>
      </c>
      <c r="BO191" s="749">
        <v>19.52750335</v>
      </c>
      <c r="BP191" s="749">
        <v>16.806254920000001</v>
      </c>
      <c r="BQ191" s="749">
        <v>14.008293419999999</v>
      </c>
      <c r="BR191" s="749">
        <v>13.5531747</v>
      </c>
      <c r="BS191" s="749">
        <v>18.21688962</v>
      </c>
      <c r="BT191" s="749">
        <v>15.314288730000001</v>
      </c>
      <c r="BU191" s="749">
        <v>16.42741552</v>
      </c>
      <c r="BV191" s="749">
        <v>15.75933141</v>
      </c>
      <c r="BW191" s="749">
        <v>16.771867</v>
      </c>
      <c r="BX191" s="749">
        <v>14.931248</v>
      </c>
      <c r="BY191" s="749">
        <v>12.376909000000001</v>
      </c>
      <c r="BZ191" s="749">
        <v>11.398431909999999</v>
      </c>
      <c r="CA191" s="749">
        <v>14.355526269999999</v>
      </c>
      <c r="CB191" s="749">
        <v>14.206278990000001</v>
      </c>
      <c r="CC191" s="749">
        <v>11.86891754</v>
      </c>
      <c r="CD191" s="749">
        <v>11.327618460000002</v>
      </c>
      <c r="CE191" s="749">
        <v>18.114248057499996</v>
      </c>
      <c r="CF191" s="749">
        <v>18.114248057499996</v>
      </c>
      <c r="CG191" s="749">
        <v>18.114248057499996</v>
      </c>
      <c r="CH191" s="749">
        <v>18.114248057499996</v>
      </c>
      <c r="CI191" s="749">
        <v>15.855276435</v>
      </c>
      <c r="CJ191" s="749">
        <v>15.855276435</v>
      </c>
      <c r="CK191" s="749">
        <v>15.855276435</v>
      </c>
      <c r="CL191" s="749">
        <v>15.855276435</v>
      </c>
      <c r="CM191" s="749">
        <v>23.830935794655694</v>
      </c>
      <c r="CN191" s="749">
        <v>23.616288046148309</v>
      </c>
      <c r="CO191" s="749">
        <v>18.202795149585796</v>
      </c>
      <c r="CP191" s="749">
        <v>18.615947629567199</v>
      </c>
      <c r="CQ191" s="749">
        <v>27.069027337750853</v>
      </c>
      <c r="CR191" s="749">
        <v>24.665120209597401</v>
      </c>
      <c r="CS191" s="749">
        <v>19.981602649259443</v>
      </c>
      <c r="CT191" s="749">
        <v>19.238384624583201</v>
      </c>
      <c r="CU191" s="788">
        <v>21.809795974602736</v>
      </c>
      <c r="CV191" s="788">
        <v>22.526762409569724</v>
      </c>
      <c r="CW191" s="788">
        <v>21.805472466298063</v>
      </c>
      <c r="CX191" s="788">
        <v>20.511240980464176</v>
      </c>
      <c r="CY191" s="788">
        <v>27.435809329999998</v>
      </c>
      <c r="CZ191" s="788">
        <v>23.78720599</v>
      </c>
      <c r="DA191" s="788">
        <v>20.20809457</v>
      </c>
      <c r="DB191" s="788">
        <v>18.853622400000003</v>
      </c>
      <c r="DC191" s="788">
        <v>26.423939609999998</v>
      </c>
      <c r="DD191" s="788">
        <v>24.427223139999999</v>
      </c>
      <c r="DE191" s="788">
        <v>22.326887800000002</v>
      </c>
      <c r="DF191" s="789">
        <v>23.672347700000003</v>
      </c>
      <c r="DG191" s="789">
        <v>29.766003162600004</v>
      </c>
      <c r="DH191" s="789">
        <v>27.589739909999999</v>
      </c>
      <c r="DI191" s="789">
        <v>24.290336620000005</v>
      </c>
      <c r="DJ191" s="789">
        <v>25.084757789999998</v>
      </c>
      <c r="DK191" s="789">
        <v>31.211420310000001</v>
      </c>
      <c r="DL191" s="789">
        <v>27.359239119999998</v>
      </c>
      <c r="DM191" s="749">
        <v>26.19370473</v>
      </c>
      <c r="DN191" s="749">
        <v>21.548118969999997</v>
      </c>
      <c r="DO191" s="749"/>
      <c r="DP191" s="749"/>
      <c r="DQ191" s="749"/>
      <c r="DR191" s="749"/>
      <c r="DS191" s="749"/>
      <c r="DT191" s="749"/>
      <c r="DU191" s="749"/>
      <c r="DV191" s="749"/>
      <c r="DW191" s="749"/>
      <c r="DX191" s="749"/>
      <c r="DY191" s="749"/>
      <c r="DZ191" s="750"/>
    </row>
    <row r="192" spans="1:298" s="1" customFormat="1" ht="14.1">
      <c r="A192" s="694"/>
      <c r="B192" s="453" t="s">
        <v>112</v>
      </c>
      <c r="C192" s="457"/>
      <c r="D192" s="457"/>
      <c r="E192" s="457"/>
      <c r="F192" s="457"/>
      <c r="G192" s="457"/>
      <c r="H192" s="457"/>
      <c r="I192" s="457"/>
      <c r="J192" s="457"/>
      <c r="K192" s="457"/>
      <c r="L192" s="457"/>
      <c r="M192" s="457"/>
      <c r="N192" s="457"/>
      <c r="O192" s="749">
        <v>3782.3125</v>
      </c>
      <c r="P192" s="749">
        <v>3782.3125</v>
      </c>
      <c r="Q192" s="749">
        <v>3782.3125</v>
      </c>
      <c r="R192" s="749">
        <v>3782.3125</v>
      </c>
      <c r="S192" s="749">
        <v>3177.415</v>
      </c>
      <c r="T192" s="749">
        <v>3177.415</v>
      </c>
      <c r="U192" s="749">
        <v>3177.415</v>
      </c>
      <c r="V192" s="749">
        <v>3177.415</v>
      </c>
      <c r="W192" s="749">
        <v>3429.25</v>
      </c>
      <c r="X192" s="749">
        <v>3429.25</v>
      </c>
      <c r="Y192" s="749">
        <v>3429.25</v>
      </c>
      <c r="Z192" s="749">
        <v>3429.25</v>
      </c>
      <c r="AA192" s="749">
        <v>3791.4450000000002</v>
      </c>
      <c r="AB192" s="749">
        <v>3791.4450000000002</v>
      </c>
      <c r="AC192" s="749">
        <v>3791.4450000000002</v>
      </c>
      <c r="AD192" s="749">
        <v>3791.4450000000002</v>
      </c>
      <c r="AE192" s="749">
        <v>3643.5302449999999</v>
      </c>
      <c r="AF192" s="749">
        <v>3643.5302449999999</v>
      </c>
      <c r="AG192" s="749">
        <v>3643.5302449999999</v>
      </c>
      <c r="AH192" s="749">
        <v>3643.5302449999999</v>
      </c>
      <c r="AI192" s="749">
        <v>3582.75</v>
      </c>
      <c r="AJ192" s="749">
        <v>3582.75</v>
      </c>
      <c r="AK192" s="749">
        <v>3582.75</v>
      </c>
      <c r="AL192" s="749">
        <v>3582.75</v>
      </c>
      <c r="AM192" s="749">
        <v>3266.0947500000002</v>
      </c>
      <c r="AN192" s="749">
        <v>3266.0947500000002</v>
      </c>
      <c r="AO192" s="749">
        <v>3266.0947500000002</v>
      </c>
      <c r="AP192" s="749">
        <v>3266.0947500000002</v>
      </c>
      <c r="AQ192" s="749">
        <v>3870.2894999999999</v>
      </c>
      <c r="AR192" s="749">
        <v>3870.2894999999999</v>
      </c>
      <c r="AS192" s="749">
        <v>3870.2894999999999</v>
      </c>
      <c r="AT192" s="749">
        <v>3870.2894999999999</v>
      </c>
      <c r="AU192" s="749">
        <v>4130.9125250000006</v>
      </c>
      <c r="AV192" s="749">
        <v>4130.9125250000006</v>
      </c>
      <c r="AW192" s="749">
        <v>4130.9125250000006</v>
      </c>
      <c r="AX192" s="749">
        <v>4130.9125250000006</v>
      </c>
      <c r="AY192" s="749">
        <v>4593.9057499999999</v>
      </c>
      <c r="AZ192" s="749">
        <v>4593.9057499999999</v>
      </c>
      <c r="BA192" s="749">
        <v>4593.9057499999999</v>
      </c>
      <c r="BB192" s="749">
        <v>4593.9057499999999</v>
      </c>
      <c r="BC192" s="749">
        <v>4957.0046824999999</v>
      </c>
      <c r="BD192" s="749">
        <v>4957.0046824999999</v>
      </c>
      <c r="BE192" s="749">
        <v>4957.0046824999999</v>
      </c>
      <c r="BF192" s="749">
        <v>4957.0046824999999</v>
      </c>
      <c r="BG192" s="749">
        <v>4672.3253650000006</v>
      </c>
      <c r="BH192" s="749">
        <v>4672.3253650000006</v>
      </c>
      <c r="BI192" s="749">
        <v>4672.3253650000006</v>
      </c>
      <c r="BJ192" s="749">
        <v>4672.3253650000006</v>
      </c>
      <c r="BK192" s="749">
        <v>6241.9708899999996</v>
      </c>
      <c r="BL192" s="749">
        <v>6569.4603000000006</v>
      </c>
      <c r="BM192" s="749">
        <v>4418.6419999999998</v>
      </c>
      <c r="BN192" s="749">
        <v>4298.4021000000002</v>
      </c>
      <c r="BO192" s="749">
        <v>6850.7376999999997</v>
      </c>
      <c r="BP192" s="749">
        <v>6480.5937300000005</v>
      </c>
      <c r="BQ192" s="749">
        <v>5089.3337000000001</v>
      </c>
      <c r="BR192" s="749">
        <v>5311.5297</v>
      </c>
      <c r="BS192" s="749">
        <v>6682.747800000001</v>
      </c>
      <c r="BT192" s="749">
        <v>5226.1750000000002</v>
      </c>
      <c r="BU192" s="749">
        <v>5431.9920000000002</v>
      </c>
      <c r="BV192" s="749">
        <v>5112.4775</v>
      </c>
      <c r="BW192" s="749">
        <v>5556.058</v>
      </c>
      <c r="BX192" s="749">
        <v>5961.8630000000003</v>
      </c>
      <c r="BY192" s="749">
        <v>5031.3519999999999</v>
      </c>
      <c r="BZ192" s="749">
        <v>4461.0640000000003</v>
      </c>
      <c r="CA192" s="749">
        <v>5739.3606299999992</v>
      </c>
      <c r="CB192" s="749">
        <v>6499.5222400000002</v>
      </c>
      <c r="CC192" s="749">
        <v>5285.2124999999996</v>
      </c>
      <c r="CD192" s="749">
        <v>5142.9290000000001</v>
      </c>
      <c r="CE192" s="749">
        <v>6169.2707274999993</v>
      </c>
      <c r="CF192" s="749">
        <v>6169.2707274999993</v>
      </c>
      <c r="CG192" s="749">
        <v>6169.2707274999993</v>
      </c>
      <c r="CH192" s="749">
        <v>6169.2707274999993</v>
      </c>
      <c r="CI192" s="749">
        <v>6103.7300499999992</v>
      </c>
      <c r="CJ192" s="749">
        <v>6103.7300499999992</v>
      </c>
      <c r="CK192" s="749">
        <v>6103.7300499999992</v>
      </c>
      <c r="CL192" s="749">
        <v>6103.7300499999992</v>
      </c>
      <c r="CM192" s="749">
        <v>7775.6458900000007</v>
      </c>
      <c r="CN192" s="749">
        <v>7336.3717899999974</v>
      </c>
      <c r="CO192" s="749">
        <v>5539.6041899999982</v>
      </c>
      <c r="CP192" s="749">
        <v>5591.0859099999998</v>
      </c>
      <c r="CQ192" s="749">
        <v>8314.6987099999988</v>
      </c>
      <c r="CR192" s="749">
        <v>8546.2026600000008</v>
      </c>
      <c r="CS192" s="749">
        <v>7236.0222799999983</v>
      </c>
      <c r="CT192" s="749">
        <v>6843.3503499999997</v>
      </c>
      <c r="CU192" s="788">
        <v>8068.8368499999979</v>
      </c>
      <c r="CV192" s="788">
        <v>8302.6742699999977</v>
      </c>
      <c r="CW192" s="788">
        <v>7942.9435000000003</v>
      </c>
      <c r="CX192" s="788">
        <v>6838.2445700000007</v>
      </c>
      <c r="CY192" s="788">
        <v>9207.1495599999998</v>
      </c>
      <c r="CZ192" s="788">
        <v>8575.2294999999995</v>
      </c>
      <c r="DA192" s="788">
        <v>7797.116</v>
      </c>
      <c r="DB192" s="788">
        <v>7140.9750000000004</v>
      </c>
      <c r="DC192" s="788">
        <v>9840.4724800000004</v>
      </c>
      <c r="DD192" s="788">
        <v>9578.5209998000009</v>
      </c>
      <c r="DE192" s="788">
        <v>8322.1479999999992</v>
      </c>
      <c r="DF192" s="789">
        <v>7634.2105000000001</v>
      </c>
      <c r="DG192" s="789">
        <v>9780.5020000000004</v>
      </c>
      <c r="DH192" s="789">
        <v>9572.1946500000013</v>
      </c>
      <c r="DI192" s="789">
        <v>8561.1479999999992</v>
      </c>
      <c r="DJ192" s="789">
        <v>8563.5125000000007</v>
      </c>
      <c r="DK192" s="789">
        <v>11392.171</v>
      </c>
      <c r="DL192" s="789">
        <v>10497.694599999999</v>
      </c>
      <c r="DM192" s="749">
        <v>9528.1960999999992</v>
      </c>
      <c r="DN192" s="749">
        <v>6744.9814999999999</v>
      </c>
      <c r="DO192" s="749"/>
      <c r="DP192" s="749"/>
      <c r="DQ192" s="749"/>
      <c r="DR192" s="749"/>
      <c r="DS192" s="749"/>
      <c r="DT192" s="749"/>
      <c r="DU192" s="749"/>
      <c r="DV192" s="749"/>
      <c r="DW192" s="749"/>
      <c r="DX192" s="749"/>
      <c r="DY192" s="749"/>
      <c r="DZ192" s="750"/>
    </row>
    <row r="193" spans="1:130" s="1" customFormat="1" ht="14.1">
      <c r="A193" s="694"/>
      <c r="B193" s="453" t="s">
        <v>661</v>
      </c>
      <c r="C193" s="457"/>
      <c r="D193" s="457"/>
      <c r="E193" s="457"/>
      <c r="F193" s="457"/>
      <c r="G193" s="457"/>
      <c r="H193" s="457"/>
      <c r="I193" s="457"/>
      <c r="J193" s="457"/>
      <c r="K193" s="457"/>
      <c r="L193" s="457"/>
      <c r="M193" s="457"/>
      <c r="N193" s="457"/>
      <c r="O193" s="749">
        <v>0.77494194999999988</v>
      </c>
      <c r="P193" s="749">
        <v>0.77494194999999988</v>
      </c>
      <c r="Q193" s="749">
        <v>0.77494194999999988</v>
      </c>
      <c r="R193" s="749">
        <v>0.77494194999999988</v>
      </c>
      <c r="S193" s="749">
        <v>1.4774674999999997</v>
      </c>
      <c r="T193" s="749">
        <v>1.4774674999999997</v>
      </c>
      <c r="U193" s="749">
        <v>1.4774674999999997</v>
      </c>
      <c r="V193" s="749">
        <v>1.4774674999999997</v>
      </c>
      <c r="W193" s="749">
        <v>3.1446175017499995</v>
      </c>
      <c r="X193" s="749">
        <v>3.1446175017499995</v>
      </c>
      <c r="Y193" s="749">
        <v>3.1446175017499995</v>
      </c>
      <c r="Z193" s="749">
        <v>3.1446175017499995</v>
      </c>
      <c r="AA193" s="749">
        <v>10.658685775</v>
      </c>
      <c r="AB193" s="749">
        <v>10.658685775</v>
      </c>
      <c r="AC193" s="749">
        <v>10.658685775</v>
      </c>
      <c r="AD193" s="749">
        <v>10.658685775</v>
      </c>
      <c r="AE193" s="749">
        <v>3.9686238274999996</v>
      </c>
      <c r="AF193" s="749">
        <v>3.9686238274999996</v>
      </c>
      <c r="AG193" s="749">
        <v>3.9686238274999996</v>
      </c>
      <c r="AH193" s="749">
        <v>3.9686238274999996</v>
      </c>
      <c r="AI193" s="749">
        <v>2.7696300000000003</v>
      </c>
      <c r="AJ193" s="749">
        <v>2.7696300000000003</v>
      </c>
      <c r="AK193" s="749">
        <v>2.7696300000000003</v>
      </c>
      <c r="AL193" s="749">
        <v>2.7696300000000003</v>
      </c>
      <c r="AM193" s="749">
        <v>7.3201824324999993</v>
      </c>
      <c r="AN193" s="749">
        <v>7.3201824324999993</v>
      </c>
      <c r="AO193" s="749">
        <v>7.3201824324999993</v>
      </c>
      <c r="AP193" s="749">
        <v>7.3201824324999993</v>
      </c>
      <c r="AQ193" s="749">
        <v>9.3250531448128058</v>
      </c>
      <c r="AR193" s="749">
        <v>9.3250531448128058</v>
      </c>
      <c r="AS193" s="749">
        <v>9.3250531448128058</v>
      </c>
      <c r="AT193" s="749">
        <v>9.3250531448128058</v>
      </c>
      <c r="AU193" s="749">
        <v>9.1433335245246496</v>
      </c>
      <c r="AV193" s="749">
        <v>9.1433335245246496</v>
      </c>
      <c r="AW193" s="749">
        <v>9.1433335245246496</v>
      </c>
      <c r="AX193" s="749">
        <v>9.1433335245246496</v>
      </c>
      <c r="AY193" s="749">
        <v>17.654976774768421</v>
      </c>
      <c r="AZ193" s="749">
        <v>17.654976774768421</v>
      </c>
      <c r="BA193" s="749">
        <v>17.654976774768421</v>
      </c>
      <c r="BB193" s="749">
        <v>17.654976774768421</v>
      </c>
      <c r="BC193" s="749">
        <v>22.833753207246737</v>
      </c>
      <c r="BD193" s="749">
        <v>22.833753207246737</v>
      </c>
      <c r="BE193" s="749">
        <v>22.833753207246737</v>
      </c>
      <c r="BF193" s="749">
        <v>22.833753207246737</v>
      </c>
      <c r="BG193" s="749">
        <v>13.643550870539414</v>
      </c>
      <c r="BH193" s="749">
        <v>13.643550870539414</v>
      </c>
      <c r="BI193" s="749">
        <v>13.643550870539414</v>
      </c>
      <c r="BJ193" s="749">
        <v>13.643550870539414</v>
      </c>
      <c r="BK193" s="749">
        <v>10.459716699600252</v>
      </c>
      <c r="BL193" s="749">
        <v>15.25650439862401</v>
      </c>
      <c r="BM193" s="749">
        <v>18.482988825651891</v>
      </c>
      <c r="BN193" s="749">
        <v>23.590931935525738</v>
      </c>
      <c r="BO193" s="749">
        <v>35.370877613518374</v>
      </c>
      <c r="BP193" s="749">
        <v>32.336435480054021</v>
      </c>
      <c r="BQ193" s="749">
        <v>42.309920227778917</v>
      </c>
      <c r="BR193" s="749">
        <v>41.409538577097976</v>
      </c>
      <c r="BS193" s="749">
        <v>34.177248322894052</v>
      </c>
      <c r="BT193" s="749">
        <v>30.459120956519232</v>
      </c>
      <c r="BU193" s="749">
        <v>37.128107039759655</v>
      </c>
      <c r="BV193" s="749">
        <v>34.306496818012718</v>
      </c>
      <c r="BW193" s="749">
        <v>46.70760461176453</v>
      </c>
      <c r="BX193" s="749">
        <v>68.164613417970415</v>
      </c>
      <c r="BY193" s="749">
        <v>64.671231621448911</v>
      </c>
      <c r="BZ193" s="749">
        <v>46.156425298547362</v>
      </c>
      <c r="CA193" s="749">
        <v>43.501594508339167</v>
      </c>
      <c r="CB193" s="749">
        <v>49.952371588081725</v>
      </c>
      <c r="CC193" s="749">
        <v>60.378691176118309</v>
      </c>
      <c r="CD193" s="749">
        <v>49.485608308348105</v>
      </c>
      <c r="CE193" s="749">
        <v>29.45167389865842</v>
      </c>
      <c r="CF193" s="749">
        <v>29.45167389865842</v>
      </c>
      <c r="CG193" s="749">
        <v>29.45167389865842</v>
      </c>
      <c r="CH193" s="749">
        <v>29.45167389865842</v>
      </c>
      <c r="CI193" s="749">
        <v>21.606023319398609</v>
      </c>
      <c r="CJ193" s="749">
        <v>21.606023319398609</v>
      </c>
      <c r="CK193" s="749">
        <v>21.606023319398609</v>
      </c>
      <c r="CL193" s="749">
        <v>21.606023319398609</v>
      </c>
      <c r="CM193" s="749">
        <v>23.208283369514771</v>
      </c>
      <c r="CN193" s="749">
        <v>24.940831837371999</v>
      </c>
      <c r="CO193" s="749">
        <v>33.508288645569444</v>
      </c>
      <c r="CP193" s="749">
        <v>42.023533443536991</v>
      </c>
      <c r="CQ193" s="749">
        <v>32.791281547469737</v>
      </c>
      <c r="CR193" s="749">
        <v>40.636880961523183</v>
      </c>
      <c r="CS193" s="749">
        <v>36.486381907878467</v>
      </c>
      <c r="CT193" s="749">
        <v>33.077286387674334</v>
      </c>
      <c r="CU193" s="788">
        <v>31.337317291448318</v>
      </c>
      <c r="CV193" s="788">
        <v>25.614292872368537</v>
      </c>
      <c r="CW193" s="788">
        <v>19.508820514240341</v>
      </c>
      <c r="CX193" s="788">
        <v>23.867331951797439</v>
      </c>
      <c r="CY193" s="788">
        <v>20.779916104038822</v>
      </c>
      <c r="CZ193" s="788">
        <v>14.859655240454011</v>
      </c>
      <c r="DA193" s="788">
        <v>21.767206049306449</v>
      </c>
      <c r="DB193" s="788">
        <v>25.742969149696005</v>
      </c>
      <c r="DC193" s="788">
        <v>25.278339991906428</v>
      </c>
      <c r="DD193" s="788">
        <v>35.566661180121059</v>
      </c>
      <c r="DE193" s="788">
        <v>41.239110782535874</v>
      </c>
      <c r="DF193" s="789">
        <v>47.369404657480857</v>
      </c>
      <c r="DG193" s="789">
        <v>50.37739070435245</v>
      </c>
      <c r="DH193" s="789">
        <v>57.297927891071623</v>
      </c>
      <c r="DI193" s="789">
        <v>50.801226794762577</v>
      </c>
      <c r="DJ193" s="789">
        <v>45.315679594730994</v>
      </c>
      <c r="DK193" s="789">
        <v>49.009622281734046</v>
      </c>
      <c r="DL193" s="789">
        <v>55.116499725311371</v>
      </c>
      <c r="DM193" s="749">
        <v>50.760133186231052</v>
      </c>
      <c r="DN193" s="749">
        <v>46.475407266965213</v>
      </c>
      <c r="DO193" s="749"/>
      <c r="DP193" s="749"/>
      <c r="DQ193" s="749"/>
      <c r="DR193" s="749"/>
      <c r="DS193" s="749"/>
      <c r="DT193" s="749"/>
      <c r="DU193" s="749"/>
      <c r="DV193" s="749"/>
      <c r="DW193" s="749"/>
      <c r="DX193" s="749"/>
      <c r="DY193" s="749"/>
      <c r="DZ193" s="750"/>
    </row>
    <row r="194" spans="1:130" s="1" customFormat="1" ht="14.1">
      <c r="A194" s="694"/>
      <c r="B194" s="453" t="s">
        <v>113</v>
      </c>
      <c r="C194" s="457"/>
      <c r="D194" s="457"/>
      <c r="E194" s="457"/>
      <c r="F194" s="457"/>
      <c r="G194" s="457"/>
      <c r="H194" s="457"/>
      <c r="I194" s="457"/>
      <c r="J194" s="457"/>
      <c r="K194" s="457"/>
      <c r="L194" s="457"/>
      <c r="M194" s="457"/>
      <c r="N194" s="457"/>
      <c r="O194" s="749">
        <v>127.425</v>
      </c>
      <c r="P194" s="749">
        <v>127.425</v>
      </c>
      <c r="Q194" s="749">
        <v>127.425</v>
      </c>
      <c r="R194" s="749">
        <v>127.425</v>
      </c>
      <c r="S194" s="749">
        <v>235.75</v>
      </c>
      <c r="T194" s="749">
        <v>235.75</v>
      </c>
      <c r="U194" s="749">
        <v>235.75</v>
      </c>
      <c r="V194" s="749">
        <v>235.75</v>
      </c>
      <c r="W194" s="749">
        <v>277.95224999999999</v>
      </c>
      <c r="X194" s="749">
        <v>277.95224999999999</v>
      </c>
      <c r="Y194" s="749">
        <v>277.95224999999999</v>
      </c>
      <c r="Z194" s="749">
        <v>277.95224999999999</v>
      </c>
      <c r="AA194" s="749">
        <v>564.15350000000001</v>
      </c>
      <c r="AB194" s="749">
        <v>564.15350000000001</v>
      </c>
      <c r="AC194" s="749">
        <v>564.15350000000001</v>
      </c>
      <c r="AD194" s="749">
        <v>564.15350000000001</v>
      </c>
      <c r="AE194" s="749">
        <v>520.77</v>
      </c>
      <c r="AF194" s="749">
        <v>520.77</v>
      </c>
      <c r="AG194" s="749">
        <v>520.77</v>
      </c>
      <c r="AH194" s="749">
        <v>520.77</v>
      </c>
      <c r="AI194" s="749">
        <v>577.5</v>
      </c>
      <c r="AJ194" s="749">
        <v>577.5</v>
      </c>
      <c r="AK194" s="749">
        <v>577.5</v>
      </c>
      <c r="AL194" s="749">
        <v>577.5</v>
      </c>
      <c r="AM194" s="749">
        <v>1142.93525</v>
      </c>
      <c r="AN194" s="749">
        <v>1142.93525</v>
      </c>
      <c r="AO194" s="749">
        <v>1142.93525</v>
      </c>
      <c r="AP194" s="749">
        <v>1142.93525</v>
      </c>
      <c r="AQ194" s="749">
        <v>1537.62175</v>
      </c>
      <c r="AR194" s="749">
        <v>1537.62175</v>
      </c>
      <c r="AS194" s="749">
        <v>1537.62175</v>
      </c>
      <c r="AT194" s="749">
        <v>1537.62175</v>
      </c>
      <c r="AU194" s="749">
        <v>1498.7875000000001</v>
      </c>
      <c r="AV194" s="749">
        <v>1498.7875000000001</v>
      </c>
      <c r="AW194" s="749">
        <v>1498.7875000000001</v>
      </c>
      <c r="AX194" s="749">
        <v>1498.7875000000001</v>
      </c>
      <c r="AY194" s="749">
        <v>2055.2440000000001</v>
      </c>
      <c r="AZ194" s="749">
        <v>2055.2440000000001</v>
      </c>
      <c r="BA194" s="749">
        <v>2055.2440000000001</v>
      </c>
      <c r="BB194" s="749">
        <v>2055.2440000000001</v>
      </c>
      <c r="BC194" s="749">
        <v>1772.9140000000002</v>
      </c>
      <c r="BD194" s="749">
        <v>1772.9140000000002</v>
      </c>
      <c r="BE194" s="749">
        <v>1772.9140000000002</v>
      </c>
      <c r="BF194" s="749">
        <v>1772.9140000000002</v>
      </c>
      <c r="BG194" s="749">
        <v>1523.3857499999999</v>
      </c>
      <c r="BH194" s="749">
        <v>1523.3857499999999</v>
      </c>
      <c r="BI194" s="749">
        <v>1523.3857499999999</v>
      </c>
      <c r="BJ194" s="749">
        <v>1523.3857499999999</v>
      </c>
      <c r="BK194" s="749">
        <v>901.23399999999992</v>
      </c>
      <c r="BL194" s="749">
        <v>1509.2269999999999</v>
      </c>
      <c r="BM194" s="749">
        <v>1537.751</v>
      </c>
      <c r="BN194" s="749">
        <v>1518.1380000000001</v>
      </c>
      <c r="BO194" s="749">
        <v>1900.1550000000002</v>
      </c>
      <c r="BP194" s="749">
        <v>1812.127</v>
      </c>
      <c r="BQ194" s="749">
        <v>2486.67</v>
      </c>
      <c r="BR194" s="749">
        <v>2649.431</v>
      </c>
      <c r="BS194" s="749">
        <v>2013.6529999999998</v>
      </c>
      <c r="BT194" s="749">
        <v>1676.7314999999999</v>
      </c>
      <c r="BU194" s="749">
        <v>1904.192</v>
      </c>
      <c r="BV194" s="749">
        <v>1937.3149999999996</v>
      </c>
      <c r="BW194" s="749">
        <v>2036.86015</v>
      </c>
      <c r="BX194" s="749">
        <v>2534.1625100000001</v>
      </c>
      <c r="BY194" s="749">
        <v>2470.0524</v>
      </c>
      <c r="BZ194" s="749">
        <v>2538.1441500000001</v>
      </c>
      <c r="CA194" s="749">
        <v>2557.5535</v>
      </c>
      <c r="CB194" s="749">
        <v>2664.6950099999999</v>
      </c>
      <c r="CC194" s="749">
        <v>2895.9724200000001</v>
      </c>
      <c r="CD194" s="749">
        <v>2352.5879100000002</v>
      </c>
      <c r="CE194" s="749">
        <v>1820.4421200000002</v>
      </c>
      <c r="CF194" s="749">
        <v>1820.4421200000002</v>
      </c>
      <c r="CG194" s="749">
        <v>1820.4421200000002</v>
      </c>
      <c r="CH194" s="749">
        <v>1820.4421200000002</v>
      </c>
      <c r="CI194" s="749">
        <v>1633.9535500000002</v>
      </c>
      <c r="CJ194" s="749">
        <v>1633.9535500000002</v>
      </c>
      <c r="CK194" s="749">
        <v>1633.9535500000002</v>
      </c>
      <c r="CL194" s="749">
        <v>1633.9535500000002</v>
      </c>
      <c r="CM194" s="749">
        <v>1760.57449</v>
      </c>
      <c r="CN194" s="749">
        <v>1806.58889</v>
      </c>
      <c r="CO194" s="749">
        <v>2118.8724000000002</v>
      </c>
      <c r="CP194" s="749">
        <v>2294.3045500000003</v>
      </c>
      <c r="CQ194" s="749">
        <v>1981.5075000000002</v>
      </c>
      <c r="CR194" s="749">
        <v>2245.3732</v>
      </c>
      <c r="CS194" s="749">
        <v>2130.5943299999999</v>
      </c>
      <c r="CT194" s="749">
        <v>2031.9097000000002</v>
      </c>
      <c r="CU194" s="788">
        <v>1920.4785999999999</v>
      </c>
      <c r="CV194" s="788">
        <v>1885.9164999999998</v>
      </c>
      <c r="CW194" s="788">
        <v>1550.0443099999998</v>
      </c>
      <c r="CX194" s="788">
        <v>1741.7941000000001</v>
      </c>
      <c r="CY194" s="788">
        <v>1325.1965</v>
      </c>
      <c r="CZ194" s="788">
        <v>1004.4952000000001</v>
      </c>
      <c r="DA194" s="788">
        <v>1456.0679</v>
      </c>
      <c r="DB194" s="788">
        <v>1871.7197000000001</v>
      </c>
      <c r="DC194" s="788">
        <v>1561.2538100000002</v>
      </c>
      <c r="DD194" s="788">
        <v>1755.2851000000001</v>
      </c>
      <c r="DE194" s="788">
        <v>1793.0415000000003</v>
      </c>
      <c r="DF194" s="789">
        <v>1898.2514999999999</v>
      </c>
      <c r="DG194" s="789">
        <v>1833.9333000000001</v>
      </c>
      <c r="DH194" s="789">
        <v>2209.7412999999997</v>
      </c>
      <c r="DI194" s="789">
        <v>2344.7530999999999</v>
      </c>
      <c r="DJ194" s="789">
        <v>2311.7499800000001</v>
      </c>
      <c r="DK194" s="789">
        <v>2048.83214</v>
      </c>
      <c r="DL194" s="789">
        <v>2366.6046200000001</v>
      </c>
      <c r="DM194" s="749">
        <v>2343.6981900000001</v>
      </c>
      <c r="DN194" s="749">
        <v>2402.1705400000001</v>
      </c>
      <c r="DO194" s="749"/>
      <c r="DP194" s="749"/>
      <c r="DQ194" s="749"/>
      <c r="DR194" s="749"/>
      <c r="DS194" s="749"/>
      <c r="DT194" s="749"/>
      <c r="DU194" s="749"/>
      <c r="DV194" s="749"/>
      <c r="DW194" s="749"/>
      <c r="DX194" s="749"/>
      <c r="DY194" s="749"/>
      <c r="DZ194" s="750"/>
    </row>
    <row r="195" spans="1:130" s="1" customFormat="1" ht="14.1">
      <c r="A195" s="694"/>
      <c r="B195" s="453" t="s">
        <v>653</v>
      </c>
      <c r="C195" s="457"/>
      <c r="D195" s="457"/>
      <c r="E195" s="457"/>
      <c r="F195" s="457"/>
      <c r="G195" s="457"/>
      <c r="H195" s="457"/>
      <c r="I195" s="457"/>
      <c r="J195" s="457"/>
      <c r="K195" s="457"/>
      <c r="L195" s="457"/>
      <c r="M195" s="457"/>
      <c r="N195" s="457"/>
      <c r="O195" s="749">
        <v>0</v>
      </c>
      <c r="P195" s="749">
        <v>0</v>
      </c>
      <c r="Q195" s="749">
        <v>0</v>
      </c>
      <c r="R195" s="749">
        <v>0</v>
      </c>
      <c r="S195" s="749">
        <v>0</v>
      </c>
      <c r="T195" s="749">
        <v>0</v>
      </c>
      <c r="U195" s="749">
        <v>0</v>
      </c>
      <c r="V195" s="749">
        <v>0</v>
      </c>
      <c r="W195" s="749">
        <v>0</v>
      </c>
      <c r="X195" s="749">
        <v>0</v>
      </c>
      <c r="Y195" s="749">
        <v>0</v>
      </c>
      <c r="Z195" s="749">
        <v>0</v>
      </c>
      <c r="AA195" s="749">
        <v>0.66</v>
      </c>
      <c r="AB195" s="749">
        <v>0.66</v>
      </c>
      <c r="AC195" s="749">
        <v>0.66</v>
      </c>
      <c r="AD195" s="749">
        <v>0.66</v>
      </c>
      <c r="AE195" s="749">
        <v>0.68421975000000002</v>
      </c>
      <c r="AF195" s="749">
        <v>0.68421975000000002</v>
      </c>
      <c r="AG195" s="749">
        <v>0.68421975000000002</v>
      </c>
      <c r="AH195" s="749">
        <v>0.68421975000000002</v>
      </c>
      <c r="AI195" s="749">
        <v>0.59250000000000003</v>
      </c>
      <c r="AJ195" s="749">
        <v>0.59250000000000003</v>
      </c>
      <c r="AK195" s="749">
        <v>0.59250000000000003</v>
      </c>
      <c r="AL195" s="749">
        <v>0.59250000000000003</v>
      </c>
      <c r="AM195" s="749">
        <v>0.95250000000000001</v>
      </c>
      <c r="AN195" s="749">
        <v>0.95250000000000001</v>
      </c>
      <c r="AO195" s="749">
        <v>0.95250000000000001</v>
      </c>
      <c r="AP195" s="749">
        <v>0.95250000000000001</v>
      </c>
      <c r="AQ195" s="749">
        <v>0.7969722286100831</v>
      </c>
      <c r="AR195" s="749">
        <v>0.7969722286100831</v>
      </c>
      <c r="AS195" s="749">
        <v>0.7969722286100831</v>
      </c>
      <c r="AT195" s="749">
        <v>0.7969722286100831</v>
      </c>
      <c r="AU195" s="749">
        <v>1.1037447778809071</v>
      </c>
      <c r="AV195" s="749">
        <v>1.1037447778809071</v>
      </c>
      <c r="AW195" s="749">
        <v>1.1037447778809071</v>
      </c>
      <c r="AX195" s="749">
        <v>1.1037447778809071</v>
      </c>
      <c r="AY195" s="749">
        <v>3.5933700599468557</v>
      </c>
      <c r="AZ195" s="749">
        <v>3.5933700599468557</v>
      </c>
      <c r="BA195" s="749">
        <v>3.5933700599468557</v>
      </c>
      <c r="BB195" s="749">
        <v>3.5933700599468557</v>
      </c>
      <c r="BC195" s="749">
        <v>8.2491019401272059</v>
      </c>
      <c r="BD195" s="749">
        <v>8.2491019401272059</v>
      </c>
      <c r="BE195" s="749">
        <v>8.2491019401272059</v>
      </c>
      <c r="BF195" s="749">
        <v>8.2491019401272059</v>
      </c>
      <c r="BG195" s="749">
        <v>6.7194850856258039</v>
      </c>
      <c r="BH195" s="749">
        <v>6.7194850856258039</v>
      </c>
      <c r="BI195" s="749">
        <v>6.7194850856258039</v>
      </c>
      <c r="BJ195" s="749">
        <v>6.7194850856258039</v>
      </c>
      <c r="BK195" s="749">
        <v>9.2499433137210545</v>
      </c>
      <c r="BL195" s="749">
        <v>7.1189292138164939</v>
      </c>
      <c r="BM195" s="749">
        <v>7.2589516734245638</v>
      </c>
      <c r="BN195" s="749">
        <v>10.134028848702599</v>
      </c>
      <c r="BO195" s="749">
        <v>10.759940503019958</v>
      </c>
      <c r="BP195" s="749">
        <v>11.090722172906366</v>
      </c>
      <c r="BQ195" s="749">
        <v>12.074494851737491</v>
      </c>
      <c r="BR195" s="749">
        <v>14.428469528273414</v>
      </c>
      <c r="BS195" s="749">
        <v>18.014632285197774</v>
      </c>
      <c r="BT195" s="749">
        <v>18.513418761673091</v>
      </c>
      <c r="BU195" s="749">
        <v>31.429475477673375</v>
      </c>
      <c r="BV195" s="749">
        <v>20.040963515601113</v>
      </c>
      <c r="BW195" s="749">
        <v>18.166199415770656</v>
      </c>
      <c r="BX195" s="749">
        <v>26.062176564338159</v>
      </c>
      <c r="BY195" s="749">
        <v>20.426576211351172</v>
      </c>
      <c r="BZ195" s="749">
        <v>17.257681313785294</v>
      </c>
      <c r="CA195" s="749">
        <v>22.690698989592953</v>
      </c>
      <c r="CB195" s="749">
        <v>26.354051432705877</v>
      </c>
      <c r="CC195" s="749">
        <v>23.895392406384378</v>
      </c>
      <c r="CD195" s="749">
        <v>30.664330432921428</v>
      </c>
      <c r="CE195" s="749">
        <v>28.93175585960185</v>
      </c>
      <c r="CF195" s="749">
        <v>28.93175585960185</v>
      </c>
      <c r="CG195" s="749">
        <v>28.93175585960185</v>
      </c>
      <c r="CH195" s="749">
        <v>28.93175585960185</v>
      </c>
      <c r="CI195" s="749">
        <v>38.818570508013224</v>
      </c>
      <c r="CJ195" s="749">
        <v>38.818570508013224</v>
      </c>
      <c r="CK195" s="749">
        <v>38.818570508013224</v>
      </c>
      <c r="CL195" s="749">
        <v>38.818570508013224</v>
      </c>
      <c r="CM195" s="749">
        <v>64.535638296962475</v>
      </c>
      <c r="CN195" s="749">
        <v>78.421773409440661</v>
      </c>
      <c r="CO195" s="749">
        <v>81.913341266450956</v>
      </c>
      <c r="CP195" s="749">
        <v>76.597480026579504</v>
      </c>
      <c r="CQ195" s="749">
        <v>78.691120541363546</v>
      </c>
      <c r="CR195" s="749">
        <v>83.625168017601212</v>
      </c>
      <c r="CS195" s="749">
        <v>76.213254190474075</v>
      </c>
      <c r="CT195" s="749">
        <v>67.441920180072103</v>
      </c>
      <c r="CU195" s="788">
        <v>68.197004171350486</v>
      </c>
      <c r="CV195" s="788">
        <v>93.182271143355266</v>
      </c>
      <c r="CW195" s="788">
        <v>40.377083864240809</v>
      </c>
      <c r="CX195" s="788">
        <v>35.701987194368535</v>
      </c>
      <c r="CY195" s="788">
        <v>46.055495079719599</v>
      </c>
      <c r="CZ195" s="788">
        <v>34.26954110243225</v>
      </c>
      <c r="DA195" s="788">
        <v>50.113229808442242</v>
      </c>
      <c r="DB195" s="788">
        <v>45.588048276206088</v>
      </c>
      <c r="DC195" s="788">
        <v>46.151676949185692</v>
      </c>
      <c r="DD195" s="788">
        <v>75.08326634184769</v>
      </c>
      <c r="DE195" s="788">
        <v>72.053231252911303</v>
      </c>
      <c r="DF195" s="789">
        <v>82.506420327714991</v>
      </c>
      <c r="DG195" s="789">
        <v>74.593552191322004</v>
      </c>
      <c r="DH195" s="789">
        <v>77.287489265138305</v>
      </c>
      <c r="DI195" s="789">
        <v>97.466708289618765</v>
      </c>
      <c r="DJ195" s="789">
        <v>100.69558368388128</v>
      </c>
      <c r="DK195" s="789">
        <v>108.28361247288417</v>
      </c>
      <c r="DL195" s="789">
        <v>88.459889931817742</v>
      </c>
      <c r="DM195" s="749">
        <v>89.436440457520362</v>
      </c>
      <c r="DN195" s="749">
        <v>85.14481469876327</v>
      </c>
      <c r="DO195" s="749"/>
      <c r="DP195" s="749"/>
      <c r="DQ195" s="749"/>
      <c r="DR195" s="749"/>
      <c r="DS195" s="749"/>
      <c r="DT195" s="749"/>
      <c r="DU195" s="749"/>
      <c r="DV195" s="749"/>
      <c r="DW195" s="749"/>
      <c r="DX195" s="749"/>
      <c r="DY195" s="749"/>
      <c r="DZ195" s="750"/>
    </row>
    <row r="196" spans="1:130" s="1" customFormat="1" ht="14.1">
      <c r="A196" s="694"/>
      <c r="B196" s="453" t="s">
        <v>654</v>
      </c>
      <c r="C196" s="457"/>
      <c r="D196" s="457"/>
      <c r="E196" s="457"/>
      <c r="F196" s="457"/>
      <c r="G196" s="457"/>
      <c r="H196" s="457"/>
      <c r="I196" s="457"/>
      <c r="J196" s="457"/>
      <c r="K196" s="457"/>
      <c r="L196" s="457"/>
      <c r="M196" s="457"/>
      <c r="N196" s="457"/>
      <c r="O196" s="749">
        <v>0</v>
      </c>
      <c r="P196" s="749">
        <v>0</v>
      </c>
      <c r="Q196" s="749">
        <v>0</v>
      </c>
      <c r="R196" s="749">
        <v>0</v>
      </c>
      <c r="S196" s="749">
        <v>0</v>
      </c>
      <c r="T196" s="749">
        <v>0</v>
      </c>
      <c r="U196" s="749">
        <v>0</v>
      </c>
      <c r="V196" s="749">
        <v>0</v>
      </c>
      <c r="W196" s="749">
        <v>0</v>
      </c>
      <c r="X196" s="749">
        <v>0</v>
      </c>
      <c r="Y196" s="749">
        <v>0</v>
      </c>
      <c r="Z196" s="749">
        <v>0</v>
      </c>
      <c r="AA196" s="749">
        <v>0</v>
      </c>
      <c r="AB196" s="749">
        <v>0</v>
      </c>
      <c r="AC196" s="749">
        <v>0</v>
      </c>
      <c r="AD196" s="749">
        <v>0</v>
      </c>
      <c r="AE196" s="749">
        <v>0</v>
      </c>
      <c r="AF196" s="749">
        <v>0</v>
      </c>
      <c r="AG196" s="749">
        <v>0</v>
      </c>
      <c r="AH196" s="749">
        <v>0</v>
      </c>
      <c r="AI196" s="749">
        <v>0</v>
      </c>
      <c r="AJ196" s="749">
        <v>0</v>
      </c>
      <c r="AK196" s="749">
        <v>0</v>
      </c>
      <c r="AL196" s="749">
        <v>0</v>
      </c>
      <c r="AM196" s="749">
        <v>752.85825</v>
      </c>
      <c r="AN196" s="749">
        <v>752.85825</v>
      </c>
      <c r="AO196" s="749">
        <v>752.85825</v>
      </c>
      <c r="AP196" s="749">
        <v>752.85825</v>
      </c>
      <c r="AQ196" s="749">
        <v>1525.4022500000001</v>
      </c>
      <c r="AR196" s="749">
        <v>1525.4022500000001</v>
      </c>
      <c r="AS196" s="749">
        <v>1525.4022500000001</v>
      </c>
      <c r="AT196" s="749">
        <v>1525.4022500000001</v>
      </c>
      <c r="AU196" s="749">
        <v>25843.552749999999</v>
      </c>
      <c r="AV196" s="749">
        <v>25843.552749999999</v>
      </c>
      <c r="AW196" s="749">
        <v>25843.552749999999</v>
      </c>
      <c r="AX196" s="749">
        <v>25843.552749999999</v>
      </c>
      <c r="AY196" s="749">
        <v>5474.6930000000002</v>
      </c>
      <c r="AZ196" s="749">
        <v>5474.6930000000002</v>
      </c>
      <c r="BA196" s="749">
        <v>5474.6930000000002</v>
      </c>
      <c r="BB196" s="749">
        <v>5474.6930000000002</v>
      </c>
      <c r="BC196" s="749">
        <v>15245.7395</v>
      </c>
      <c r="BD196" s="749">
        <v>15245.7395</v>
      </c>
      <c r="BE196" s="749">
        <v>15245.7395</v>
      </c>
      <c r="BF196" s="749">
        <v>15245.7395</v>
      </c>
      <c r="BG196" s="749">
        <v>14371.129000000001</v>
      </c>
      <c r="BH196" s="749">
        <v>14371.129000000001</v>
      </c>
      <c r="BI196" s="749">
        <v>14371.129000000001</v>
      </c>
      <c r="BJ196" s="749">
        <v>14371.129000000001</v>
      </c>
      <c r="BK196" s="749">
        <v>11985.069</v>
      </c>
      <c r="BL196" s="749">
        <v>11775.278999999999</v>
      </c>
      <c r="BM196" s="749">
        <v>15519.501682670161</v>
      </c>
      <c r="BN196" s="749">
        <v>17114.112000000001</v>
      </c>
      <c r="BO196" s="749">
        <v>16936.25</v>
      </c>
      <c r="BP196" s="749">
        <v>28419.016</v>
      </c>
      <c r="BQ196" s="749">
        <v>19793.963</v>
      </c>
      <c r="BR196" s="749">
        <v>27912.955999999998</v>
      </c>
      <c r="BS196" s="749">
        <v>37186.476000000002</v>
      </c>
      <c r="BT196" s="749">
        <v>36953.081900000005</v>
      </c>
      <c r="BU196" s="749">
        <v>52033.379550000005</v>
      </c>
      <c r="BV196" s="749">
        <v>48412.20162</v>
      </c>
      <c r="BW196" s="749">
        <v>41237.872349999998</v>
      </c>
      <c r="BX196" s="749">
        <v>39468.401440000001</v>
      </c>
      <c r="BY196" s="749">
        <v>34697.869719999995</v>
      </c>
      <c r="BZ196" s="749">
        <v>34483.199420000004</v>
      </c>
      <c r="CA196" s="749">
        <v>32191.722260000002</v>
      </c>
      <c r="CB196" s="749">
        <v>38294.818789999998</v>
      </c>
      <c r="CC196" s="749">
        <v>42598.529670000004</v>
      </c>
      <c r="CD196" s="749">
        <v>46546.676919999998</v>
      </c>
      <c r="CE196" s="749">
        <v>43104.738752499994</v>
      </c>
      <c r="CF196" s="749">
        <v>43104.738752499994</v>
      </c>
      <c r="CG196" s="749">
        <v>43104.738752499994</v>
      </c>
      <c r="CH196" s="749">
        <v>43104.738752499994</v>
      </c>
      <c r="CI196" s="749">
        <v>44963.99259999999</v>
      </c>
      <c r="CJ196" s="749">
        <v>44963.99259999999</v>
      </c>
      <c r="CK196" s="749">
        <v>44963.99259999999</v>
      </c>
      <c r="CL196" s="749">
        <v>44963.99259999999</v>
      </c>
      <c r="CM196" s="749">
        <v>53843.702129999998</v>
      </c>
      <c r="CN196" s="749">
        <v>66739.45216999999</v>
      </c>
      <c r="CO196" s="749">
        <v>76282.89396000003</v>
      </c>
      <c r="CP196" s="749">
        <v>68978.203139999983</v>
      </c>
      <c r="CQ196" s="749">
        <v>71702.622220000019</v>
      </c>
      <c r="CR196" s="749">
        <v>79266.097640000007</v>
      </c>
      <c r="CS196" s="749">
        <v>84203.470859999987</v>
      </c>
      <c r="CT196" s="749">
        <v>66971.71696000002</v>
      </c>
      <c r="CU196" s="788">
        <v>80220.056221883686</v>
      </c>
      <c r="CV196" s="788">
        <v>139669.57412605922</v>
      </c>
      <c r="CW196" s="788">
        <v>57920.388618099845</v>
      </c>
      <c r="CX196" s="788">
        <v>51582.625593702032</v>
      </c>
      <c r="CY196" s="788">
        <v>69570.409060000005</v>
      </c>
      <c r="CZ196" s="788">
        <v>62799.022479999992</v>
      </c>
      <c r="DA196" s="788">
        <v>87639.242910000001</v>
      </c>
      <c r="DB196" s="788">
        <v>83792.841329999996</v>
      </c>
      <c r="DC196" s="788">
        <v>79404.273919999992</v>
      </c>
      <c r="DD196" s="788">
        <v>114533.52478000001</v>
      </c>
      <c r="DE196" s="788">
        <v>124840.31991000001</v>
      </c>
      <c r="DF196" s="789">
        <v>135237.90809000001</v>
      </c>
      <c r="DG196" s="789">
        <v>130050.64798000001</v>
      </c>
      <c r="DH196" s="789">
        <v>154267.51548999999</v>
      </c>
      <c r="DI196" s="789">
        <v>156337.50352999999</v>
      </c>
      <c r="DJ196" s="789">
        <v>173108.72237999999</v>
      </c>
      <c r="DK196" s="789">
        <v>184036.24406</v>
      </c>
      <c r="DL196" s="789">
        <v>151101.30412000002</v>
      </c>
      <c r="DM196" s="749">
        <v>169697.41615</v>
      </c>
      <c r="DN196" s="749">
        <v>203508.94654999999</v>
      </c>
      <c r="DO196" s="749"/>
      <c r="DP196" s="749"/>
      <c r="DQ196" s="749"/>
      <c r="DR196" s="749"/>
      <c r="DS196" s="749"/>
      <c r="DT196" s="749"/>
      <c r="DU196" s="749"/>
      <c r="DV196" s="749"/>
      <c r="DW196" s="749"/>
      <c r="DX196" s="749"/>
      <c r="DY196" s="749"/>
      <c r="DZ196" s="750"/>
    </row>
    <row r="197" spans="1:130" s="1" customFormat="1" ht="14.1">
      <c r="A197" s="694"/>
      <c r="B197" s="453" t="s">
        <v>655</v>
      </c>
      <c r="C197" s="457"/>
      <c r="D197" s="457"/>
      <c r="E197" s="457"/>
      <c r="F197" s="457"/>
      <c r="G197" s="457"/>
      <c r="H197" s="457"/>
      <c r="I197" s="457"/>
      <c r="J197" s="457"/>
      <c r="K197" s="457"/>
      <c r="L197" s="457"/>
      <c r="M197" s="457"/>
      <c r="N197" s="457"/>
      <c r="O197" s="749">
        <v>0</v>
      </c>
      <c r="P197" s="749">
        <v>0</v>
      </c>
      <c r="Q197" s="749">
        <v>0</v>
      </c>
      <c r="R197" s="749">
        <v>0</v>
      </c>
      <c r="S197" s="749">
        <v>0</v>
      </c>
      <c r="T197" s="749">
        <v>0</v>
      </c>
      <c r="U197" s="749">
        <v>0</v>
      </c>
      <c r="V197" s="749">
        <v>0</v>
      </c>
      <c r="W197" s="749">
        <v>0</v>
      </c>
      <c r="X197" s="749">
        <v>0</v>
      </c>
      <c r="Y197" s="749">
        <v>0</v>
      </c>
      <c r="Z197" s="749">
        <v>0</v>
      </c>
      <c r="AA197" s="749">
        <v>0</v>
      </c>
      <c r="AB197" s="749">
        <v>0</v>
      </c>
      <c r="AC197" s="749">
        <v>0</v>
      </c>
      <c r="AD197" s="749">
        <v>0</v>
      </c>
      <c r="AE197" s="749">
        <v>0</v>
      </c>
      <c r="AF197" s="749">
        <v>0</v>
      </c>
      <c r="AG197" s="749">
        <v>0</v>
      </c>
      <c r="AH197" s="749">
        <v>0</v>
      </c>
      <c r="AI197" s="749">
        <v>0</v>
      </c>
      <c r="AJ197" s="749">
        <v>0</v>
      </c>
      <c r="AK197" s="749">
        <v>0</v>
      </c>
      <c r="AL197" s="749">
        <v>0</v>
      </c>
      <c r="AM197" s="749">
        <v>0</v>
      </c>
      <c r="AN197" s="749">
        <v>0</v>
      </c>
      <c r="AO197" s="749">
        <v>0</v>
      </c>
      <c r="AP197" s="749">
        <v>0</v>
      </c>
      <c r="AQ197" s="749">
        <v>0</v>
      </c>
      <c r="AR197" s="749">
        <v>0</v>
      </c>
      <c r="AS197" s="749">
        <v>0</v>
      </c>
      <c r="AT197" s="749">
        <v>0</v>
      </c>
      <c r="AU197" s="749">
        <v>0</v>
      </c>
      <c r="AV197" s="749">
        <v>0</v>
      </c>
      <c r="AW197" s="749">
        <v>0</v>
      </c>
      <c r="AX197" s="749">
        <v>0</v>
      </c>
      <c r="AY197" s="749">
        <v>0</v>
      </c>
      <c r="AZ197" s="749">
        <v>0</v>
      </c>
      <c r="BA197" s="749">
        <v>0</v>
      </c>
      <c r="BB197" s="749">
        <v>0</v>
      </c>
      <c r="BC197" s="749">
        <v>8.2535417872115949E-2</v>
      </c>
      <c r="BD197" s="749">
        <v>8.2535417872115949E-2</v>
      </c>
      <c r="BE197" s="749">
        <v>8.2535417872115949E-2</v>
      </c>
      <c r="BF197" s="749">
        <v>8.2535417872115949E-2</v>
      </c>
      <c r="BG197" s="749">
        <v>9.9520491379263165E-2</v>
      </c>
      <c r="BH197" s="749">
        <v>9.9520491379263165E-2</v>
      </c>
      <c r="BI197" s="749">
        <v>9.9520491379263165E-2</v>
      </c>
      <c r="BJ197" s="749">
        <v>9.9520491379263165E-2</v>
      </c>
      <c r="BK197" s="749">
        <v>1.1642608017410431E-2</v>
      </c>
      <c r="BL197" s="749">
        <v>0.39870192249398317</v>
      </c>
      <c r="BM197" s="749">
        <v>0.28671349151437248</v>
      </c>
      <c r="BN197" s="749">
        <v>0.8399367240020863</v>
      </c>
      <c r="BO197" s="749">
        <v>2.1245150168314559</v>
      </c>
      <c r="BP197" s="749">
        <v>3.969492126286577</v>
      </c>
      <c r="BQ197" s="749">
        <v>7.337178163865909</v>
      </c>
      <c r="BR197" s="749">
        <v>6.7800671742082983</v>
      </c>
      <c r="BS197" s="749">
        <v>17.909168925462467</v>
      </c>
      <c r="BT197" s="749">
        <v>11.416045130253025</v>
      </c>
      <c r="BU197" s="749">
        <v>16.548846303527771</v>
      </c>
      <c r="BV197" s="749">
        <v>23.256918873779878</v>
      </c>
      <c r="BW197" s="749">
        <v>12.138627158847079</v>
      </c>
      <c r="BX197" s="749">
        <v>18.623857280386318</v>
      </c>
      <c r="BY197" s="749">
        <v>16.357580654789672</v>
      </c>
      <c r="BZ197" s="749">
        <v>17.92386402181679</v>
      </c>
      <c r="CA197" s="749">
        <v>20.675467143776324</v>
      </c>
      <c r="CB197" s="749">
        <v>17.213174043804262</v>
      </c>
      <c r="CC197" s="749">
        <v>14.060534481271095</v>
      </c>
      <c r="CD197" s="749">
        <v>16.526081150188638</v>
      </c>
      <c r="CE197" s="749">
        <v>22.335324750445878</v>
      </c>
      <c r="CF197" s="749">
        <v>22.335324750445878</v>
      </c>
      <c r="CG197" s="749">
        <v>22.335324750445878</v>
      </c>
      <c r="CH197" s="749">
        <v>22.335324750445878</v>
      </c>
      <c r="CI197" s="749">
        <v>28.09239387543564</v>
      </c>
      <c r="CJ197" s="749">
        <v>28.09239387543564</v>
      </c>
      <c r="CK197" s="749">
        <v>28.09239387543564</v>
      </c>
      <c r="CL197" s="749">
        <v>28.09239387543564</v>
      </c>
      <c r="CM197" s="749">
        <v>30.589916448494705</v>
      </c>
      <c r="CN197" s="749">
        <v>36.756371195887724</v>
      </c>
      <c r="CO197" s="749">
        <v>35.556003631392528</v>
      </c>
      <c r="CP197" s="749">
        <v>33.347906126029564</v>
      </c>
      <c r="CQ197" s="749">
        <v>33.613905744700268</v>
      </c>
      <c r="CR197" s="749">
        <v>32.196030599016055</v>
      </c>
      <c r="CS197" s="749">
        <v>32.266445344065538</v>
      </c>
      <c r="CT197" s="749">
        <v>31.473175290528967</v>
      </c>
      <c r="CU197" s="788">
        <v>32.467684867735137</v>
      </c>
      <c r="CV197" s="788">
        <v>35.759740811543026</v>
      </c>
      <c r="CW197" s="788">
        <v>36.254208046793117</v>
      </c>
      <c r="CX197" s="788">
        <v>31.22164512608337</v>
      </c>
      <c r="CY197" s="788">
        <v>27.336109748196929</v>
      </c>
      <c r="CZ197" s="788">
        <v>14.115640296081267</v>
      </c>
      <c r="DA197" s="788">
        <v>18.574076473367452</v>
      </c>
      <c r="DB197" s="788">
        <v>15.919518768359428</v>
      </c>
      <c r="DC197" s="788">
        <v>20.154760791400722</v>
      </c>
      <c r="DD197" s="788">
        <v>25.447970621290857</v>
      </c>
      <c r="DE197" s="788">
        <v>29.957738837540084</v>
      </c>
      <c r="DF197" s="789">
        <v>33.546643909272881</v>
      </c>
      <c r="DG197" s="789">
        <v>44.151331348922803</v>
      </c>
      <c r="DH197" s="789">
        <v>55.452703454793649</v>
      </c>
      <c r="DI197" s="789">
        <v>63.885106392941154</v>
      </c>
      <c r="DJ197" s="789">
        <v>34.171750838448965</v>
      </c>
      <c r="DK197" s="789">
        <v>35.329722309418031</v>
      </c>
      <c r="DL197" s="789">
        <v>32.374784449840242</v>
      </c>
      <c r="DM197" s="749">
        <v>39.013573240974935</v>
      </c>
      <c r="DN197" s="749">
        <v>38.736997011678007</v>
      </c>
      <c r="DO197" s="749"/>
      <c r="DP197" s="749"/>
      <c r="DQ197" s="749"/>
      <c r="DR197" s="749"/>
      <c r="DS197" s="749"/>
      <c r="DT197" s="749"/>
      <c r="DU197" s="749"/>
      <c r="DV197" s="749"/>
      <c r="DW197" s="749"/>
      <c r="DX197" s="749"/>
      <c r="DY197" s="749"/>
      <c r="DZ197" s="750"/>
    </row>
    <row r="198" spans="1:130" s="1" customFormat="1" ht="14.1">
      <c r="A198" s="694"/>
      <c r="B198" s="453" t="s">
        <v>656</v>
      </c>
      <c r="C198" s="457"/>
      <c r="D198" s="457"/>
      <c r="E198" s="457"/>
      <c r="F198" s="457"/>
      <c r="G198" s="457"/>
      <c r="H198" s="457"/>
      <c r="I198" s="457"/>
      <c r="J198" s="457"/>
      <c r="K198" s="457"/>
      <c r="L198" s="457"/>
      <c r="M198" s="457"/>
      <c r="N198" s="457"/>
      <c r="O198" s="749">
        <v>0</v>
      </c>
      <c r="P198" s="749">
        <v>0</v>
      </c>
      <c r="Q198" s="749">
        <v>0</v>
      </c>
      <c r="R198" s="749">
        <v>0</v>
      </c>
      <c r="S198" s="749">
        <v>0</v>
      </c>
      <c r="T198" s="749">
        <v>0</v>
      </c>
      <c r="U198" s="749">
        <v>0</v>
      </c>
      <c r="V198" s="749">
        <v>0</v>
      </c>
      <c r="W198" s="749">
        <v>0</v>
      </c>
      <c r="X198" s="749">
        <v>0</v>
      </c>
      <c r="Y198" s="749">
        <v>0</v>
      </c>
      <c r="Z198" s="749">
        <v>0</v>
      </c>
      <c r="AA198" s="749">
        <v>0</v>
      </c>
      <c r="AB198" s="749">
        <v>0</v>
      </c>
      <c r="AC198" s="749">
        <v>0</v>
      </c>
      <c r="AD198" s="749">
        <v>0</v>
      </c>
      <c r="AE198" s="749">
        <v>0</v>
      </c>
      <c r="AF198" s="749">
        <v>0</v>
      </c>
      <c r="AG198" s="749">
        <v>0</v>
      </c>
      <c r="AH198" s="749">
        <v>0</v>
      </c>
      <c r="AI198" s="749">
        <v>0</v>
      </c>
      <c r="AJ198" s="749">
        <v>0</v>
      </c>
      <c r="AK198" s="749">
        <v>0</v>
      </c>
      <c r="AL198" s="749">
        <v>0</v>
      </c>
      <c r="AM198" s="749">
        <v>0</v>
      </c>
      <c r="AN198" s="749">
        <v>0</v>
      </c>
      <c r="AO198" s="749">
        <v>0</v>
      </c>
      <c r="AP198" s="749">
        <v>0</v>
      </c>
      <c r="AQ198" s="749">
        <v>0</v>
      </c>
      <c r="AR198" s="749">
        <v>0</v>
      </c>
      <c r="AS198" s="749">
        <v>0</v>
      </c>
      <c r="AT198" s="749">
        <v>0</v>
      </c>
      <c r="AU198" s="749">
        <v>0</v>
      </c>
      <c r="AV198" s="749">
        <v>0</v>
      </c>
      <c r="AW198" s="749">
        <v>0</v>
      </c>
      <c r="AX198" s="749">
        <v>0</v>
      </c>
      <c r="AY198" s="749">
        <v>0</v>
      </c>
      <c r="AZ198" s="749">
        <v>0</v>
      </c>
      <c r="BA198" s="749">
        <v>0</v>
      </c>
      <c r="BB198" s="749">
        <v>0</v>
      </c>
      <c r="BC198" s="749">
        <v>217.64725000000001</v>
      </c>
      <c r="BD198" s="749">
        <v>217.64725000000001</v>
      </c>
      <c r="BE198" s="749">
        <v>217.64725000000001</v>
      </c>
      <c r="BF198" s="749">
        <v>217.64725000000001</v>
      </c>
      <c r="BG198" s="749">
        <v>151.90174999999999</v>
      </c>
      <c r="BH198" s="749">
        <v>151.90174999999999</v>
      </c>
      <c r="BI198" s="749">
        <v>151.90174999999999</v>
      </c>
      <c r="BJ198" s="749">
        <v>151.90174999999999</v>
      </c>
      <c r="BK198" s="749">
        <v>29.587</v>
      </c>
      <c r="BL198" s="749">
        <v>839.78800000000001</v>
      </c>
      <c r="BM198" s="749">
        <v>589.41700000000003</v>
      </c>
      <c r="BN198" s="749">
        <v>984.76800000000003</v>
      </c>
      <c r="BO198" s="749">
        <v>2109.788</v>
      </c>
      <c r="BP198" s="749">
        <v>3744.8779999999997</v>
      </c>
      <c r="BQ198" s="749">
        <v>5573.7289999999994</v>
      </c>
      <c r="BR198" s="749">
        <v>5805.5730000000003</v>
      </c>
      <c r="BS198" s="749">
        <v>13097.52</v>
      </c>
      <c r="BT198" s="749">
        <v>8111.8059999999996</v>
      </c>
      <c r="BU198" s="749">
        <v>10908.991</v>
      </c>
      <c r="BV198" s="749">
        <v>11809.64632</v>
      </c>
      <c r="BW198" s="749">
        <v>9431.6631600000001</v>
      </c>
      <c r="BX198" s="749">
        <v>13250.66274</v>
      </c>
      <c r="BY198" s="749">
        <v>12842.0965</v>
      </c>
      <c r="BZ198" s="749">
        <v>14365.910400000001</v>
      </c>
      <c r="CA198" s="749">
        <v>13662.328000000001</v>
      </c>
      <c r="CB198" s="749">
        <v>11448.135869999998</v>
      </c>
      <c r="CC198" s="749">
        <v>11343.70182</v>
      </c>
      <c r="CD198" s="749">
        <v>13378.341950000002</v>
      </c>
      <c r="CE198" s="749">
        <v>19500.26871</v>
      </c>
      <c r="CF198" s="749">
        <v>19500.26871</v>
      </c>
      <c r="CG198" s="749">
        <v>19500.26871</v>
      </c>
      <c r="CH198" s="749">
        <v>19500.26871</v>
      </c>
      <c r="CI198" s="749">
        <v>30783.752294999998</v>
      </c>
      <c r="CJ198" s="749">
        <v>30783.752294999998</v>
      </c>
      <c r="CK198" s="749">
        <v>30783.752294999998</v>
      </c>
      <c r="CL198" s="749">
        <v>30783.752294999998</v>
      </c>
      <c r="CM198" s="749">
        <v>34461.133629999997</v>
      </c>
      <c r="CN198" s="749">
        <v>40369.08642</v>
      </c>
      <c r="CO198" s="749">
        <v>40690.508999999998</v>
      </c>
      <c r="CP198" s="749">
        <v>36512.892</v>
      </c>
      <c r="CQ198" s="749">
        <v>34654.403359999997</v>
      </c>
      <c r="CR198" s="749">
        <v>33724.207629999997</v>
      </c>
      <c r="CS198" s="749">
        <v>35047.324289999997</v>
      </c>
      <c r="CT198" s="749">
        <v>34822.663509999998</v>
      </c>
      <c r="CU198" s="788">
        <v>38375.565630000005</v>
      </c>
      <c r="CV198" s="788">
        <v>42057.93275</v>
      </c>
      <c r="CW198" s="788">
        <v>43581.776640000004</v>
      </c>
      <c r="CX198" s="788">
        <v>36902.469850000001</v>
      </c>
      <c r="CY198" s="788">
        <v>33417.795399999995</v>
      </c>
      <c r="CZ198" s="788">
        <v>22067.169850000002</v>
      </c>
      <c r="DA198" s="788">
        <v>29127.294870000002</v>
      </c>
      <c r="DB198" s="788">
        <v>25562.362450000001</v>
      </c>
      <c r="DC198" s="788">
        <v>30194.709480000001</v>
      </c>
      <c r="DD198" s="788">
        <v>31525.88809</v>
      </c>
      <c r="DE198" s="788">
        <v>34604.924979999996</v>
      </c>
      <c r="DF198" s="789">
        <v>35757.599000000002</v>
      </c>
      <c r="DG198" s="789">
        <v>38269.900460000004</v>
      </c>
      <c r="DH198" s="789">
        <v>37887.467769999996</v>
      </c>
      <c r="DI198" s="789">
        <v>39711.176570000003</v>
      </c>
      <c r="DJ198" s="789">
        <v>24087.456399999999</v>
      </c>
      <c r="DK198" s="789">
        <v>26631.85742</v>
      </c>
      <c r="DL198" s="789">
        <v>26214.54868</v>
      </c>
      <c r="DM198" s="749">
        <v>31901.719990000001</v>
      </c>
      <c r="DN198" s="749">
        <v>28759.55197</v>
      </c>
      <c r="DO198" s="749"/>
      <c r="DP198" s="749"/>
      <c r="DQ198" s="749"/>
      <c r="DR198" s="749"/>
      <c r="DS198" s="749"/>
      <c r="DT198" s="749"/>
      <c r="DU198" s="749"/>
      <c r="DV198" s="749"/>
      <c r="DW198" s="749"/>
      <c r="DX198" s="749"/>
      <c r="DY198" s="749"/>
      <c r="DZ198" s="750"/>
    </row>
    <row r="199" spans="1:130" s="1" customFormat="1" ht="14.1">
      <c r="A199" s="694"/>
      <c r="B199" s="453" t="s">
        <v>657</v>
      </c>
      <c r="C199" s="457"/>
      <c r="D199" s="457"/>
      <c r="E199" s="457"/>
      <c r="F199" s="457"/>
      <c r="G199" s="457"/>
      <c r="H199" s="457"/>
      <c r="I199" s="457"/>
      <c r="J199" s="457"/>
      <c r="K199" s="457"/>
      <c r="L199" s="457"/>
      <c r="M199" s="457"/>
      <c r="N199" s="457"/>
      <c r="O199" s="749">
        <v>0</v>
      </c>
      <c r="P199" s="749">
        <v>0</v>
      </c>
      <c r="Q199" s="749">
        <v>0</v>
      </c>
      <c r="R199" s="749">
        <v>0</v>
      </c>
      <c r="S199" s="749">
        <v>0</v>
      </c>
      <c r="T199" s="749">
        <v>0</v>
      </c>
      <c r="U199" s="749">
        <v>0</v>
      </c>
      <c r="V199" s="749">
        <v>0</v>
      </c>
      <c r="W199" s="749">
        <v>0</v>
      </c>
      <c r="X199" s="749">
        <v>0</v>
      </c>
      <c r="Y199" s="749">
        <v>0</v>
      </c>
      <c r="Z199" s="749">
        <v>0</v>
      </c>
      <c r="AA199" s="749">
        <v>0</v>
      </c>
      <c r="AB199" s="749">
        <v>0</v>
      </c>
      <c r="AC199" s="749">
        <v>0</v>
      </c>
      <c r="AD199" s="749">
        <v>0</v>
      </c>
      <c r="AE199" s="749">
        <v>0</v>
      </c>
      <c r="AF199" s="749">
        <v>0</v>
      </c>
      <c r="AG199" s="749">
        <v>0</v>
      </c>
      <c r="AH199" s="749">
        <v>0</v>
      </c>
      <c r="AI199" s="749">
        <v>0</v>
      </c>
      <c r="AJ199" s="749">
        <v>0</v>
      </c>
      <c r="AK199" s="749">
        <v>0</v>
      </c>
      <c r="AL199" s="749">
        <v>0</v>
      </c>
      <c r="AM199" s="749">
        <v>0</v>
      </c>
      <c r="AN199" s="749">
        <v>0</v>
      </c>
      <c r="AO199" s="749">
        <v>0</v>
      </c>
      <c r="AP199" s="749">
        <v>0</v>
      </c>
      <c r="AQ199" s="749">
        <v>0</v>
      </c>
      <c r="AR199" s="749">
        <v>0</v>
      </c>
      <c r="AS199" s="749">
        <v>0</v>
      </c>
      <c r="AT199" s="749">
        <v>0</v>
      </c>
      <c r="AU199" s="749">
        <v>0</v>
      </c>
      <c r="AV199" s="749">
        <v>0</v>
      </c>
      <c r="AW199" s="749">
        <v>0</v>
      </c>
      <c r="AX199" s="749">
        <v>0</v>
      </c>
      <c r="AY199" s="749">
        <v>0</v>
      </c>
      <c r="AZ199" s="749">
        <v>0</v>
      </c>
      <c r="BA199" s="749">
        <v>0</v>
      </c>
      <c r="BB199" s="749">
        <v>0</v>
      </c>
      <c r="BC199" s="749">
        <v>13.119204942043881</v>
      </c>
      <c r="BD199" s="749">
        <v>13.119204942043881</v>
      </c>
      <c r="BE199" s="749">
        <v>13.119204942043881</v>
      </c>
      <c r="BF199" s="749">
        <v>13.119204942043881</v>
      </c>
      <c r="BG199" s="749">
        <v>5.4960075716986285</v>
      </c>
      <c r="BH199" s="749">
        <v>5.4960075716986285</v>
      </c>
      <c r="BI199" s="749">
        <v>5.4960075716986285</v>
      </c>
      <c r="BJ199" s="749">
        <v>5.4960075716986285</v>
      </c>
      <c r="BK199" s="749">
        <v>8.4033051377707935</v>
      </c>
      <c r="BL199" s="749">
        <v>10.152127725258834</v>
      </c>
      <c r="BM199" s="749">
        <v>12.559087341999104</v>
      </c>
      <c r="BN199" s="749">
        <v>3.250696154739809</v>
      </c>
      <c r="BO199" s="749">
        <v>7.1311052623916797</v>
      </c>
      <c r="BP199" s="749">
        <v>2.9820766073981089</v>
      </c>
      <c r="BQ199" s="749">
        <v>2.9255901590651634</v>
      </c>
      <c r="BR199" s="749">
        <v>4.0092123808072628</v>
      </c>
      <c r="BS199" s="749">
        <v>7.2092806998473131</v>
      </c>
      <c r="BT199" s="749">
        <v>5.4646421814885464</v>
      </c>
      <c r="BU199" s="749">
        <v>8.9417642476102834</v>
      </c>
      <c r="BV199" s="749">
        <v>17.240484050856061</v>
      </c>
      <c r="BW199" s="749">
        <v>18.993712366975668</v>
      </c>
      <c r="BX199" s="749">
        <v>18.088812156922344</v>
      </c>
      <c r="BY199" s="749">
        <v>16.798892804106455</v>
      </c>
      <c r="BZ199" s="749">
        <v>16.11023843162107</v>
      </c>
      <c r="CA199" s="749">
        <v>18.23869255808324</v>
      </c>
      <c r="CB199" s="749">
        <v>43.863748538673889</v>
      </c>
      <c r="CC199" s="749">
        <v>15.041818823762426</v>
      </c>
      <c r="CD199" s="749">
        <v>19.732462238589541</v>
      </c>
      <c r="CE199" s="749">
        <v>22.131278284116998</v>
      </c>
      <c r="CF199" s="749">
        <v>22.131278284116998</v>
      </c>
      <c r="CG199" s="749">
        <v>22.131278284116998</v>
      </c>
      <c r="CH199" s="749">
        <v>22.131278284116998</v>
      </c>
      <c r="CI199" s="749">
        <v>27.976998978034587</v>
      </c>
      <c r="CJ199" s="749">
        <v>27.976998978034587</v>
      </c>
      <c r="CK199" s="749">
        <v>27.976998978034587</v>
      </c>
      <c r="CL199" s="749">
        <v>27.976998978034587</v>
      </c>
      <c r="CM199" s="749">
        <v>26.794693514716727</v>
      </c>
      <c r="CN199" s="749">
        <v>33.192131397519155</v>
      </c>
      <c r="CO199" s="749">
        <v>32.327884625302545</v>
      </c>
      <c r="CP199" s="749">
        <v>38.781706023558293</v>
      </c>
      <c r="CQ199" s="749">
        <v>45.001271458329718</v>
      </c>
      <c r="CR199" s="749">
        <v>47.043641210908177</v>
      </c>
      <c r="CS199" s="749">
        <v>44.992457366961375</v>
      </c>
      <c r="CT199" s="749">
        <v>46.839204880319627</v>
      </c>
      <c r="CU199" s="788">
        <v>52.195438642451229</v>
      </c>
      <c r="CV199" s="788">
        <v>53.484889096653113</v>
      </c>
      <c r="CW199" s="788">
        <v>54.401241843642993</v>
      </c>
      <c r="CX199" s="788">
        <v>56.110748871565164</v>
      </c>
      <c r="CY199" s="788">
        <v>54.914866939886238</v>
      </c>
      <c r="CZ199" s="788">
        <v>48.530408179155501</v>
      </c>
      <c r="DA199" s="788">
        <v>61.408203690194512</v>
      </c>
      <c r="DB199" s="788">
        <v>73.996315429065703</v>
      </c>
      <c r="DC199" s="788">
        <v>88.432822479609797</v>
      </c>
      <c r="DD199" s="788">
        <v>89.546977177826534</v>
      </c>
      <c r="DE199" s="788">
        <v>86.615730503153713</v>
      </c>
      <c r="DF199" s="789">
        <v>95.831954689707402</v>
      </c>
      <c r="DG199" s="789">
        <v>106.30533112040482</v>
      </c>
      <c r="DH199" s="789">
        <v>106.19952091347024</v>
      </c>
      <c r="DI199" s="789">
        <v>123.87904144190422</v>
      </c>
      <c r="DJ199" s="789">
        <v>120.18657616765765</v>
      </c>
      <c r="DK199" s="789">
        <v>120.90075391164524</v>
      </c>
      <c r="DL199" s="789">
        <v>131.8578942250538</v>
      </c>
      <c r="DM199" s="749">
        <v>133.97545995783912</v>
      </c>
      <c r="DN199" s="749">
        <v>120.73010305834921</v>
      </c>
      <c r="DO199" s="749"/>
      <c r="DP199" s="749"/>
      <c r="DQ199" s="749"/>
      <c r="DR199" s="749"/>
      <c r="DS199" s="749"/>
      <c r="DT199" s="749"/>
      <c r="DU199" s="749"/>
      <c r="DV199" s="749"/>
      <c r="DW199" s="749"/>
      <c r="DX199" s="749"/>
      <c r="DY199" s="749"/>
      <c r="DZ199" s="750"/>
    </row>
    <row r="200" spans="1:130" s="1" customFormat="1" ht="14.1">
      <c r="A200" s="694"/>
      <c r="B200" s="453" t="s">
        <v>658</v>
      </c>
      <c r="C200" s="457"/>
      <c r="D200" s="457"/>
      <c r="E200" s="457"/>
      <c r="F200" s="457"/>
      <c r="G200" s="457"/>
      <c r="H200" s="457"/>
      <c r="I200" s="457"/>
      <c r="J200" s="457"/>
      <c r="K200" s="457"/>
      <c r="L200" s="457"/>
      <c r="M200" s="457"/>
      <c r="N200" s="457"/>
      <c r="O200" s="749">
        <v>0</v>
      </c>
      <c r="P200" s="749">
        <v>0</v>
      </c>
      <c r="Q200" s="749">
        <v>0</v>
      </c>
      <c r="R200" s="749">
        <v>0</v>
      </c>
      <c r="S200" s="749">
        <v>0</v>
      </c>
      <c r="T200" s="749">
        <v>0</v>
      </c>
      <c r="U200" s="749">
        <v>0</v>
      </c>
      <c r="V200" s="749">
        <v>0</v>
      </c>
      <c r="W200" s="749">
        <v>0</v>
      </c>
      <c r="X200" s="749">
        <v>0</v>
      </c>
      <c r="Y200" s="749">
        <v>0</v>
      </c>
      <c r="Z200" s="749">
        <v>0</v>
      </c>
      <c r="AA200" s="749">
        <v>0</v>
      </c>
      <c r="AB200" s="749">
        <v>0</v>
      </c>
      <c r="AC200" s="749">
        <v>0</v>
      </c>
      <c r="AD200" s="749">
        <v>0</v>
      </c>
      <c r="AE200" s="749">
        <v>0</v>
      </c>
      <c r="AF200" s="749">
        <v>0</v>
      </c>
      <c r="AG200" s="749">
        <v>0</v>
      </c>
      <c r="AH200" s="749">
        <v>0</v>
      </c>
      <c r="AI200" s="749">
        <v>0</v>
      </c>
      <c r="AJ200" s="749">
        <v>0</v>
      </c>
      <c r="AK200" s="749">
        <v>0</v>
      </c>
      <c r="AL200" s="749">
        <v>0</v>
      </c>
      <c r="AM200" s="749">
        <v>0</v>
      </c>
      <c r="AN200" s="749">
        <v>0</v>
      </c>
      <c r="AO200" s="749">
        <v>0</v>
      </c>
      <c r="AP200" s="749">
        <v>0</v>
      </c>
      <c r="AQ200" s="749">
        <v>0</v>
      </c>
      <c r="AR200" s="749">
        <v>0</v>
      </c>
      <c r="AS200" s="749">
        <v>0</v>
      </c>
      <c r="AT200" s="749">
        <v>0</v>
      </c>
      <c r="AU200" s="749">
        <v>0</v>
      </c>
      <c r="AV200" s="749">
        <v>0</v>
      </c>
      <c r="AW200" s="749">
        <v>0</v>
      </c>
      <c r="AX200" s="749">
        <v>0</v>
      </c>
      <c r="AY200" s="749">
        <v>0</v>
      </c>
      <c r="AZ200" s="749">
        <v>0</v>
      </c>
      <c r="BA200" s="749">
        <v>0</v>
      </c>
      <c r="BB200" s="749">
        <v>0</v>
      </c>
      <c r="BC200" s="749">
        <v>3168.5197499999999</v>
      </c>
      <c r="BD200" s="749">
        <v>3168.5197499999999</v>
      </c>
      <c r="BE200" s="749">
        <v>3168.5197499999999</v>
      </c>
      <c r="BF200" s="749">
        <v>3168.5197499999999</v>
      </c>
      <c r="BG200" s="749">
        <v>892.61275000000001</v>
      </c>
      <c r="BH200" s="749">
        <v>892.61275000000001</v>
      </c>
      <c r="BI200" s="749">
        <v>892.61275000000001</v>
      </c>
      <c r="BJ200" s="749">
        <v>892.61275000000001</v>
      </c>
      <c r="BK200" s="749">
        <v>1763.451</v>
      </c>
      <c r="BL200" s="749">
        <v>1347.403</v>
      </c>
      <c r="BM200" s="749">
        <v>1412.4639999999999</v>
      </c>
      <c r="BN200" s="749">
        <v>430.80000000000007</v>
      </c>
      <c r="BO200" s="749">
        <v>782.43900000000008</v>
      </c>
      <c r="BP200" s="749">
        <v>602.01300000000003</v>
      </c>
      <c r="BQ200" s="749">
        <v>612.77099999999996</v>
      </c>
      <c r="BR200" s="749">
        <v>1135.1180000000002</v>
      </c>
      <c r="BS200" s="749">
        <v>1218.318</v>
      </c>
      <c r="BT200" s="749">
        <v>1570.0190000000002</v>
      </c>
      <c r="BU200" s="749">
        <v>1826.7225000000005</v>
      </c>
      <c r="BV200" s="749">
        <v>8506.6170000000002</v>
      </c>
      <c r="BW200" s="749">
        <v>9443.2731999999996</v>
      </c>
      <c r="BX200" s="749">
        <v>13110.7935</v>
      </c>
      <c r="BY200" s="749">
        <v>13294.801040000002</v>
      </c>
      <c r="BZ200" s="749">
        <v>11848.328369999999</v>
      </c>
      <c r="CA200" s="749">
        <v>14260.757300000001</v>
      </c>
      <c r="CB200" s="749">
        <v>13630.794999999998</v>
      </c>
      <c r="CC200" s="749">
        <v>12898.6931</v>
      </c>
      <c r="CD200" s="749">
        <v>15110.238519999999</v>
      </c>
      <c r="CE200" s="749">
        <v>20288.7869775</v>
      </c>
      <c r="CF200" s="749">
        <v>20288.7869775</v>
      </c>
      <c r="CG200" s="749">
        <v>20288.7869775</v>
      </c>
      <c r="CH200" s="749">
        <v>20288.7869775</v>
      </c>
      <c r="CI200" s="749">
        <v>26807.906305</v>
      </c>
      <c r="CJ200" s="749">
        <v>26807.906305</v>
      </c>
      <c r="CK200" s="749">
        <v>26807.906305</v>
      </c>
      <c r="CL200" s="749">
        <v>26807.906305</v>
      </c>
      <c r="CM200" s="749">
        <v>30526.527629999997</v>
      </c>
      <c r="CN200" s="749">
        <v>36397.1826</v>
      </c>
      <c r="CO200" s="749">
        <v>36664.550679999993</v>
      </c>
      <c r="CP200" s="749">
        <v>43833.618920000015</v>
      </c>
      <c r="CQ200" s="749">
        <v>52275.90295999997</v>
      </c>
      <c r="CR200" s="749">
        <v>54355.604919999983</v>
      </c>
      <c r="CS200" s="749">
        <v>50891.445630000002</v>
      </c>
      <c r="CT200" s="749">
        <v>54992.693589999988</v>
      </c>
      <c r="CU200" s="788">
        <v>59537.537379999987</v>
      </c>
      <c r="CV200" s="788">
        <v>62041.008190000008</v>
      </c>
      <c r="CW200" s="788">
        <v>62470.048189999994</v>
      </c>
      <c r="CX200" s="788">
        <v>67276.28376000002</v>
      </c>
      <c r="CY200" s="788">
        <v>63281.04199000002</v>
      </c>
      <c r="CZ200" s="788">
        <v>56925.388019999999</v>
      </c>
      <c r="DA200" s="788">
        <v>73477.313509999993</v>
      </c>
      <c r="DB200" s="788">
        <v>91980.88072999999</v>
      </c>
      <c r="DC200" s="788">
        <v>83311.513380000004</v>
      </c>
      <c r="DD200" s="788">
        <v>103400.03779</v>
      </c>
      <c r="DE200" s="788">
        <v>91755.556860000012</v>
      </c>
      <c r="DF200" s="789">
        <v>98246.063119999992</v>
      </c>
      <c r="DG200" s="789">
        <v>87991.428509999998</v>
      </c>
      <c r="DH200" s="789">
        <v>97003.818549999996</v>
      </c>
      <c r="DI200" s="789">
        <v>107125.86363000001</v>
      </c>
      <c r="DJ200" s="789">
        <v>125074.30439</v>
      </c>
      <c r="DK200" s="789">
        <v>130578.20396</v>
      </c>
      <c r="DL200" s="789">
        <v>137203.02854999996</v>
      </c>
      <c r="DM200" s="749">
        <v>141646.89911999996</v>
      </c>
      <c r="DN200" s="749">
        <v>126831.03272999998</v>
      </c>
      <c r="DO200" s="749"/>
      <c r="DP200" s="749"/>
      <c r="DQ200" s="749"/>
      <c r="DR200" s="749"/>
      <c r="DS200" s="749"/>
      <c r="DT200" s="749"/>
      <c r="DU200" s="749"/>
      <c r="DV200" s="749"/>
      <c r="DW200" s="749"/>
      <c r="DX200" s="749"/>
      <c r="DY200" s="749"/>
      <c r="DZ200" s="750"/>
    </row>
    <row r="201" spans="1:130" s="1" customFormat="1" ht="14.1">
      <c r="A201" s="694" t="s">
        <v>1528</v>
      </c>
      <c r="B201" s="454" t="s">
        <v>791</v>
      </c>
      <c r="C201" s="458"/>
      <c r="D201" s="458"/>
      <c r="E201" s="458"/>
      <c r="F201" s="458"/>
      <c r="G201" s="458"/>
      <c r="H201" s="458"/>
      <c r="I201" s="458"/>
      <c r="J201" s="458"/>
      <c r="K201" s="458"/>
      <c r="L201" s="458"/>
      <c r="M201" s="458"/>
      <c r="N201" s="458"/>
      <c r="O201" s="751">
        <v>31.199283000000008</v>
      </c>
      <c r="P201" s="751">
        <v>31.199283000000008</v>
      </c>
      <c r="Q201" s="751">
        <v>31.199283000000008</v>
      </c>
      <c r="R201" s="751">
        <v>31.199283000000008</v>
      </c>
      <c r="S201" s="751">
        <v>28.379712000000005</v>
      </c>
      <c r="T201" s="751">
        <v>28.379712000000005</v>
      </c>
      <c r="U201" s="751">
        <v>28.379712000000005</v>
      </c>
      <c r="V201" s="751">
        <v>28.379712000000005</v>
      </c>
      <c r="W201" s="751">
        <v>24.374979989615149</v>
      </c>
      <c r="X201" s="751">
        <v>24.374979989615149</v>
      </c>
      <c r="Y201" s="751">
        <v>24.374979989615149</v>
      </c>
      <c r="Z201" s="751">
        <v>24.374979989615149</v>
      </c>
      <c r="AA201" s="751">
        <v>51.511584935407882</v>
      </c>
      <c r="AB201" s="751">
        <v>51.511584935407882</v>
      </c>
      <c r="AC201" s="751">
        <v>51.511584935407882</v>
      </c>
      <c r="AD201" s="751">
        <v>51.511584935407882</v>
      </c>
      <c r="AE201" s="751">
        <v>49.769141688435916</v>
      </c>
      <c r="AF201" s="751">
        <v>49.769141688435916</v>
      </c>
      <c r="AG201" s="751">
        <v>49.769141688435916</v>
      </c>
      <c r="AH201" s="751">
        <v>49.769141688435916</v>
      </c>
      <c r="AI201" s="751">
        <v>53.429777744094785</v>
      </c>
      <c r="AJ201" s="751">
        <v>53.429777744094785</v>
      </c>
      <c r="AK201" s="751">
        <v>53.429777744094785</v>
      </c>
      <c r="AL201" s="751">
        <v>53.429777744094785</v>
      </c>
      <c r="AM201" s="751">
        <v>64.44374495958867</v>
      </c>
      <c r="AN201" s="751">
        <v>64.44374495958867</v>
      </c>
      <c r="AO201" s="751">
        <v>64.44374495958867</v>
      </c>
      <c r="AP201" s="751">
        <v>64.44374495958867</v>
      </c>
      <c r="AQ201" s="751">
        <v>82.10862102978858</v>
      </c>
      <c r="AR201" s="751">
        <v>82.10862102978858</v>
      </c>
      <c r="AS201" s="751">
        <v>82.10862102978858</v>
      </c>
      <c r="AT201" s="751">
        <v>82.10862102978858</v>
      </c>
      <c r="AU201" s="751">
        <v>105.53878822680524</v>
      </c>
      <c r="AV201" s="751">
        <v>105.53878822680524</v>
      </c>
      <c r="AW201" s="751">
        <v>105.53878822680524</v>
      </c>
      <c r="AX201" s="751">
        <v>105.53878822680524</v>
      </c>
      <c r="AY201" s="751">
        <v>141.28447298032737</v>
      </c>
      <c r="AZ201" s="751">
        <v>141.28447298032737</v>
      </c>
      <c r="BA201" s="751">
        <v>141.28447298032737</v>
      </c>
      <c r="BB201" s="751">
        <v>141.28447298032737</v>
      </c>
      <c r="BC201" s="751">
        <v>213.76591916397459</v>
      </c>
      <c r="BD201" s="751">
        <v>213.76591916397459</v>
      </c>
      <c r="BE201" s="751">
        <v>213.76591916397459</v>
      </c>
      <c r="BF201" s="751">
        <v>213.76591916397459</v>
      </c>
      <c r="BG201" s="751">
        <v>238.63965095956667</v>
      </c>
      <c r="BH201" s="751">
        <v>238.63965095956667</v>
      </c>
      <c r="BI201" s="751">
        <v>238.63965095956667</v>
      </c>
      <c r="BJ201" s="751">
        <v>238.63965095956667</v>
      </c>
      <c r="BK201" s="751">
        <v>242.73156843520468</v>
      </c>
      <c r="BL201" s="751">
        <v>252.88747768306865</v>
      </c>
      <c r="BM201" s="751">
        <v>280.71454875985836</v>
      </c>
      <c r="BN201" s="751">
        <v>307.63925242927348</v>
      </c>
      <c r="BO201" s="751">
        <v>368.19746955936284</v>
      </c>
      <c r="BP201" s="751">
        <v>392.43528546823808</v>
      </c>
      <c r="BQ201" s="751">
        <v>474.82889058504372</v>
      </c>
      <c r="BR201" s="751">
        <v>424.53407975085616</v>
      </c>
      <c r="BS201" s="751">
        <v>429.34515011405125</v>
      </c>
      <c r="BT201" s="751">
        <v>454.43820223738396</v>
      </c>
      <c r="BU201" s="751">
        <v>519.18304518774505</v>
      </c>
      <c r="BV201" s="751">
        <v>453.97843039666623</v>
      </c>
      <c r="BW201" s="751">
        <v>426.70834469394185</v>
      </c>
      <c r="BX201" s="751">
        <v>445.21864156999044</v>
      </c>
      <c r="BY201" s="751">
        <v>487.88359032854174</v>
      </c>
      <c r="BZ201" s="751">
        <v>492.34624281086758</v>
      </c>
      <c r="CA201" s="751">
        <v>470.73884348873378</v>
      </c>
      <c r="CB201" s="751">
        <v>522.42934818286187</v>
      </c>
      <c r="CC201" s="751">
        <v>499.90987249463916</v>
      </c>
      <c r="CD201" s="751">
        <v>492.14187896024953</v>
      </c>
      <c r="CE201" s="751">
        <v>479.66261655044343</v>
      </c>
      <c r="CF201" s="751">
        <v>479.66261655044343</v>
      </c>
      <c r="CG201" s="751">
        <v>479.66261655044343</v>
      </c>
      <c r="CH201" s="751">
        <v>479.66261655044343</v>
      </c>
      <c r="CI201" s="751">
        <v>505.18853246144903</v>
      </c>
      <c r="CJ201" s="751">
        <v>505.18853246144903</v>
      </c>
      <c r="CK201" s="751">
        <v>505.18853246144903</v>
      </c>
      <c r="CL201" s="751">
        <v>505.18853246144903</v>
      </c>
      <c r="CM201" s="751">
        <v>467.54958641513554</v>
      </c>
      <c r="CN201" s="751">
        <v>496.1350866601021</v>
      </c>
      <c r="CO201" s="751">
        <v>525.44768508433594</v>
      </c>
      <c r="CP201" s="751">
        <v>525.23221336577365</v>
      </c>
      <c r="CQ201" s="751">
        <v>549.08642650460911</v>
      </c>
      <c r="CR201" s="751">
        <v>533.03338620043564</v>
      </c>
      <c r="CS201" s="751">
        <v>589.0409589378944</v>
      </c>
      <c r="CT201" s="751">
        <v>612.98315137407621</v>
      </c>
      <c r="CU201" s="790">
        <v>558.80737098938948</v>
      </c>
      <c r="CV201" s="790">
        <v>665.85247361017764</v>
      </c>
      <c r="CW201" s="790">
        <v>727.74042259147132</v>
      </c>
      <c r="CX201" s="790">
        <v>752.23132147426281</v>
      </c>
      <c r="CY201" s="790">
        <v>754.17956271112359</v>
      </c>
      <c r="CZ201" s="790">
        <v>606.62784945020655</v>
      </c>
      <c r="DA201" s="790">
        <v>934.3548817089054</v>
      </c>
      <c r="DB201" s="790">
        <v>762.62677527435028</v>
      </c>
      <c r="DC201" s="790">
        <v>659.57759669902589</v>
      </c>
      <c r="DD201" s="790">
        <v>815.17983025914089</v>
      </c>
      <c r="DE201" s="790">
        <v>814.87657699902149</v>
      </c>
      <c r="DF201" s="790">
        <v>899.89043265353564</v>
      </c>
      <c r="DG201" s="790">
        <v>818.95665282465995</v>
      </c>
      <c r="DH201" s="790">
        <v>1043.0036864133897</v>
      </c>
      <c r="DI201" s="790">
        <v>1182.5257995796626</v>
      </c>
      <c r="DJ201" s="790">
        <v>1055.9376601562967</v>
      </c>
      <c r="DK201" s="790">
        <v>1119.1629449023885</v>
      </c>
      <c r="DL201" s="790">
        <v>1280.6718745009393</v>
      </c>
      <c r="DM201" s="751">
        <v>1234.6897619320509</v>
      </c>
      <c r="DN201" s="751">
        <v>1200.1845044806546</v>
      </c>
      <c r="DO201" s="751"/>
      <c r="DP201" s="751"/>
      <c r="DQ201" s="751"/>
      <c r="DR201" s="751"/>
      <c r="DS201" s="751"/>
      <c r="DT201" s="751"/>
      <c r="DU201" s="751"/>
      <c r="DV201" s="751"/>
      <c r="DW201" s="751"/>
      <c r="DX201" s="751"/>
      <c r="DY201" s="751"/>
      <c r="DZ201" s="752"/>
    </row>
    <row r="202" spans="1:130" s="1" customFormat="1" ht="14.1">
      <c r="A202" s="694"/>
      <c r="B202" s="453" t="s">
        <v>1578</v>
      </c>
      <c r="C202" s="457"/>
      <c r="D202" s="457"/>
      <c r="E202" s="457"/>
      <c r="F202" s="457"/>
      <c r="G202" s="457"/>
      <c r="H202" s="457"/>
      <c r="I202" s="457"/>
      <c r="J202" s="457"/>
      <c r="K202" s="457"/>
      <c r="L202" s="457"/>
      <c r="M202" s="457"/>
      <c r="N202" s="457"/>
      <c r="O202" s="749">
        <v>15.0425</v>
      </c>
      <c r="P202" s="749">
        <v>15.0425</v>
      </c>
      <c r="Q202" s="749">
        <v>15.0425</v>
      </c>
      <c r="R202" s="749">
        <v>15.0425</v>
      </c>
      <c r="S202" s="749">
        <v>13.842499999999999</v>
      </c>
      <c r="T202" s="749">
        <v>13.842499999999999</v>
      </c>
      <c r="U202" s="749">
        <v>13.842499999999999</v>
      </c>
      <c r="V202" s="749">
        <v>13.842499999999999</v>
      </c>
      <c r="W202" s="749">
        <v>8.2575000000000003</v>
      </c>
      <c r="X202" s="749">
        <v>8.2575000000000003</v>
      </c>
      <c r="Y202" s="749">
        <v>8.2575000000000003</v>
      </c>
      <c r="Z202" s="749">
        <v>8.2575000000000003</v>
      </c>
      <c r="AA202" s="749">
        <v>13.952604129191736</v>
      </c>
      <c r="AB202" s="749">
        <v>13.952604129191736</v>
      </c>
      <c r="AC202" s="749">
        <v>13.952604129191736</v>
      </c>
      <c r="AD202" s="749">
        <v>13.952604129191736</v>
      </c>
      <c r="AE202" s="749">
        <v>17.002852601950774</v>
      </c>
      <c r="AF202" s="749">
        <v>17.002852601950774</v>
      </c>
      <c r="AG202" s="749">
        <v>17.002852601950774</v>
      </c>
      <c r="AH202" s="749">
        <v>17.002852601950774</v>
      </c>
      <c r="AI202" s="749">
        <v>18.987925000000004</v>
      </c>
      <c r="AJ202" s="749">
        <v>18.987925000000004</v>
      </c>
      <c r="AK202" s="749">
        <v>18.987925000000004</v>
      </c>
      <c r="AL202" s="749">
        <v>18.987925000000004</v>
      </c>
      <c r="AM202" s="749">
        <v>19.994532629023311</v>
      </c>
      <c r="AN202" s="749">
        <v>19.994532629023311</v>
      </c>
      <c r="AO202" s="749">
        <v>19.994532629023311</v>
      </c>
      <c r="AP202" s="749">
        <v>19.994532629023311</v>
      </c>
      <c r="AQ202" s="749">
        <v>27.469616328742056</v>
      </c>
      <c r="AR202" s="749">
        <v>27.469616328742056</v>
      </c>
      <c r="AS202" s="749">
        <v>27.469616328742056</v>
      </c>
      <c r="AT202" s="749">
        <v>27.469616328742056</v>
      </c>
      <c r="AU202" s="749">
        <v>31.700199187820111</v>
      </c>
      <c r="AV202" s="749">
        <v>31.700199187820111</v>
      </c>
      <c r="AW202" s="749">
        <v>31.700199187820111</v>
      </c>
      <c r="AX202" s="749">
        <v>31.700199187820111</v>
      </c>
      <c r="AY202" s="749">
        <v>50.632481919087702</v>
      </c>
      <c r="AZ202" s="749">
        <v>50.632481919087702</v>
      </c>
      <c r="BA202" s="749">
        <v>50.632481919087702</v>
      </c>
      <c r="BB202" s="749">
        <v>50.632481919087702</v>
      </c>
      <c r="BC202" s="749">
        <v>91.82324933321425</v>
      </c>
      <c r="BD202" s="749">
        <v>91.82324933321425</v>
      </c>
      <c r="BE202" s="749">
        <v>91.82324933321425</v>
      </c>
      <c r="BF202" s="749">
        <v>91.82324933321425</v>
      </c>
      <c r="BG202" s="749">
        <v>93.10032563280123</v>
      </c>
      <c r="BH202" s="749">
        <v>93.10032563280123</v>
      </c>
      <c r="BI202" s="749">
        <v>93.10032563280123</v>
      </c>
      <c r="BJ202" s="749">
        <v>93.10032563280123</v>
      </c>
      <c r="BK202" s="749">
        <v>86.001988795340395</v>
      </c>
      <c r="BL202" s="749">
        <v>81.175873101292026</v>
      </c>
      <c r="BM202" s="749">
        <v>94.178798707813314</v>
      </c>
      <c r="BN202" s="749">
        <v>96.207687697248872</v>
      </c>
      <c r="BO202" s="749">
        <v>99.280288710836999</v>
      </c>
      <c r="BP202" s="749">
        <v>107.12441622204324</v>
      </c>
      <c r="BQ202" s="749">
        <v>140.61302357705381</v>
      </c>
      <c r="BR202" s="749">
        <v>118.32959097744042</v>
      </c>
      <c r="BS202" s="749">
        <v>163.03387895889458</v>
      </c>
      <c r="BT202" s="749">
        <v>130.54242533427066</v>
      </c>
      <c r="BU202" s="749">
        <v>165.21959579624405</v>
      </c>
      <c r="BV202" s="749">
        <v>130.44901155829643</v>
      </c>
      <c r="BW202" s="749">
        <v>138.5099018586609</v>
      </c>
      <c r="BX202" s="749">
        <v>138.49805381575254</v>
      </c>
      <c r="BY202" s="749">
        <v>159.62826813061952</v>
      </c>
      <c r="BZ202" s="749">
        <v>159.68296484720221</v>
      </c>
      <c r="CA202" s="749">
        <v>150.27458572743643</v>
      </c>
      <c r="CB202" s="749">
        <v>165.72265893188847</v>
      </c>
      <c r="CC202" s="749">
        <v>157.86532272016234</v>
      </c>
      <c r="CD202" s="749">
        <v>168.38268973973203</v>
      </c>
      <c r="CE202" s="749">
        <v>163.14427391845723</v>
      </c>
      <c r="CF202" s="749">
        <v>163.14427391845723</v>
      </c>
      <c r="CG202" s="749">
        <v>163.14427391845723</v>
      </c>
      <c r="CH202" s="749">
        <v>163.14427391845723</v>
      </c>
      <c r="CI202" s="749">
        <v>176.98071301023487</v>
      </c>
      <c r="CJ202" s="749">
        <v>176.98071301023487</v>
      </c>
      <c r="CK202" s="749">
        <v>176.98071301023487</v>
      </c>
      <c r="CL202" s="749">
        <v>176.98071301023487</v>
      </c>
      <c r="CM202" s="749">
        <v>122.20966942068735</v>
      </c>
      <c r="CN202" s="749">
        <v>117.16556936166758</v>
      </c>
      <c r="CO202" s="749">
        <v>136.40908137978766</v>
      </c>
      <c r="CP202" s="749">
        <v>128.34501438127614</v>
      </c>
      <c r="CQ202" s="749">
        <v>148.86155013999999</v>
      </c>
      <c r="CR202" s="749">
        <v>124.61418663000002</v>
      </c>
      <c r="CS202" s="749">
        <v>146.33727453000003</v>
      </c>
      <c r="CT202" s="749">
        <v>163.85027732000012</v>
      </c>
      <c r="CU202" s="788">
        <v>151.63850421187757</v>
      </c>
      <c r="CV202" s="788">
        <v>218.65639473740771</v>
      </c>
      <c r="CW202" s="788">
        <v>148.92551954699547</v>
      </c>
      <c r="CX202" s="788">
        <v>173.28248975617853</v>
      </c>
      <c r="CY202" s="788">
        <v>180.88221715716503</v>
      </c>
      <c r="CZ202" s="788">
        <v>130.61585636994673</v>
      </c>
      <c r="DA202" s="788">
        <v>170.08161025511245</v>
      </c>
      <c r="DB202" s="788">
        <v>178.45791243611097</v>
      </c>
      <c r="DC202" s="788">
        <v>204.88186571247613</v>
      </c>
      <c r="DD202" s="788">
        <v>180.66167070445249</v>
      </c>
      <c r="DE202" s="788">
        <v>159.49368225199939</v>
      </c>
      <c r="DF202" s="789">
        <v>191.61019972228837</v>
      </c>
      <c r="DG202" s="789">
        <v>154.59633481569588</v>
      </c>
      <c r="DH202" s="789">
        <v>177.83709798699945</v>
      </c>
      <c r="DI202" s="789">
        <v>177.89008743565523</v>
      </c>
      <c r="DJ202" s="789">
        <v>224.68867687492309</v>
      </c>
      <c r="DK202" s="789">
        <v>194.6660209071772</v>
      </c>
      <c r="DL202" s="789">
        <v>256.98068913605198</v>
      </c>
      <c r="DM202" s="749">
        <v>236.17951174546653</v>
      </c>
      <c r="DN202" s="749">
        <v>218.04035717890224</v>
      </c>
      <c r="DO202" s="749"/>
      <c r="DP202" s="749"/>
      <c r="DQ202" s="749"/>
      <c r="DR202" s="749"/>
      <c r="DS202" s="749"/>
      <c r="DT202" s="749"/>
      <c r="DU202" s="749"/>
      <c r="DV202" s="749"/>
      <c r="DW202" s="749"/>
      <c r="DX202" s="749"/>
      <c r="DY202" s="749"/>
      <c r="DZ202" s="750"/>
    </row>
    <row r="203" spans="1:130" s="1" customFormat="1" ht="14.1">
      <c r="A203" s="694"/>
      <c r="B203" s="453" t="s">
        <v>114</v>
      </c>
      <c r="C203" s="457"/>
      <c r="D203" s="457"/>
      <c r="E203" s="457"/>
      <c r="F203" s="457"/>
      <c r="G203" s="457"/>
      <c r="H203" s="457"/>
      <c r="I203" s="457"/>
      <c r="J203" s="457"/>
      <c r="K203" s="457"/>
      <c r="L203" s="457"/>
      <c r="M203" s="457"/>
      <c r="N203" s="457"/>
      <c r="O203" s="749">
        <v>0</v>
      </c>
      <c r="P203" s="749">
        <v>0</v>
      </c>
      <c r="Q203" s="749">
        <v>0</v>
      </c>
      <c r="R203" s="749">
        <v>0</v>
      </c>
      <c r="S203" s="749">
        <v>0</v>
      </c>
      <c r="T203" s="749">
        <v>0</v>
      </c>
      <c r="U203" s="749">
        <v>0</v>
      </c>
      <c r="V203" s="749">
        <v>0</v>
      </c>
      <c r="W203" s="749">
        <v>0</v>
      </c>
      <c r="X203" s="749">
        <v>0</v>
      </c>
      <c r="Y203" s="749">
        <v>0</v>
      </c>
      <c r="Z203" s="749">
        <v>0</v>
      </c>
      <c r="AA203" s="749">
        <v>2375.2399999999998</v>
      </c>
      <c r="AB203" s="749">
        <v>2375.2399999999998</v>
      </c>
      <c r="AC203" s="749">
        <v>2375.2399999999998</v>
      </c>
      <c r="AD203" s="749">
        <v>2375.2399999999998</v>
      </c>
      <c r="AE203" s="749">
        <v>3029.6872499999999</v>
      </c>
      <c r="AF203" s="749">
        <v>3029.6872499999999</v>
      </c>
      <c r="AG203" s="749">
        <v>3029.6872499999999</v>
      </c>
      <c r="AH203" s="749">
        <v>3029.6872499999999</v>
      </c>
      <c r="AI203" s="749">
        <v>3069.8747499999999</v>
      </c>
      <c r="AJ203" s="749">
        <v>3069.8747499999999</v>
      </c>
      <c r="AK203" s="749">
        <v>3069.8747499999999</v>
      </c>
      <c r="AL203" s="749">
        <v>3069.8747499999999</v>
      </c>
      <c r="AM203" s="749">
        <v>3123.2325000000001</v>
      </c>
      <c r="AN203" s="749">
        <v>3123.2325000000001</v>
      </c>
      <c r="AO203" s="749">
        <v>3123.2325000000001</v>
      </c>
      <c r="AP203" s="749">
        <v>3123.2325000000001</v>
      </c>
      <c r="AQ203" s="749">
        <v>4376.5772499999994</v>
      </c>
      <c r="AR203" s="749">
        <v>4376.5772499999994</v>
      </c>
      <c r="AS203" s="749">
        <v>4376.5772499999994</v>
      </c>
      <c r="AT203" s="749">
        <v>4376.5772499999994</v>
      </c>
      <c r="AU203" s="749">
        <v>5200.7302499999996</v>
      </c>
      <c r="AV203" s="749">
        <v>5200.7302499999996</v>
      </c>
      <c r="AW203" s="749">
        <v>5200.7302499999996</v>
      </c>
      <c r="AX203" s="749">
        <v>5200.7302499999996</v>
      </c>
      <c r="AY203" s="749">
        <v>7887.8092500000002</v>
      </c>
      <c r="AZ203" s="749">
        <v>7887.8092500000002</v>
      </c>
      <c r="BA203" s="749">
        <v>7887.8092500000002</v>
      </c>
      <c r="BB203" s="749">
        <v>7887.8092500000002</v>
      </c>
      <c r="BC203" s="749">
        <v>9964.9310000000005</v>
      </c>
      <c r="BD203" s="749">
        <v>9964.9310000000005</v>
      </c>
      <c r="BE203" s="749">
        <v>9964.9310000000005</v>
      </c>
      <c r="BF203" s="749">
        <v>9964.9310000000005</v>
      </c>
      <c r="BG203" s="749">
        <v>13284.01325</v>
      </c>
      <c r="BH203" s="749">
        <v>13284.01325</v>
      </c>
      <c r="BI203" s="749">
        <v>13284.01325</v>
      </c>
      <c r="BJ203" s="749">
        <v>13284.01325</v>
      </c>
      <c r="BK203" s="749">
        <v>10142.214</v>
      </c>
      <c r="BL203" s="749">
        <v>9038.4920000000002</v>
      </c>
      <c r="BM203" s="749">
        <v>11343.115</v>
      </c>
      <c r="BN203" s="749">
        <v>8676.6970000000001</v>
      </c>
      <c r="BO203" s="749">
        <v>11966.826999999999</v>
      </c>
      <c r="BP203" s="749">
        <v>11773.008</v>
      </c>
      <c r="BQ203" s="749">
        <v>13873.045</v>
      </c>
      <c r="BR203" s="749">
        <v>12910.828000000001</v>
      </c>
      <c r="BS203" s="749">
        <v>16698.097999999998</v>
      </c>
      <c r="BT203" s="749">
        <v>15474.136490000001</v>
      </c>
      <c r="BU203" s="749">
        <v>18967.802669999997</v>
      </c>
      <c r="BV203" s="749">
        <v>16945.519039999999</v>
      </c>
      <c r="BW203" s="749">
        <v>12400.78615</v>
      </c>
      <c r="BX203" s="749">
        <v>13157.120350000001</v>
      </c>
      <c r="BY203" s="749">
        <v>16240.138859999999</v>
      </c>
      <c r="BZ203" s="749">
        <v>17198.705109999999</v>
      </c>
      <c r="CA203" s="749">
        <v>14855.777119999999</v>
      </c>
      <c r="CB203" s="749">
        <v>14992.522099999998</v>
      </c>
      <c r="CC203" s="749">
        <v>14860.76081</v>
      </c>
      <c r="CD203" s="749">
        <v>15908.169389999997</v>
      </c>
      <c r="CE203" s="749">
        <v>17551.361695</v>
      </c>
      <c r="CF203" s="749">
        <v>17551.361695</v>
      </c>
      <c r="CG203" s="749">
        <v>17551.361695</v>
      </c>
      <c r="CH203" s="749">
        <v>17551.361695</v>
      </c>
      <c r="CI203" s="749">
        <v>17277.7348275</v>
      </c>
      <c r="CJ203" s="749">
        <v>17277.7348275</v>
      </c>
      <c r="CK203" s="749">
        <v>17277.7348275</v>
      </c>
      <c r="CL203" s="749">
        <v>17277.7348275</v>
      </c>
      <c r="CM203" s="749">
        <v>15215.67325</v>
      </c>
      <c r="CN203" s="749">
        <v>13534.092430000001</v>
      </c>
      <c r="CO203" s="749">
        <v>16547.36293000001</v>
      </c>
      <c r="CP203" s="749">
        <v>14910.91807000002</v>
      </c>
      <c r="CQ203" s="749">
        <v>15722.555249999998</v>
      </c>
      <c r="CR203" s="749">
        <v>16671.199590000004</v>
      </c>
      <c r="CS203" s="749">
        <v>17260.288660000009</v>
      </c>
      <c r="CT203" s="749">
        <v>18225.387099999985</v>
      </c>
      <c r="CU203" s="788">
        <v>18922.959459999998</v>
      </c>
      <c r="CV203" s="788">
        <v>22842.219220000014</v>
      </c>
      <c r="CW203" s="788">
        <v>22543.330459999997</v>
      </c>
      <c r="CX203" s="788">
        <v>23681.807590000011</v>
      </c>
      <c r="CY203" s="788">
        <v>20703.723539999999</v>
      </c>
      <c r="CZ203" s="788">
        <v>14718.54111</v>
      </c>
      <c r="DA203" s="788">
        <v>24389.448779999999</v>
      </c>
      <c r="DB203" s="788">
        <v>24432.134689999999</v>
      </c>
      <c r="DC203" s="788">
        <v>26032.917040000004</v>
      </c>
      <c r="DD203" s="788">
        <v>40450.620029999998</v>
      </c>
      <c r="DE203" s="788">
        <v>17387.215960000001</v>
      </c>
      <c r="DF203" s="789">
        <v>18526.615230000003</v>
      </c>
      <c r="DG203" s="789">
        <v>17841.01009</v>
      </c>
      <c r="DH203" s="789">
        <v>20459.576440000004</v>
      </c>
      <c r="DI203" s="789">
        <v>23570.976389999996</v>
      </c>
      <c r="DJ203" s="789">
        <v>30503.658990000004</v>
      </c>
      <c r="DK203" s="789">
        <v>25367.143740000003</v>
      </c>
      <c r="DL203" s="789">
        <v>28837.483040000006</v>
      </c>
      <c r="DM203" s="749">
        <v>26337.187819999999</v>
      </c>
      <c r="DN203" s="749">
        <v>29264.695780000005</v>
      </c>
      <c r="DO203" s="749"/>
      <c r="DP203" s="749"/>
      <c r="DQ203" s="749"/>
      <c r="DR203" s="749"/>
      <c r="DS203" s="749"/>
      <c r="DT203" s="749"/>
      <c r="DU203" s="749"/>
      <c r="DV203" s="749"/>
      <c r="DW203" s="749"/>
      <c r="DX203" s="749"/>
      <c r="DY203" s="749"/>
      <c r="DZ203" s="750"/>
    </row>
    <row r="204" spans="1:130" s="1" customFormat="1" ht="14.1">
      <c r="A204" s="694"/>
      <c r="B204" s="453" t="s">
        <v>1579</v>
      </c>
      <c r="C204" s="457"/>
      <c r="D204" s="457"/>
      <c r="E204" s="457"/>
      <c r="F204" s="457"/>
      <c r="G204" s="457"/>
      <c r="H204" s="457"/>
      <c r="I204" s="457"/>
      <c r="J204" s="457"/>
      <c r="K204" s="457"/>
      <c r="L204" s="457"/>
      <c r="M204" s="457"/>
      <c r="N204" s="457"/>
      <c r="O204" s="749">
        <v>16.4175</v>
      </c>
      <c r="P204" s="749">
        <v>16.4175</v>
      </c>
      <c r="Q204" s="749">
        <v>16.4175</v>
      </c>
      <c r="R204" s="749">
        <v>16.4175</v>
      </c>
      <c r="S204" s="749">
        <v>11.987500000000001</v>
      </c>
      <c r="T204" s="749">
        <v>11.987500000000001</v>
      </c>
      <c r="U204" s="749">
        <v>11.987500000000001</v>
      </c>
      <c r="V204" s="749">
        <v>11.987500000000001</v>
      </c>
      <c r="W204" s="749">
        <v>10.83</v>
      </c>
      <c r="X204" s="749">
        <v>10.83</v>
      </c>
      <c r="Y204" s="749">
        <v>10.83</v>
      </c>
      <c r="Z204" s="749">
        <v>10.83</v>
      </c>
      <c r="AA204" s="749">
        <v>13.869757776382048</v>
      </c>
      <c r="AB204" s="749">
        <v>13.869757776382048</v>
      </c>
      <c r="AC204" s="749">
        <v>13.869757776382048</v>
      </c>
      <c r="AD204" s="749">
        <v>13.869757776382048</v>
      </c>
      <c r="AE204" s="749">
        <v>15.439242486113329</v>
      </c>
      <c r="AF204" s="749">
        <v>15.439242486113329</v>
      </c>
      <c r="AG204" s="749">
        <v>15.439242486113329</v>
      </c>
      <c r="AH204" s="749">
        <v>15.439242486113329</v>
      </c>
      <c r="AI204" s="749">
        <v>16.20195</v>
      </c>
      <c r="AJ204" s="749">
        <v>16.20195</v>
      </c>
      <c r="AK204" s="749">
        <v>16.20195</v>
      </c>
      <c r="AL204" s="749">
        <v>16.20195</v>
      </c>
      <c r="AM204" s="749">
        <v>19.801172134019478</v>
      </c>
      <c r="AN204" s="749">
        <v>19.801172134019478</v>
      </c>
      <c r="AO204" s="749">
        <v>19.801172134019478</v>
      </c>
      <c r="AP204" s="749">
        <v>19.801172134019478</v>
      </c>
      <c r="AQ204" s="749">
        <v>27.790440298236856</v>
      </c>
      <c r="AR204" s="749">
        <v>27.790440298236856</v>
      </c>
      <c r="AS204" s="749">
        <v>27.790440298236856</v>
      </c>
      <c r="AT204" s="749">
        <v>27.790440298236856</v>
      </c>
      <c r="AU204" s="749">
        <v>36.537870431722958</v>
      </c>
      <c r="AV204" s="749">
        <v>36.537870431722958</v>
      </c>
      <c r="AW204" s="749">
        <v>36.537870431722958</v>
      </c>
      <c r="AX204" s="749">
        <v>36.537870431722958</v>
      </c>
      <c r="AY204" s="749">
        <v>47.477514605894989</v>
      </c>
      <c r="AZ204" s="749">
        <v>47.477514605894989</v>
      </c>
      <c r="BA204" s="749">
        <v>47.477514605894989</v>
      </c>
      <c r="BB204" s="749">
        <v>47.477514605894989</v>
      </c>
      <c r="BC204" s="749">
        <v>80.967914118954241</v>
      </c>
      <c r="BD204" s="749">
        <v>80.967914118954241</v>
      </c>
      <c r="BE204" s="749">
        <v>80.967914118954241</v>
      </c>
      <c r="BF204" s="749">
        <v>80.967914118954241</v>
      </c>
      <c r="BG204" s="749">
        <v>83.113860459770308</v>
      </c>
      <c r="BH204" s="749">
        <v>83.113860459770308</v>
      </c>
      <c r="BI204" s="749">
        <v>83.113860459770308</v>
      </c>
      <c r="BJ204" s="749">
        <v>83.113860459770308</v>
      </c>
      <c r="BK204" s="749">
        <v>79.583336154641415</v>
      </c>
      <c r="BL204" s="749">
        <v>98.588512995677775</v>
      </c>
      <c r="BM204" s="749">
        <v>102.78386890388897</v>
      </c>
      <c r="BN204" s="749">
        <v>101.01306851032123</v>
      </c>
      <c r="BO204" s="749">
        <v>114.86457031087494</v>
      </c>
      <c r="BP204" s="749">
        <v>125.61532131439193</v>
      </c>
      <c r="BQ204" s="749">
        <v>149.45284983226551</v>
      </c>
      <c r="BR204" s="749">
        <v>136.62206072904252</v>
      </c>
      <c r="BS204" s="749">
        <v>142.24324385915608</v>
      </c>
      <c r="BT204" s="749">
        <v>155.17275947288243</v>
      </c>
      <c r="BU204" s="749">
        <v>181.41422174378903</v>
      </c>
      <c r="BV204" s="749">
        <v>143.61115341209046</v>
      </c>
      <c r="BW204" s="749">
        <v>147.02035018171694</v>
      </c>
      <c r="BX204" s="749">
        <v>144.06060669551459</v>
      </c>
      <c r="BY204" s="749">
        <v>184.37788805781048</v>
      </c>
      <c r="BZ204" s="749">
        <v>157.41740387925694</v>
      </c>
      <c r="CA204" s="749">
        <v>162.46344223629066</v>
      </c>
      <c r="CB204" s="749">
        <v>211.34360875015818</v>
      </c>
      <c r="CC204" s="749">
        <v>178.62145340663946</v>
      </c>
      <c r="CD204" s="749">
        <v>167.57055374949741</v>
      </c>
      <c r="CE204" s="749">
        <v>170.61334831545275</v>
      </c>
      <c r="CF204" s="749">
        <v>170.61334831545275</v>
      </c>
      <c r="CG204" s="749">
        <v>170.61334831545275</v>
      </c>
      <c r="CH204" s="749">
        <v>170.61334831545275</v>
      </c>
      <c r="CI204" s="749">
        <v>141.48910785009414</v>
      </c>
      <c r="CJ204" s="749">
        <v>141.48910785009414</v>
      </c>
      <c r="CK204" s="749">
        <v>141.48910785009414</v>
      </c>
      <c r="CL204" s="749">
        <v>141.48910785009414</v>
      </c>
      <c r="CM204" s="749">
        <v>132.19823421033584</v>
      </c>
      <c r="CN204" s="749">
        <v>130.36494776739264</v>
      </c>
      <c r="CO204" s="749">
        <v>159.8280032008837</v>
      </c>
      <c r="CP204" s="749">
        <v>141.24666001040313</v>
      </c>
      <c r="CQ204" s="749">
        <v>145.21186427000001</v>
      </c>
      <c r="CR204" s="749">
        <v>149.36105115999996</v>
      </c>
      <c r="CS204" s="749">
        <v>156.10957246999999</v>
      </c>
      <c r="CT204" s="749">
        <v>179.65621035999999</v>
      </c>
      <c r="CU204" s="788">
        <v>157.11993613264735</v>
      </c>
      <c r="CV204" s="788">
        <v>192.58222522163584</v>
      </c>
      <c r="CW204" s="788">
        <v>193.21626325043803</v>
      </c>
      <c r="CX204" s="788">
        <v>187.71945619610233</v>
      </c>
      <c r="CY204" s="788">
        <v>183.37153248434805</v>
      </c>
      <c r="CZ204" s="788">
        <v>148.10530404770392</v>
      </c>
      <c r="DA204" s="788">
        <v>241.25502167126561</v>
      </c>
      <c r="DB204" s="788">
        <v>189.1561493695412</v>
      </c>
      <c r="DC204" s="788">
        <v>166.95924639446073</v>
      </c>
      <c r="DD204" s="788">
        <v>228.82918285244261</v>
      </c>
      <c r="DE204" s="788">
        <v>253.92238347208632</v>
      </c>
      <c r="DF204" s="789">
        <v>231.41869348996647</v>
      </c>
      <c r="DG204" s="789">
        <v>220.87161559876947</v>
      </c>
      <c r="DH204" s="789">
        <v>267.68572120039892</v>
      </c>
      <c r="DI204" s="789">
        <v>290.63715556896409</v>
      </c>
      <c r="DJ204" s="789">
        <v>264.97060759556371</v>
      </c>
      <c r="DK204" s="789">
        <v>250.96777739359692</v>
      </c>
      <c r="DL204" s="789">
        <v>254.8174285519701</v>
      </c>
      <c r="DM204" s="749">
        <v>282.27929867545788</v>
      </c>
      <c r="DN204" s="749">
        <v>258.38884327693216</v>
      </c>
      <c r="DO204" s="749"/>
      <c r="DP204" s="749"/>
      <c r="DQ204" s="749"/>
      <c r="DR204" s="749"/>
      <c r="DS204" s="749"/>
      <c r="DT204" s="749"/>
      <c r="DU204" s="749"/>
      <c r="DV204" s="749"/>
      <c r="DW204" s="749"/>
      <c r="DX204" s="749"/>
      <c r="DY204" s="749"/>
      <c r="DZ204" s="750"/>
    </row>
    <row r="205" spans="1:130" s="1" customFormat="1" ht="14.1">
      <c r="A205" s="694"/>
      <c r="B205" s="453" t="s">
        <v>115</v>
      </c>
      <c r="C205" s="457"/>
      <c r="D205" s="457"/>
      <c r="E205" s="457"/>
      <c r="F205" s="457"/>
      <c r="G205" s="457"/>
      <c r="H205" s="457"/>
      <c r="I205" s="457"/>
      <c r="J205" s="457"/>
      <c r="K205" s="457"/>
      <c r="L205" s="457"/>
      <c r="M205" s="457"/>
      <c r="N205" s="457"/>
      <c r="O205" s="749">
        <v>0</v>
      </c>
      <c r="P205" s="749">
        <v>0</v>
      </c>
      <c r="Q205" s="749">
        <v>0</v>
      </c>
      <c r="R205" s="749">
        <v>0</v>
      </c>
      <c r="S205" s="749">
        <v>0</v>
      </c>
      <c r="T205" s="749">
        <v>0</v>
      </c>
      <c r="U205" s="749">
        <v>0</v>
      </c>
      <c r="V205" s="749">
        <v>0</v>
      </c>
      <c r="W205" s="749">
        <v>0</v>
      </c>
      <c r="X205" s="749">
        <v>0</v>
      </c>
      <c r="Y205" s="749">
        <v>0</v>
      </c>
      <c r="Z205" s="749">
        <v>0</v>
      </c>
      <c r="AA205" s="749">
        <v>20041.358499999998</v>
      </c>
      <c r="AB205" s="749">
        <v>20041.358499999998</v>
      </c>
      <c r="AC205" s="749">
        <v>20041.358499999998</v>
      </c>
      <c r="AD205" s="749">
        <v>20041.358499999998</v>
      </c>
      <c r="AE205" s="749">
        <v>22909.15</v>
      </c>
      <c r="AF205" s="749">
        <v>22909.15</v>
      </c>
      <c r="AG205" s="749">
        <v>22909.15</v>
      </c>
      <c r="AH205" s="749">
        <v>22909.15</v>
      </c>
      <c r="AI205" s="749">
        <v>23274.191750000002</v>
      </c>
      <c r="AJ205" s="749">
        <v>23274.191750000002</v>
      </c>
      <c r="AK205" s="749">
        <v>23274.191750000002</v>
      </c>
      <c r="AL205" s="749">
        <v>23274.191750000002</v>
      </c>
      <c r="AM205" s="749">
        <v>26928.947250000001</v>
      </c>
      <c r="AN205" s="749">
        <v>26928.947250000001</v>
      </c>
      <c r="AO205" s="749">
        <v>26928.947250000001</v>
      </c>
      <c r="AP205" s="749">
        <v>26928.947250000001</v>
      </c>
      <c r="AQ205" s="749">
        <v>38590.701750000007</v>
      </c>
      <c r="AR205" s="749">
        <v>38590.701750000007</v>
      </c>
      <c r="AS205" s="749">
        <v>38590.701750000007</v>
      </c>
      <c r="AT205" s="749">
        <v>38590.701750000007</v>
      </c>
      <c r="AU205" s="749">
        <v>51707.8</v>
      </c>
      <c r="AV205" s="749">
        <v>51707.8</v>
      </c>
      <c r="AW205" s="749">
        <v>51707.8</v>
      </c>
      <c r="AX205" s="749">
        <v>51707.8</v>
      </c>
      <c r="AY205" s="749">
        <v>68643.392499999987</v>
      </c>
      <c r="AZ205" s="749">
        <v>68643.392499999987</v>
      </c>
      <c r="BA205" s="749">
        <v>68643.392499999987</v>
      </c>
      <c r="BB205" s="749">
        <v>68643.392499999987</v>
      </c>
      <c r="BC205" s="749">
        <v>91984.574500000002</v>
      </c>
      <c r="BD205" s="749">
        <v>91984.574500000002</v>
      </c>
      <c r="BE205" s="749">
        <v>91984.574500000002</v>
      </c>
      <c r="BF205" s="749">
        <v>91984.574500000002</v>
      </c>
      <c r="BG205" s="749">
        <v>102169.239</v>
      </c>
      <c r="BH205" s="749">
        <v>102169.239</v>
      </c>
      <c r="BI205" s="749">
        <v>102169.239</v>
      </c>
      <c r="BJ205" s="749">
        <v>102169.239</v>
      </c>
      <c r="BK205" s="749">
        <v>98279.32</v>
      </c>
      <c r="BL205" s="749">
        <v>101359.954</v>
      </c>
      <c r="BM205" s="749">
        <v>128879.424</v>
      </c>
      <c r="BN205" s="749">
        <v>153086.66800000001</v>
      </c>
      <c r="BO205" s="749">
        <v>126441.49100000001</v>
      </c>
      <c r="BP205" s="749">
        <v>158742.33599999998</v>
      </c>
      <c r="BQ205" s="749">
        <v>169002.90399999998</v>
      </c>
      <c r="BR205" s="749">
        <v>154988.935</v>
      </c>
      <c r="BS205" s="749">
        <v>174770.788</v>
      </c>
      <c r="BT205" s="749">
        <v>188553.22567000001</v>
      </c>
      <c r="BU205" s="749">
        <v>235676.02982</v>
      </c>
      <c r="BV205" s="749">
        <v>211265.41169000001</v>
      </c>
      <c r="BW205" s="749">
        <v>208329.76459999999</v>
      </c>
      <c r="BX205" s="749">
        <v>199528.90927999999</v>
      </c>
      <c r="BY205" s="749">
        <v>247594.78067000001</v>
      </c>
      <c r="BZ205" s="749">
        <v>223400.82135999994</v>
      </c>
      <c r="CA205" s="749">
        <v>194990.65989000001</v>
      </c>
      <c r="CB205" s="749">
        <v>212613.16394</v>
      </c>
      <c r="CC205" s="749">
        <v>267217.17959000007</v>
      </c>
      <c r="CD205" s="749">
        <v>239872.24543000001</v>
      </c>
      <c r="CE205" s="749">
        <v>248045.4731</v>
      </c>
      <c r="CF205" s="749">
        <v>248045.4731</v>
      </c>
      <c r="CG205" s="749">
        <v>248045.4731</v>
      </c>
      <c r="CH205" s="749">
        <v>248045.4731</v>
      </c>
      <c r="CI205" s="749">
        <v>205464.13052499999</v>
      </c>
      <c r="CJ205" s="749">
        <v>205464.13052499999</v>
      </c>
      <c r="CK205" s="749">
        <v>205464.13052499999</v>
      </c>
      <c r="CL205" s="749">
        <v>205464.13052499999</v>
      </c>
      <c r="CM205" s="749">
        <v>214711.7809300001</v>
      </c>
      <c r="CN205" s="749">
        <v>206081.36746000004</v>
      </c>
      <c r="CO205" s="749">
        <v>263503.21090000024</v>
      </c>
      <c r="CP205" s="749">
        <v>230032.65489000012</v>
      </c>
      <c r="CQ205" s="749">
        <v>224786.90461000003</v>
      </c>
      <c r="CR205" s="749">
        <v>275442.81974000036</v>
      </c>
      <c r="CS205" s="749">
        <v>241592.08697999991</v>
      </c>
      <c r="CT205" s="749">
        <v>282064.12869999994</v>
      </c>
      <c r="CU205" s="788">
        <v>227800.8444899997</v>
      </c>
      <c r="CV205" s="788">
        <v>295081.29295000073</v>
      </c>
      <c r="CW205" s="788">
        <v>314515.48844999966</v>
      </c>
      <c r="CX205" s="788">
        <v>337656.00400000036</v>
      </c>
      <c r="CY205" s="788">
        <v>266442.51126</v>
      </c>
      <c r="CZ205" s="788">
        <v>240198.33329000001</v>
      </c>
      <c r="DA205" s="788">
        <v>511035.52241999999</v>
      </c>
      <c r="DB205" s="788">
        <v>410274.78928999999</v>
      </c>
      <c r="DC205" s="788">
        <v>261649.59974000001</v>
      </c>
      <c r="DD205" s="788">
        <v>341178.45943999995</v>
      </c>
      <c r="DE205" s="788">
        <v>384892.48018999997</v>
      </c>
      <c r="DF205" s="789">
        <v>360196.55697999999</v>
      </c>
      <c r="DG205" s="789">
        <v>301278.37391999998</v>
      </c>
      <c r="DH205" s="789">
        <v>370682.66687000002</v>
      </c>
      <c r="DI205" s="789">
        <v>426088.14002999995</v>
      </c>
      <c r="DJ205" s="789">
        <v>439884.82541000011</v>
      </c>
      <c r="DK205" s="789">
        <v>417498.41604000004</v>
      </c>
      <c r="DL205" s="789">
        <v>393100.6114799999</v>
      </c>
      <c r="DM205" s="749">
        <v>417164.15070000006</v>
      </c>
      <c r="DN205" s="749">
        <v>446086.53002000001</v>
      </c>
      <c r="DO205" s="749"/>
      <c r="DP205" s="749"/>
      <c r="DQ205" s="749"/>
      <c r="DR205" s="749"/>
      <c r="DS205" s="749"/>
      <c r="DT205" s="749"/>
      <c r="DU205" s="749"/>
      <c r="DV205" s="749"/>
      <c r="DW205" s="749"/>
      <c r="DX205" s="749"/>
      <c r="DY205" s="749"/>
      <c r="DZ205" s="750"/>
    </row>
    <row r="206" spans="1:130" s="1" customFormat="1" ht="14.1">
      <c r="A206" s="694"/>
      <c r="B206" s="453" t="s">
        <v>666</v>
      </c>
      <c r="C206" s="457"/>
      <c r="D206" s="457"/>
      <c r="E206" s="457"/>
      <c r="F206" s="457"/>
      <c r="G206" s="457"/>
      <c r="H206" s="457"/>
      <c r="I206" s="457"/>
      <c r="J206" s="457"/>
      <c r="K206" s="457"/>
      <c r="L206" s="457"/>
      <c r="M206" s="457"/>
      <c r="N206" s="457"/>
      <c r="O206" s="749">
        <v>8.7050000000000001</v>
      </c>
      <c r="P206" s="749">
        <v>8.7050000000000001</v>
      </c>
      <c r="Q206" s="749">
        <v>8.7050000000000001</v>
      </c>
      <c r="R206" s="749">
        <v>8.7050000000000001</v>
      </c>
      <c r="S206" s="749">
        <v>10.23</v>
      </c>
      <c r="T206" s="749">
        <v>10.23</v>
      </c>
      <c r="U206" s="749">
        <v>10.23</v>
      </c>
      <c r="V206" s="749">
        <v>10.23</v>
      </c>
      <c r="W206" s="749">
        <v>11.231175</v>
      </c>
      <c r="X206" s="749">
        <v>11.231175</v>
      </c>
      <c r="Y206" s="749">
        <v>11.231175</v>
      </c>
      <c r="Z206" s="749">
        <v>11.231175</v>
      </c>
      <c r="AA206" s="749">
        <v>9.8780273996899215</v>
      </c>
      <c r="AB206" s="749">
        <v>9.8780273996899215</v>
      </c>
      <c r="AC206" s="749">
        <v>9.8780273996899215</v>
      </c>
      <c r="AD206" s="749">
        <v>9.8780273996899215</v>
      </c>
      <c r="AE206" s="749">
        <v>10.550633352751426</v>
      </c>
      <c r="AF206" s="749">
        <v>10.550633352751426</v>
      </c>
      <c r="AG206" s="749">
        <v>10.550633352751426</v>
      </c>
      <c r="AH206" s="749">
        <v>10.550633352751426</v>
      </c>
      <c r="AI206" s="749">
        <v>13.347201619035193</v>
      </c>
      <c r="AJ206" s="749">
        <v>13.347201619035193</v>
      </c>
      <c r="AK206" s="749">
        <v>13.347201619035193</v>
      </c>
      <c r="AL206" s="749">
        <v>13.347201619035193</v>
      </c>
      <c r="AM206" s="749">
        <v>17.158752156648056</v>
      </c>
      <c r="AN206" s="749">
        <v>17.158752156648056</v>
      </c>
      <c r="AO206" s="749">
        <v>17.158752156648056</v>
      </c>
      <c r="AP206" s="749">
        <v>17.158752156648056</v>
      </c>
      <c r="AQ206" s="749">
        <v>19.540755496342054</v>
      </c>
      <c r="AR206" s="749">
        <v>19.540755496342054</v>
      </c>
      <c r="AS206" s="749">
        <v>19.540755496342054</v>
      </c>
      <c r="AT206" s="749">
        <v>19.540755496342054</v>
      </c>
      <c r="AU206" s="749">
        <v>27.141212695813977</v>
      </c>
      <c r="AV206" s="749">
        <v>27.141212695813977</v>
      </c>
      <c r="AW206" s="749">
        <v>27.141212695813977</v>
      </c>
      <c r="AX206" s="749">
        <v>27.141212695813977</v>
      </c>
      <c r="AY206" s="749">
        <v>28.912475228034225</v>
      </c>
      <c r="AZ206" s="749">
        <v>28.912475228034225</v>
      </c>
      <c r="BA206" s="749">
        <v>28.912475228034225</v>
      </c>
      <c r="BB206" s="749">
        <v>28.912475228034225</v>
      </c>
      <c r="BC206" s="749">
        <v>40.371821371084955</v>
      </c>
      <c r="BD206" s="749">
        <v>40.371821371084955</v>
      </c>
      <c r="BE206" s="749">
        <v>40.371821371084955</v>
      </c>
      <c r="BF206" s="749">
        <v>40.371821371084955</v>
      </c>
      <c r="BG206" s="749">
        <v>43.617848972433436</v>
      </c>
      <c r="BH206" s="749">
        <v>43.617848972433436</v>
      </c>
      <c r="BI206" s="749">
        <v>43.617848972433436</v>
      </c>
      <c r="BJ206" s="749">
        <v>43.617848972433436</v>
      </c>
      <c r="BK206" s="749">
        <v>48.023455928779299</v>
      </c>
      <c r="BL206" s="749">
        <v>53.782176384308833</v>
      </c>
      <c r="BM206" s="749">
        <v>51.680758666249403</v>
      </c>
      <c r="BN206" s="749">
        <v>57.352748054933429</v>
      </c>
      <c r="BO206" s="749">
        <v>67.903916135686046</v>
      </c>
      <c r="BP206" s="749">
        <v>79.665888663851547</v>
      </c>
      <c r="BQ206" s="749">
        <v>111.67298112431725</v>
      </c>
      <c r="BR206" s="749">
        <v>86.326035534156389</v>
      </c>
      <c r="BS206" s="749">
        <v>87.441387468904296</v>
      </c>
      <c r="BT206" s="749">
        <v>87.469305033753955</v>
      </c>
      <c r="BU206" s="749">
        <v>91.513750139070993</v>
      </c>
      <c r="BV206" s="749">
        <v>94.996913175635711</v>
      </c>
      <c r="BW206" s="749">
        <v>91.189116496944791</v>
      </c>
      <c r="BX206" s="749">
        <v>93.960306727327634</v>
      </c>
      <c r="BY206" s="749">
        <v>91.30438308722124</v>
      </c>
      <c r="BZ206" s="749">
        <v>108.14415736566653</v>
      </c>
      <c r="CA206" s="749">
        <v>91.873784990331529</v>
      </c>
      <c r="CB206" s="749">
        <v>91.557547277086826</v>
      </c>
      <c r="CC206" s="749">
        <v>97.699223703860099</v>
      </c>
      <c r="CD206" s="749">
        <v>87.365596211345135</v>
      </c>
      <c r="CE206" s="749">
        <v>70.519885269173244</v>
      </c>
      <c r="CF206" s="749">
        <v>70.519885269173244</v>
      </c>
      <c r="CG206" s="749">
        <v>70.519885269173244</v>
      </c>
      <c r="CH206" s="749">
        <v>70.519885269173244</v>
      </c>
      <c r="CI206" s="749">
        <v>56.59914845274227</v>
      </c>
      <c r="CJ206" s="749">
        <v>56.59914845274227</v>
      </c>
      <c r="CK206" s="749">
        <v>56.59914845274227</v>
      </c>
      <c r="CL206" s="749">
        <v>56.59914845274227</v>
      </c>
      <c r="CM206" s="749">
        <v>126.34245646762558</v>
      </c>
      <c r="CN206" s="749">
        <v>125.02996818280943</v>
      </c>
      <c r="CO206" s="749">
        <v>109.74999920342691</v>
      </c>
      <c r="CP206" s="749">
        <v>126.01144217904333</v>
      </c>
      <c r="CQ206" s="749">
        <v>134.22293386999999</v>
      </c>
      <c r="CR206" s="749">
        <v>138.75262322</v>
      </c>
      <c r="CS206" s="749">
        <v>157.35407122999999</v>
      </c>
      <c r="CT206" s="749">
        <v>131.93855961</v>
      </c>
      <c r="CU206" s="788">
        <v>122.38955620311326</v>
      </c>
      <c r="CV206" s="788">
        <v>131.83442146577889</v>
      </c>
      <c r="CW206" s="788">
        <v>141.77984903744684</v>
      </c>
      <c r="CX206" s="788">
        <v>125.48957138559703</v>
      </c>
      <c r="CY206" s="788">
        <v>141.01503268541575</v>
      </c>
      <c r="CZ206" s="788">
        <v>75.238341564342846</v>
      </c>
      <c r="DA206" s="788">
        <v>60.905627225756405</v>
      </c>
      <c r="DB206" s="788">
        <v>71.582895413584566</v>
      </c>
      <c r="DC206" s="788">
        <v>59.626026136301938</v>
      </c>
      <c r="DD206" s="788">
        <v>103.06464856239856</v>
      </c>
      <c r="DE206" s="788">
        <v>106.39875607828823</v>
      </c>
      <c r="DF206" s="789">
        <v>128.17207535045475</v>
      </c>
      <c r="DG206" s="789">
        <v>143.69305421556831</v>
      </c>
      <c r="DH206" s="789">
        <v>165.56920055691251</v>
      </c>
      <c r="DI206" s="789">
        <v>252.59189909049684</v>
      </c>
      <c r="DJ206" s="789">
        <v>201.20458135417991</v>
      </c>
      <c r="DK206" s="789">
        <v>188.17299544730366</v>
      </c>
      <c r="DL206" s="789">
        <v>163.32866586738905</v>
      </c>
      <c r="DM206" s="749">
        <v>155.63185365026328</v>
      </c>
      <c r="DN206" s="749">
        <v>172.83599836314772</v>
      </c>
      <c r="DO206" s="749"/>
      <c r="DP206" s="749"/>
      <c r="DQ206" s="749"/>
      <c r="DR206" s="749"/>
      <c r="DS206" s="749"/>
      <c r="DT206" s="749"/>
      <c r="DU206" s="749"/>
      <c r="DV206" s="749"/>
      <c r="DW206" s="749"/>
      <c r="DX206" s="749"/>
      <c r="DY206" s="749"/>
      <c r="DZ206" s="750"/>
    </row>
    <row r="207" spans="1:130" s="1" customFormat="1" ht="14.1">
      <c r="A207" s="694"/>
      <c r="B207" s="453" t="s">
        <v>116</v>
      </c>
      <c r="C207" s="457"/>
      <c r="D207" s="457"/>
      <c r="E207" s="457"/>
      <c r="F207" s="457"/>
      <c r="G207" s="457"/>
      <c r="H207" s="457"/>
      <c r="I207" s="457"/>
      <c r="J207" s="457"/>
      <c r="K207" s="457"/>
      <c r="L207" s="457"/>
      <c r="M207" s="457"/>
      <c r="N207" s="457"/>
      <c r="O207" s="749">
        <v>0</v>
      </c>
      <c r="P207" s="749">
        <v>0</v>
      </c>
      <c r="Q207" s="749">
        <v>0</v>
      </c>
      <c r="R207" s="749">
        <v>0</v>
      </c>
      <c r="S207" s="749">
        <v>0</v>
      </c>
      <c r="T207" s="749">
        <v>0</v>
      </c>
      <c r="U207" s="749">
        <v>0</v>
      </c>
      <c r="V207" s="749">
        <v>0</v>
      </c>
      <c r="W207" s="749">
        <v>0</v>
      </c>
      <c r="X207" s="749">
        <v>0</v>
      </c>
      <c r="Y207" s="749">
        <v>0</v>
      </c>
      <c r="Z207" s="749">
        <v>0</v>
      </c>
      <c r="AA207" s="749">
        <v>25685.020499999999</v>
      </c>
      <c r="AB207" s="749">
        <v>25685.020499999999</v>
      </c>
      <c r="AC207" s="749">
        <v>25685.020499999999</v>
      </c>
      <c r="AD207" s="749">
        <v>25685.020499999999</v>
      </c>
      <c r="AE207" s="749">
        <v>25512.561000000002</v>
      </c>
      <c r="AF207" s="749">
        <v>25512.561000000002</v>
      </c>
      <c r="AG207" s="749">
        <v>25512.561000000002</v>
      </c>
      <c r="AH207" s="749">
        <v>25512.561000000002</v>
      </c>
      <c r="AI207" s="749">
        <v>26130.014999999999</v>
      </c>
      <c r="AJ207" s="749">
        <v>26130.014999999999</v>
      </c>
      <c r="AK207" s="749">
        <v>26130.014999999999</v>
      </c>
      <c r="AL207" s="749">
        <v>26130.014999999999</v>
      </c>
      <c r="AM207" s="749">
        <v>30820.608749999999</v>
      </c>
      <c r="AN207" s="749">
        <v>30820.608749999999</v>
      </c>
      <c r="AO207" s="749">
        <v>30820.608749999999</v>
      </c>
      <c r="AP207" s="749">
        <v>30820.608749999999</v>
      </c>
      <c r="AQ207" s="749">
        <v>32204.692249999996</v>
      </c>
      <c r="AR207" s="749">
        <v>32204.692249999996</v>
      </c>
      <c r="AS207" s="749">
        <v>32204.692249999996</v>
      </c>
      <c r="AT207" s="749">
        <v>32204.692249999996</v>
      </c>
      <c r="AU207" s="749">
        <v>43204.605750000002</v>
      </c>
      <c r="AV207" s="749">
        <v>43204.605750000002</v>
      </c>
      <c r="AW207" s="749">
        <v>43204.605750000002</v>
      </c>
      <c r="AX207" s="749">
        <v>43204.605750000002</v>
      </c>
      <c r="AY207" s="749">
        <v>45813.080750000001</v>
      </c>
      <c r="AZ207" s="749">
        <v>45813.080750000001</v>
      </c>
      <c r="BA207" s="749">
        <v>45813.080750000001</v>
      </c>
      <c r="BB207" s="749">
        <v>45813.080750000001</v>
      </c>
      <c r="BC207" s="749">
        <v>46680.513250000004</v>
      </c>
      <c r="BD207" s="749">
        <v>46680.513250000004</v>
      </c>
      <c r="BE207" s="749">
        <v>46680.513250000004</v>
      </c>
      <c r="BF207" s="749">
        <v>46680.513250000004</v>
      </c>
      <c r="BG207" s="749">
        <v>46861.4035</v>
      </c>
      <c r="BH207" s="749">
        <v>46861.4035</v>
      </c>
      <c r="BI207" s="749">
        <v>46861.4035</v>
      </c>
      <c r="BJ207" s="749">
        <v>46861.4035</v>
      </c>
      <c r="BK207" s="749">
        <v>46362.085999999996</v>
      </c>
      <c r="BL207" s="749">
        <v>49564.228999999992</v>
      </c>
      <c r="BM207" s="749">
        <v>48147.927000000003</v>
      </c>
      <c r="BN207" s="749">
        <v>51654.574000000001</v>
      </c>
      <c r="BO207" s="749">
        <v>52643.783000000003</v>
      </c>
      <c r="BP207" s="749">
        <v>54315.320999999996</v>
      </c>
      <c r="BQ207" s="749">
        <v>54981.123</v>
      </c>
      <c r="BR207" s="749">
        <v>58553.086000000003</v>
      </c>
      <c r="BS207" s="749">
        <v>62290.202000000005</v>
      </c>
      <c r="BT207" s="749">
        <v>59397.39439999999</v>
      </c>
      <c r="BU207" s="749">
        <v>66320.052599999995</v>
      </c>
      <c r="BV207" s="749">
        <v>65230.726650000004</v>
      </c>
      <c r="BW207" s="749">
        <v>63816.154240000003</v>
      </c>
      <c r="BX207" s="749">
        <v>64154.265319999999</v>
      </c>
      <c r="BY207" s="749">
        <v>69230.376369999998</v>
      </c>
      <c r="BZ207" s="749">
        <v>72517.447149999993</v>
      </c>
      <c r="CA207" s="749">
        <v>67262.812000000005</v>
      </c>
      <c r="CB207" s="749">
        <v>66340.171660000007</v>
      </c>
      <c r="CC207" s="749">
        <v>72959.13983</v>
      </c>
      <c r="CD207" s="749">
        <v>72380.855179999999</v>
      </c>
      <c r="CE207" s="749">
        <v>77450.853204999992</v>
      </c>
      <c r="CF207" s="749">
        <v>77450.853204999992</v>
      </c>
      <c r="CG207" s="749">
        <v>77450.853204999992</v>
      </c>
      <c r="CH207" s="749">
        <v>77450.853204999992</v>
      </c>
      <c r="CI207" s="749">
        <v>77739.554415000006</v>
      </c>
      <c r="CJ207" s="749">
        <v>77739.554415000006</v>
      </c>
      <c r="CK207" s="749">
        <v>77739.554415000006</v>
      </c>
      <c r="CL207" s="749">
        <v>77739.554415000006</v>
      </c>
      <c r="CM207" s="749">
        <v>198645.38735999996</v>
      </c>
      <c r="CN207" s="749">
        <v>193463.40806999995</v>
      </c>
      <c r="CO207" s="749">
        <v>185616.23825999995</v>
      </c>
      <c r="CP207" s="749">
        <v>204701.26474000001</v>
      </c>
      <c r="CQ207" s="749">
        <v>207619.84784999996</v>
      </c>
      <c r="CR207" s="749">
        <v>225721.07060000018</v>
      </c>
      <c r="CS207" s="749">
        <v>230734.71454000007</v>
      </c>
      <c r="CT207" s="749">
        <v>217707.70729999998</v>
      </c>
      <c r="CU207" s="788">
        <v>214326.64565999998</v>
      </c>
      <c r="CV207" s="788">
        <v>223126.96479000003</v>
      </c>
      <c r="CW207" s="788">
        <v>240669.39956999998</v>
      </c>
      <c r="CX207" s="788">
        <v>224168.82668</v>
      </c>
      <c r="CY207" s="788">
        <v>230026.55352999998</v>
      </c>
      <c r="CZ207" s="788">
        <v>146344.79442000002</v>
      </c>
      <c r="DA207" s="788">
        <v>139174.65894000002</v>
      </c>
      <c r="DB207" s="788">
        <v>175867.89536000002</v>
      </c>
      <c r="DC207" s="788">
        <v>141720.09073</v>
      </c>
      <c r="DD207" s="788">
        <v>174767.99333</v>
      </c>
      <c r="DE207" s="788">
        <v>169327.00451</v>
      </c>
      <c r="DF207" s="789">
        <v>193543.97586999999</v>
      </c>
      <c r="DG207" s="789">
        <v>210056.37750999999</v>
      </c>
      <c r="DH207" s="789">
        <v>197566.76963999998</v>
      </c>
      <c r="DI207" s="789">
        <v>242262.28709</v>
      </c>
      <c r="DJ207" s="789">
        <v>215388.47713999997</v>
      </c>
      <c r="DK207" s="789">
        <v>217152.20571000001</v>
      </c>
      <c r="DL207" s="789">
        <v>210589.09981000001</v>
      </c>
      <c r="DM207" s="749">
        <v>208510.47016000003</v>
      </c>
      <c r="DN207" s="749">
        <v>197045.04491</v>
      </c>
      <c r="DO207" s="749"/>
      <c r="DP207" s="749"/>
      <c r="DQ207" s="749"/>
      <c r="DR207" s="749"/>
      <c r="DS207" s="749"/>
      <c r="DT207" s="749"/>
      <c r="DU207" s="749"/>
      <c r="DV207" s="749"/>
      <c r="DW207" s="749"/>
      <c r="DX207" s="749"/>
      <c r="DY207" s="749"/>
      <c r="DZ207" s="750"/>
    </row>
    <row r="208" spans="1:130" s="1" customFormat="1" ht="14.1">
      <c r="A208" s="694"/>
      <c r="B208" s="453" t="s">
        <v>150</v>
      </c>
      <c r="C208" s="457"/>
      <c r="D208" s="457"/>
      <c r="E208" s="457"/>
      <c r="F208" s="457"/>
      <c r="G208" s="457"/>
      <c r="H208" s="457"/>
      <c r="I208" s="457"/>
      <c r="J208" s="457"/>
      <c r="K208" s="457"/>
      <c r="L208" s="457"/>
      <c r="M208" s="457"/>
      <c r="N208" s="457"/>
      <c r="O208" s="749">
        <v>0</v>
      </c>
      <c r="P208" s="749">
        <v>0</v>
      </c>
      <c r="Q208" s="749">
        <v>0</v>
      </c>
      <c r="R208" s="749">
        <v>0</v>
      </c>
      <c r="S208" s="749">
        <v>0</v>
      </c>
      <c r="T208" s="749">
        <v>0</v>
      </c>
      <c r="U208" s="749">
        <v>0</v>
      </c>
      <c r="V208" s="749">
        <v>0</v>
      </c>
      <c r="W208" s="749">
        <v>0</v>
      </c>
      <c r="X208" s="749">
        <v>0</v>
      </c>
      <c r="Y208" s="749">
        <v>0</v>
      </c>
      <c r="Z208" s="749">
        <v>0</v>
      </c>
      <c r="AA208" s="749">
        <v>0</v>
      </c>
      <c r="AB208" s="749">
        <v>0</v>
      </c>
      <c r="AC208" s="749">
        <v>0</v>
      </c>
      <c r="AD208" s="749">
        <v>0</v>
      </c>
      <c r="AE208" s="749">
        <v>0</v>
      </c>
      <c r="AF208" s="749">
        <v>0</v>
      </c>
      <c r="AG208" s="749">
        <v>0</v>
      </c>
      <c r="AH208" s="749">
        <v>0</v>
      </c>
      <c r="AI208" s="749">
        <v>0</v>
      </c>
      <c r="AJ208" s="749">
        <v>0</v>
      </c>
      <c r="AK208" s="749">
        <v>0</v>
      </c>
      <c r="AL208" s="749">
        <v>0</v>
      </c>
      <c r="AM208" s="749">
        <v>0</v>
      </c>
      <c r="AN208" s="749">
        <v>0</v>
      </c>
      <c r="AO208" s="749">
        <v>0</v>
      </c>
      <c r="AP208" s="749">
        <v>0</v>
      </c>
      <c r="AQ208" s="749">
        <v>0</v>
      </c>
      <c r="AR208" s="749">
        <v>0</v>
      </c>
      <c r="AS208" s="749">
        <v>0</v>
      </c>
      <c r="AT208" s="749">
        <v>0</v>
      </c>
      <c r="AU208" s="749">
        <v>0</v>
      </c>
      <c r="AV208" s="749">
        <v>0</v>
      </c>
      <c r="AW208" s="749">
        <v>0</v>
      </c>
      <c r="AX208" s="749">
        <v>0</v>
      </c>
      <c r="AY208" s="749">
        <v>0</v>
      </c>
      <c r="AZ208" s="749">
        <v>0</v>
      </c>
      <c r="BA208" s="749">
        <v>0</v>
      </c>
      <c r="BB208" s="749">
        <v>0</v>
      </c>
      <c r="BC208" s="749">
        <v>0</v>
      </c>
      <c r="BD208" s="749">
        <v>0</v>
      </c>
      <c r="BE208" s="749">
        <v>0</v>
      </c>
      <c r="BF208" s="749">
        <v>0</v>
      </c>
      <c r="BG208" s="749">
        <v>0</v>
      </c>
      <c r="BH208" s="749">
        <v>0</v>
      </c>
      <c r="BI208" s="749">
        <v>0</v>
      </c>
      <c r="BJ208" s="749">
        <v>0</v>
      </c>
      <c r="BK208" s="749">
        <v>0</v>
      </c>
      <c r="BL208" s="749">
        <v>0</v>
      </c>
      <c r="BM208" s="749">
        <v>0</v>
      </c>
      <c r="BN208" s="749">
        <v>0</v>
      </c>
      <c r="BO208" s="749">
        <v>0</v>
      </c>
      <c r="BP208" s="749">
        <v>0</v>
      </c>
      <c r="BQ208" s="749">
        <v>0</v>
      </c>
      <c r="BR208" s="749">
        <v>0</v>
      </c>
      <c r="BS208" s="749">
        <v>17602.728999999999</v>
      </c>
      <c r="BT208" s="749">
        <v>18134.116999999998</v>
      </c>
      <c r="BU208" s="749">
        <v>19217.447</v>
      </c>
      <c r="BV208" s="749">
        <v>19243.885000000002</v>
      </c>
      <c r="BW208" s="749">
        <v>18371.642</v>
      </c>
      <c r="BX208" s="749">
        <v>18669.074570000001</v>
      </c>
      <c r="BY208" s="749">
        <v>19875.919000000002</v>
      </c>
      <c r="BZ208" s="749">
        <v>19646.351900000001</v>
      </c>
      <c r="CA208" s="749">
        <v>18128.256000000001</v>
      </c>
      <c r="CB208" s="749">
        <v>19162.911820000001</v>
      </c>
      <c r="CC208" s="749">
        <v>19736.737000000001</v>
      </c>
      <c r="CD208" s="749">
        <v>20732.719000000001</v>
      </c>
      <c r="CE208" s="749">
        <v>21989.064227499999</v>
      </c>
      <c r="CF208" s="749">
        <v>21989.064227499999</v>
      </c>
      <c r="CG208" s="749">
        <v>21989.064227499999</v>
      </c>
      <c r="CH208" s="749">
        <v>21989.064227499999</v>
      </c>
      <c r="CI208" s="749">
        <v>24041.075000000001</v>
      </c>
      <c r="CJ208" s="749">
        <v>24041.075000000001</v>
      </c>
      <c r="CK208" s="749">
        <v>24041.075000000001</v>
      </c>
      <c r="CL208" s="749">
        <v>24041.075000000001</v>
      </c>
      <c r="CM208" s="749">
        <v>62364.388229999997</v>
      </c>
      <c r="CN208" s="749">
        <v>61413.952179999993</v>
      </c>
      <c r="CO208" s="749">
        <v>40722.54</v>
      </c>
      <c r="CP208" s="749">
        <v>48117.167679999999</v>
      </c>
      <c r="CQ208" s="749">
        <v>61863.533449999995</v>
      </c>
      <c r="CR208" s="749">
        <v>60920.95809</v>
      </c>
      <c r="CS208" s="749">
        <v>54906.328800000003</v>
      </c>
      <c r="CT208" s="749">
        <v>58287.238890000001</v>
      </c>
      <c r="CU208" s="788">
        <v>59880.284810000005</v>
      </c>
      <c r="CV208" s="788">
        <v>59896.838080000001</v>
      </c>
      <c r="CW208" s="788">
        <v>65354.66406000001</v>
      </c>
      <c r="CX208" s="788">
        <v>59322.398699999998</v>
      </c>
      <c r="CY208" s="788">
        <v>70454.39056</v>
      </c>
      <c r="CZ208" s="788">
        <v>53326.154399999999</v>
      </c>
      <c r="DA208" s="788">
        <v>43345.536900000006</v>
      </c>
      <c r="DB208" s="788">
        <v>52232.665380000006</v>
      </c>
      <c r="DC208" s="788">
        <v>55285.246269999996</v>
      </c>
      <c r="DD208" s="788">
        <v>61340.618350000004</v>
      </c>
      <c r="DE208" s="788">
        <v>61136.97236</v>
      </c>
      <c r="DF208" s="789">
        <v>65702.139910000013</v>
      </c>
      <c r="DG208" s="789">
        <v>70166.496910000016</v>
      </c>
      <c r="DH208" s="789">
        <v>72856.632729999998</v>
      </c>
      <c r="DI208" s="789">
        <v>78563.109400000001</v>
      </c>
      <c r="DJ208" s="789">
        <v>62446.596100000002</v>
      </c>
      <c r="DK208" s="789">
        <v>63295.573400000001</v>
      </c>
      <c r="DL208" s="789">
        <v>58950.006909999996</v>
      </c>
      <c r="DM208" s="749">
        <v>65170.339589999996</v>
      </c>
      <c r="DN208" s="749">
        <v>68430.789069999999</v>
      </c>
      <c r="DO208" s="749"/>
      <c r="DP208" s="749"/>
      <c r="DQ208" s="749"/>
      <c r="DR208" s="749"/>
      <c r="DS208" s="749"/>
      <c r="DT208" s="749"/>
      <c r="DU208" s="749"/>
      <c r="DV208" s="749"/>
      <c r="DW208" s="749"/>
      <c r="DX208" s="749"/>
      <c r="DY208" s="749"/>
      <c r="DZ208" s="750"/>
    </row>
    <row r="209" spans="1:130" s="1" customFormat="1" ht="14.1">
      <c r="A209" s="694"/>
      <c r="B209" s="453" t="s">
        <v>151</v>
      </c>
      <c r="C209" s="457"/>
      <c r="D209" s="457"/>
      <c r="E209" s="457"/>
      <c r="F209" s="457"/>
      <c r="G209" s="457"/>
      <c r="H209" s="457"/>
      <c r="I209" s="457"/>
      <c r="J209" s="457"/>
      <c r="K209" s="457"/>
      <c r="L209" s="457"/>
      <c r="M209" s="457"/>
      <c r="N209" s="457"/>
      <c r="O209" s="749">
        <v>0</v>
      </c>
      <c r="P209" s="749">
        <v>0</v>
      </c>
      <c r="Q209" s="749">
        <v>0</v>
      </c>
      <c r="R209" s="749">
        <v>0</v>
      </c>
      <c r="S209" s="749">
        <v>0</v>
      </c>
      <c r="T209" s="749">
        <v>0</v>
      </c>
      <c r="U209" s="749">
        <v>0</v>
      </c>
      <c r="V209" s="749">
        <v>0</v>
      </c>
      <c r="W209" s="749">
        <v>0</v>
      </c>
      <c r="X209" s="749">
        <v>0</v>
      </c>
      <c r="Y209" s="749">
        <v>0</v>
      </c>
      <c r="Z209" s="749">
        <v>0</v>
      </c>
      <c r="AA209" s="749">
        <v>0</v>
      </c>
      <c r="AB209" s="749">
        <v>0</v>
      </c>
      <c r="AC209" s="749">
        <v>0</v>
      </c>
      <c r="AD209" s="749">
        <v>0</v>
      </c>
      <c r="AE209" s="749">
        <v>0</v>
      </c>
      <c r="AF209" s="749">
        <v>0</v>
      </c>
      <c r="AG209" s="749">
        <v>0</v>
      </c>
      <c r="AH209" s="749">
        <v>0</v>
      </c>
      <c r="AI209" s="749">
        <v>0</v>
      </c>
      <c r="AJ209" s="749">
        <v>0</v>
      </c>
      <c r="AK209" s="749">
        <v>0</v>
      </c>
      <c r="AL209" s="749">
        <v>0</v>
      </c>
      <c r="AM209" s="749">
        <v>0</v>
      </c>
      <c r="AN209" s="749">
        <v>0</v>
      </c>
      <c r="AO209" s="749">
        <v>0</v>
      </c>
      <c r="AP209" s="749">
        <v>0</v>
      </c>
      <c r="AQ209" s="749">
        <v>0</v>
      </c>
      <c r="AR209" s="749">
        <v>0</v>
      </c>
      <c r="AS209" s="749">
        <v>0</v>
      </c>
      <c r="AT209" s="749">
        <v>0</v>
      </c>
      <c r="AU209" s="749">
        <v>0</v>
      </c>
      <c r="AV209" s="749">
        <v>0</v>
      </c>
      <c r="AW209" s="749">
        <v>0</v>
      </c>
      <c r="AX209" s="749">
        <v>0</v>
      </c>
      <c r="AY209" s="749">
        <v>0</v>
      </c>
      <c r="AZ209" s="749">
        <v>0</v>
      </c>
      <c r="BA209" s="749">
        <v>0</v>
      </c>
      <c r="BB209" s="749">
        <v>0</v>
      </c>
      <c r="BC209" s="749">
        <v>0</v>
      </c>
      <c r="BD209" s="749">
        <v>0</v>
      </c>
      <c r="BE209" s="749">
        <v>0</v>
      </c>
      <c r="BF209" s="749">
        <v>0</v>
      </c>
      <c r="BG209" s="749">
        <v>0</v>
      </c>
      <c r="BH209" s="749">
        <v>0</v>
      </c>
      <c r="BI209" s="749">
        <v>0</v>
      </c>
      <c r="BJ209" s="749">
        <v>0</v>
      </c>
      <c r="BK209" s="749">
        <v>0</v>
      </c>
      <c r="BL209" s="749">
        <v>0</v>
      </c>
      <c r="BM209" s="749">
        <v>0</v>
      </c>
      <c r="BN209" s="749">
        <v>0</v>
      </c>
      <c r="BO209" s="749">
        <v>0</v>
      </c>
      <c r="BP209" s="749">
        <v>0</v>
      </c>
      <c r="BQ209" s="749">
        <v>0</v>
      </c>
      <c r="BR209" s="749">
        <v>0</v>
      </c>
      <c r="BS209" s="749">
        <v>27552.938000000002</v>
      </c>
      <c r="BT209" s="749">
        <v>25435.665000000001</v>
      </c>
      <c r="BU209" s="749">
        <v>28858.986000000001</v>
      </c>
      <c r="BV209" s="749">
        <v>31964.098480000001</v>
      </c>
      <c r="BW209" s="749">
        <v>29799.71774</v>
      </c>
      <c r="BX209" s="749">
        <v>32010.004400000002</v>
      </c>
      <c r="BY209" s="749">
        <v>33426.690999999999</v>
      </c>
      <c r="BZ209" s="749">
        <v>36929.659</v>
      </c>
      <c r="CA209" s="749">
        <v>32600.219000000001</v>
      </c>
      <c r="CB209" s="749">
        <v>35911.337</v>
      </c>
      <c r="CC209" s="749">
        <v>36973.694630000005</v>
      </c>
      <c r="CD209" s="749">
        <v>33406.520050000006</v>
      </c>
      <c r="CE209" s="749">
        <v>35558.423457499994</v>
      </c>
      <c r="CF209" s="749">
        <v>35558.423457499994</v>
      </c>
      <c r="CG209" s="749">
        <v>35558.423457499994</v>
      </c>
      <c r="CH209" s="749">
        <v>35558.423457499994</v>
      </c>
      <c r="CI209" s="749">
        <v>34813.324999999997</v>
      </c>
      <c r="CJ209" s="749">
        <v>34813.324999999997</v>
      </c>
      <c r="CK209" s="749">
        <v>34813.324999999997</v>
      </c>
      <c r="CL209" s="749">
        <v>34813.324999999997</v>
      </c>
      <c r="CM209" s="749">
        <v>64382.49154000001</v>
      </c>
      <c r="CN209" s="749">
        <v>59394.566249999989</v>
      </c>
      <c r="CO209" s="749">
        <v>56311.017019999999</v>
      </c>
      <c r="CP209" s="749">
        <v>68664.559550000005</v>
      </c>
      <c r="CQ209" s="749">
        <v>59031.18718999999</v>
      </c>
      <c r="CR209" s="749">
        <v>67073.858680000005</v>
      </c>
      <c r="CS209" s="749">
        <v>79148.985499999981</v>
      </c>
      <c r="CT209" s="749">
        <v>53194.844250000002</v>
      </c>
      <c r="CU209" s="788">
        <v>71270.266410000011</v>
      </c>
      <c r="CV209" s="788">
        <v>68386.413489999992</v>
      </c>
      <c r="CW209" s="788">
        <v>77063.363980000009</v>
      </c>
      <c r="CX209" s="788">
        <v>71412.781010000006</v>
      </c>
      <c r="CY209" s="788">
        <v>73943.136469999998</v>
      </c>
      <c r="CZ209" s="788">
        <v>68279.724210000015</v>
      </c>
      <c r="DA209" s="788">
        <v>56900.872990000003</v>
      </c>
      <c r="DB209" s="788">
        <v>74997.389159999992</v>
      </c>
      <c r="DC209" s="788">
        <v>54391.495159999999</v>
      </c>
      <c r="DD209" s="788">
        <v>74865.657609999995</v>
      </c>
      <c r="DE209" s="788">
        <v>68797.922449999984</v>
      </c>
      <c r="DF209" s="789">
        <v>76973.308969999998</v>
      </c>
      <c r="DG209" s="789">
        <v>93999.545870000002</v>
      </c>
      <c r="DH209" s="789">
        <v>80687.923089999997</v>
      </c>
      <c r="DI209" s="789">
        <v>102457.92344</v>
      </c>
      <c r="DJ209" s="789">
        <v>86188.284699999989</v>
      </c>
      <c r="DK209" s="789">
        <v>80299.633020000008</v>
      </c>
      <c r="DL209" s="789">
        <v>79691.405899999998</v>
      </c>
      <c r="DM209" s="749">
        <v>91280.801160000003</v>
      </c>
      <c r="DN209" s="749">
        <v>81742.869569999995</v>
      </c>
      <c r="DO209" s="749"/>
      <c r="DP209" s="749"/>
      <c r="DQ209" s="749"/>
      <c r="DR209" s="749"/>
      <c r="DS209" s="749"/>
      <c r="DT209" s="749"/>
      <c r="DU209" s="749"/>
      <c r="DV209" s="749"/>
      <c r="DW209" s="749"/>
      <c r="DX209" s="749"/>
      <c r="DY209" s="749"/>
      <c r="DZ209" s="750"/>
    </row>
    <row r="210" spans="1:130" s="1" customFormat="1" ht="14.1">
      <c r="A210" s="694"/>
      <c r="B210" s="453" t="s">
        <v>152</v>
      </c>
      <c r="C210" s="457"/>
      <c r="D210" s="457"/>
      <c r="E210" s="457"/>
      <c r="F210" s="457"/>
      <c r="G210" s="457"/>
      <c r="H210" s="457"/>
      <c r="I210" s="457"/>
      <c r="J210" s="457"/>
      <c r="K210" s="457"/>
      <c r="L210" s="457"/>
      <c r="M210" s="457"/>
      <c r="N210" s="457"/>
      <c r="O210" s="749">
        <v>0</v>
      </c>
      <c r="P210" s="749">
        <v>0</v>
      </c>
      <c r="Q210" s="749">
        <v>0</v>
      </c>
      <c r="R210" s="749">
        <v>0</v>
      </c>
      <c r="S210" s="749">
        <v>0</v>
      </c>
      <c r="T210" s="749">
        <v>0</v>
      </c>
      <c r="U210" s="749">
        <v>0</v>
      </c>
      <c r="V210" s="749">
        <v>0</v>
      </c>
      <c r="W210" s="749">
        <v>0</v>
      </c>
      <c r="X210" s="749">
        <v>0</v>
      </c>
      <c r="Y210" s="749">
        <v>0</v>
      </c>
      <c r="Z210" s="749">
        <v>0</v>
      </c>
      <c r="AA210" s="749">
        <v>0</v>
      </c>
      <c r="AB210" s="749">
        <v>0</v>
      </c>
      <c r="AC210" s="749">
        <v>0</v>
      </c>
      <c r="AD210" s="749">
        <v>0</v>
      </c>
      <c r="AE210" s="749">
        <v>0</v>
      </c>
      <c r="AF210" s="749">
        <v>0</v>
      </c>
      <c r="AG210" s="749">
        <v>0</v>
      </c>
      <c r="AH210" s="749">
        <v>0</v>
      </c>
      <c r="AI210" s="749">
        <v>0</v>
      </c>
      <c r="AJ210" s="749">
        <v>0</v>
      </c>
      <c r="AK210" s="749">
        <v>0</v>
      </c>
      <c r="AL210" s="749">
        <v>0</v>
      </c>
      <c r="AM210" s="749">
        <v>0</v>
      </c>
      <c r="AN210" s="749">
        <v>0</v>
      </c>
      <c r="AO210" s="749">
        <v>0</v>
      </c>
      <c r="AP210" s="749">
        <v>0</v>
      </c>
      <c r="AQ210" s="749">
        <v>0</v>
      </c>
      <c r="AR210" s="749">
        <v>0</v>
      </c>
      <c r="AS210" s="749">
        <v>0</v>
      </c>
      <c r="AT210" s="749">
        <v>0</v>
      </c>
      <c r="AU210" s="749">
        <v>0</v>
      </c>
      <c r="AV210" s="749">
        <v>0</v>
      </c>
      <c r="AW210" s="749">
        <v>0</v>
      </c>
      <c r="AX210" s="749">
        <v>0</v>
      </c>
      <c r="AY210" s="749">
        <v>0</v>
      </c>
      <c r="AZ210" s="749">
        <v>0</v>
      </c>
      <c r="BA210" s="749">
        <v>0</v>
      </c>
      <c r="BB210" s="749">
        <v>0</v>
      </c>
      <c r="BC210" s="749">
        <v>0</v>
      </c>
      <c r="BD210" s="749">
        <v>0</v>
      </c>
      <c r="BE210" s="749">
        <v>0</v>
      </c>
      <c r="BF210" s="749">
        <v>0</v>
      </c>
      <c r="BG210" s="749">
        <v>0</v>
      </c>
      <c r="BH210" s="749">
        <v>0</v>
      </c>
      <c r="BI210" s="749">
        <v>0</v>
      </c>
      <c r="BJ210" s="749">
        <v>0</v>
      </c>
      <c r="BK210" s="749">
        <v>0</v>
      </c>
      <c r="BL210" s="749">
        <v>0</v>
      </c>
      <c r="BM210" s="749">
        <v>0</v>
      </c>
      <c r="BN210" s="749">
        <v>0</v>
      </c>
      <c r="BO210" s="749">
        <v>0</v>
      </c>
      <c r="BP210" s="749">
        <v>0</v>
      </c>
      <c r="BQ210" s="749">
        <v>0</v>
      </c>
      <c r="BR210" s="749">
        <v>0</v>
      </c>
      <c r="BS210" s="749">
        <v>14277.992000000002</v>
      </c>
      <c r="BT210" s="749">
        <v>13121.323</v>
      </c>
      <c r="BU210" s="749">
        <v>15641.324000000001</v>
      </c>
      <c r="BV210" s="749">
        <v>11308.136999999999</v>
      </c>
      <c r="BW210" s="749">
        <v>13485.573</v>
      </c>
      <c r="BX210" s="749">
        <v>11551.17</v>
      </c>
      <c r="BY210" s="749">
        <v>13549.221450000001</v>
      </c>
      <c r="BZ210" s="749">
        <v>13914.458999999999</v>
      </c>
      <c r="CA210" s="749">
        <v>14315.58</v>
      </c>
      <c r="CB210" s="749">
        <v>8940.3290699999998</v>
      </c>
      <c r="CC210" s="749">
        <v>14307.1752</v>
      </c>
      <c r="CD210" s="749">
        <v>16196.46603</v>
      </c>
      <c r="CE210" s="749">
        <v>11691.610237500001</v>
      </c>
      <c r="CF210" s="749">
        <v>11691.610237500001</v>
      </c>
      <c r="CG210" s="749">
        <v>11691.610237500001</v>
      </c>
      <c r="CH210" s="749">
        <v>11691.610237500001</v>
      </c>
      <c r="CI210" s="749">
        <v>7941.35</v>
      </c>
      <c r="CJ210" s="749">
        <v>7941.35</v>
      </c>
      <c r="CK210" s="749">
        <v>7941.35</v>
      </c>
      <c r="CL210" s="749">
        <v>7941.35</v>
      </c>
      <c r="CM210" s="749">
        <v>40084.755469999989</v>
      </c>
      <c r="CN210" s="749">
        <v>47326.898330000004</v>
      </c>
      <c r="CO210" s="749">
        <v>55351.927080000001</v>
      </c>
      <c r="CP210" s="749">
        <v>58784.085930000008</v>
      </c>
      <c r="CQ210" s="749">
        <v>51126.952730000012</v>
      </c>
      <c r="CR210" s="749">
        <v>55816.014040000002</v>
      </c>
      <c r="CS210" s="749">
        <v>61300.502220000009</v>
      </c>
      <c r="CT210" s="749">
        <v>62669.109279999997</v>
      </c>
      <c r="CU210" s="788">
        <v>37712.710269999996</v>
      </c>
      <c r="CV210" s="788">
        <v>55520.132950000007</v>
      </c>
      <c r="CW210" s="788">
        <v>60666.732359999995</v>
      </c>
      <c r="CX210" s="788">
        <v>59045.926850000003</v>
      </c>
      <c r="CY210" s="788">
        <v>70889.671929999997</v>
      </c>
      <c r="CZ210" s="788">
        <v>14720.63523</v>
      </c>
      <c r="DA210" s="788">
        <v>20871.119320000005</v>
      </c>
      <c r="DB210" s="788">
        <v>27455.629710000001</v>
      </c>
      <c r="DC210" s="788">
        <v>21458.289389999998</v>
      </c>
      <c r="DD210" s="788">
        <v>26735.20436</v>
      </c>
      <c r="DE210" s="788">
        <v>32521.806499999999</v>
      </c>
      <c r="DF210" s="789">
        <v>34680.307890000004</v>
      </c>
      <c r="DG210" s="789">
        <v>30156.432130000001</v>
      </c>
      <c r="DH210" s="789">
        <v>26596.679690000001</v>
      </c>
      <c r="DI210" s="789">
        <v>45255.580629999997</v>
      </c>
      <c r="DJ210" s="789">
        <v>40704.720370000003</v>
      </c>
      <c r="DK210" s="789">
        <v>40070.504509999999</v>
      </c>
      <c r="DL210" s="789">
        <v>38186.201649999995</v>
      </c>
      <c r="DM210" s="749">
        <v>39457.752980000005</v>
      </c>
      <c r="DN210" s="749">
        <v>27922.437550000006</v>
      </c>
      <c r="DO210" s="749"/>
      <c r="DP210" s="749"/>
      <c r="DQ210" s="749"/>
      <c r="DR210" s="749"/>
      <c r="DS210" s="749"/>
      <c r="DT210" s="749"/>
      <c r="DU210" s="749"/>
      <c r="DV210" s="749"/>
      <c r="DW210" s="749"/>
      <c r="DX210" s="749"/>
      <c r="DY210" s="749"/>
      <c r="DZ210" s="750"/>
    </row>
    <row r="211" spans="1:130" s="1" customFormat="1" ht="14.1">
      <c r="A211" s="694"/>
      <c r="B211" s="453" t="s">
        <v>664</v>
      </c>
      <c r="C211" s="457"/>
      <c r="D211" s="457"/>
      <c r="E211" s="457"/>
      <c r="F211" s="457"/>
      <c r="G211" s="457"/>
      <c r="H211" s="457"/>
      <c r="I211" s="457"/>
      <c r="J211" s="457"/>
      <c r="K211" s="457"/>
      <c r="L211" s="457"/>
      <c r="M211" s="457"/>
      <c r="N211" s="457"/>
      <c r="O211" s="749">
        <v>0</v>
      </c>
      <c r="P211" s="749">
        <v>0</v>
      </c>
      <c r="Q211" s="749">
        <v>0</v>
      </c>
      <c r="R211" s="749">
        <v>0</v>
      </c>
      <c r="S211" s="749">
        <v>0</v>
      </c>
      <c r="T211" s="749">
        <v>0</v>
      </c>
      <c r="U211" s="749">
        <v>0</v>
      </c>
      <c r="V211" s="749">
        <v>0</v>
      </c>
      <c r="W211" s="749">
        <v>0</v>
      </c>
      <c r="X211" s="749">
        <v>0</v>
      </c>
      <c r="Y211" s="749">
        <v>0</v>
      </c>
      <c r="Z211" s="749">
        <v>0</v>
      </c>
      <c r="AA211" s="749">
        <v>11.043093369977774</v>
      </c>
      <c r="AB211" s="749">
        <v>11.043093369977774</v>
      </c>
      <c r="AC211" s="749">
        <v>11.043093369977774</v>
      </c>
      <c r="AD211" s="749">
        <v>11.043093369977774</v>
      </c>
      <c r="AE211" s="749">
        <v>7.4079926083968211</v>
      </c>
      <c r="AF211" s="749">
        <v>7.4079926083968211</v>
      </c>
      <c r="AG211" s="749">
        <v>7.4079926083968211</v>
      </c>
      <c r="AH211" s="749">
        <v>7.4079926083968211</v>
      </c>
      <c r="AI211" s="749">
        <v>6.1819249999999997</v>
      </c>
      <c r="AJ211" s="749">
        <v>6.1819249999999997</v>
      </c>
      <c r="AK211" s="749">
        <v>6.1819249999999997</v>
      </c>
      <c r="AL211" s="749">
        <v>6.1819249999999997</v>
      </c>
      <c r="AM211" s="749">
        <v>8.2911381075631283</v>
      </c>
      <c r="AN211" s="749">
        <v>8.2911381075631283</v>
      </c>
      <c r="AO211" s="749">
        <v>8.2911381075631283</v>
      </c>
      <c r="AP211" s="749">
        <v>8.2911381075631283</v>
      </c>
      <c r="AQ211" s="749">
        <v>8.81587914387773</v>
      </c>
      <c r="AR211" s="749">
        <v>8.81587914387773</v>
      </c>
      <c r="AS211" s="749">
        <v>8.81587914387773</v>
      </c>
      <c r="AT211" s="749">
        <v>8.81587914387773</v>
      </c>
      <c r="AU211" s="749">
        <v>11.981251936466448</v>
      </c>
      <c r="AV211" s="749">
        <v>11.981251936466448</v>
      </c>
      <c r="AW211" s="749">
        <v>11.981251936466448</v>
      </c>
      <c r="AX211" s="749">
        <v>11.981251936466448</v>
      </c>
      <c r="AY211" s="749">
        <v>17.940430039646564</v>
      </c>
      <c r="AZ211" s="749">
        <v>17.940430039646564</v>
      </c>
      <c r="BA211" s="749">
        <v>17.940430039646564</v>
      </c>
      <c r="BB211" s="749">
        <v>17.940430039646564</v>
      </c>
      <c r="BC211" s="749">
        <v>21.767772692335832</v>
      </c>
      <c r="BD211" s="749">
        <v>21.767772692335832</v>
      </c>
      <c r="BE211" s="749">
        <v>21.767772692335832</v>
      </c>
      <c r="BF211" s="749">
        <v>21.767772692335832</v>
      </c>
      <c r="BG211" s="749">
        <v>30.680882623455883</v>
      </c>
      <c r="BH211" s="749">
        <v>30.680882623455883</v>
      </c>
      <c r="BI211" s="749">
        <v>30.680882623455883</v>
      </c>
      <c r="BJ211" s="749">
        <v>30.680882623455883</v>
      </c>
      <c r="BK211" s="749">
        <v>41.792312943971524</v>
      </c>
      <c r="BL211" s="749">
        <v>35.74853878353143</v>
      </c>
      <c r="BM211" s="749">
        <v>37.340473091743917</v>
      </c>
      <c r="BN211" s="749">
        <v>35.835294219649278</v>
      </c>
      <c r="BO211" s="749">
        <v>41.077097712394711</v>
      </c>
      <c r="BP211" s="749">
        <v>52.23737423859049</v>
      </c>
      <c r="BQ211" s="749">
        <v>62.003546993532737</v>
      </c>
      <c r="BR211" s="749">
        <v>52.308283773533333</v>
      </c>
      <c r="BS211" s="749">
        <v>46.972604565529529</v>
      </c>
      <c r="BT211" s="749">
        <v>65.239044423431068</v>
      </c>
      <c r="BU211" s="749">
        <v>67.60844652843187</v>
      </c>
      <c r="BV211" s="749">
        <v>47.985823829739573</v>
      </c>
      <c r="BW211" s="749">
        <v>49.089475232066007</v>
      </c>
      <c r="BX211" s="749">
        <v>61.230615341114586</v>
      </c>
      <c r="BY211" s="749">
        <v>63.518990878825505</v>
      </c>
      <c r="BZ211" s="749">
        <v>56.345808245576855</v>
      </c>
      <c r="CA211" s="749">
        <v>50.18481633225025</v>
      </c>
      <c r="CB211" s="749">
        <v>61.362169103823248</v>
      </c>
      <c r="CC211" s="749">
        <v>65.237428618777599</v>
      </c>
      <c r="CD211" s="749">
        <v>53.749107489319371</v>
      </c>
      <c r="CE211" s="749">
        <v>63.02317901253975</v>
      </c>
      <c r="CF211" s="749">
        <v>63.02317901253975</v>
      </c>
      <c r="CG211" s="749">
        <v>63.02317901253975</v>
      </c>
      <c r="CH211" s="749">
        <v>63.02317901253975</v>
      </c>
      <c r="CI211" s="749">
        <v>70.729757220438415</v>
      </c>
      <c r="CJ211" s="749">
        <v>70.729757220438415</v>
      </c>
      <c r="CK211" s="749">
        <v>70.729757220438415</v>
      </c>
      <c r="CL211" s="749">
        <v>70.729757220438415</v>
      </c>
      <c r="CM211" s="749">
        <v>71.098232630432165</v>
      </c>
      <c r="CN211" s="749">
        <v>78.59812494788703</v>
      </c>
      <c r="CO211" s="749">
        <v>86.039915570371178</v>
      </c>
      <c r="CP211" s="749">
        <v>87.904511912612264</v>
      </c>
      <c r="CQ211" s="749">
        <v>67.562110480000001</v>
      </c>
      <c r="CR211" s="749">
        <v>80.810263280000001</v>
      </c>
      <c r="CS211" s="749">
        <v>83.346960109999998</v>
      </c>
      <c r="CT211" s="749">
        <v>91.346694649999989</v>
      </c>
      <c r="CU211" s="788">
        <v>68.42918450325331</v>
      </c>
      <c r="CV211" s="788">
        <v>69.57670725849151</v>
      </c>
      <c r="CW211" s="788">
        <v>74.118091757500451</v>
      </c>
      <c r="CX211" s="788">
        <v>85.806638088882295</v>
      </c>
      <c r="CY211" s="788">
        <v>82.712666732277867</v>
      </c>
      <c r="CZ211" s="788">
        <v>71.774618791458209</v>
      </c>
      <c r="DA211" s="788">
        <v>90.475874553759013</v>
      </c>
      <c r="DB211" s="788">
        <v>100.24352033685459</v>
      </c>
      <c r="DC211" s="788">
        <v>77.840687052254367</v>
      </c>
      <c r="DD211" s="788">
        <v>90.56223612719063</v>
      </c>
      <c r="DE211" s="788">
        <v>105.16678046739442</v>
      </c>
      <c r="DF211" s="789">
        <v>125.7537200723997</v>
      </c>
      <c r="DG211" s="789">
        <v>85.371039145279553</v>
      </c>
      <c r="DH211" s="789">
        <v>119.98119587864646</v>
      </c>
      <c r="DI211" s="789">
        <v>130.48549171781315</v>
      </c>
      <c r="DJ211" s="789">
        <v>157.12673945753028</v>
      </c>
      <c r="DK211" s="789">
        <v>152.67121115372444</v>
      </c>
      <c r="DL211" s="789">
        <v>147.58552926423431</v>
      </c>
      <c r="DM211" s="749">
        <v>163.11444423255767</v>
      </c>
      <c r="DN211" s="749">
        <v>219.90144981559462</v>
      </c>
      <c r="DO211" s="749"/>
      <c r="DP211" s="749"/>
      <c r="DQ211" s="749"/>
      <c r="DR211" s="749"/>
      <c r="DS211" s="749"/>
      <c r="DT211" s="749"/>
      <c r="DU211" s="749"/>
      <c r="DV211" s="749"/>
      <c r="DW211" s="749"/>
      <c r="DX211" s="749"/>
      <c r="DY211" s="749"/>
      <c r="DZ211" s="750"/>
    </row>
    <row r="212" spans="1:130" s="1" customFormat="1" ht="14.1">
      <c r="A212" s="694"/>
      <c r="B212" s="453" t="s">
        <v>665</v>
      </c>
      <c r="C212" s="457"/>
      <c r="D212" s="457"/>
      <c r="E212" s="457"/>
      <c r="F212" s="457"/>
      <c r="G212" s="457"/>
      <c r="H212" s="457"/>
      <c r="I212" s="457"/>
      <c r="J212" s="457"/>
      <c r="K212" s="457"/>
      <c r="L212" s="457"/>
      <c r="M212" s="457"/>
      <c r="N212" s="457"/>
      <c r="O212" s="749">
        <v>0</v>
      </c>
      <c r="P212" s="749">
        <v>0</v>
      </c>
      <c r="Q212" s="749">
        <v>0</v>
      </c>
      <c r="R212" s="749">
        <v>0</v>
      </c>
      <c r="S212" s="749">
        <v>0</v>
      </c>
      <c r="T212" s="749">
        <v>0</v>
      </c>
      <c r="U212" s="749">
        <v>0</v>
      </c>
      <c r="V212" s="749">
        <v>0</v>
      </c>
      <c r="W212" s="749">
        <v>0</v>
      </c>
      <c r="X212" s="749">
        <v>0</v>
      </c>
      <c r="Y212" s="749">
        <v>0</v>
      </c>
      <c r="Z212" s="749">
        <v>0</v>
      </c>
      <c r="AA212" s="749">
        <v>23570.762500000001</v>
      </c>
      <c r="AB212" s="749">
        <v>23570.762500000001</v>
      </c>
      <c r="AC212" s="749">
        <v>23570.762500000001</v>
      </c>
      <c r="AD212" s="749">
        <v>23570.762500000001</v>
      </c>
      <c r="AE212" s="749">
        <v>17638.61275</v>
      </c>
      <c r="AF212" s="749">
        <v>17638.61275</v>
      </c>
      <c r="AG212" s="749">
        <v>17638.61275</v>
      </c>
      <c r="AH212" s="749">
        <v>17638.61275</v>
      </c>
      <c r="AI212" s="749">
        <v>16472.396000000001</v>
      </c>
      <c r="AJ212" s="749">
        <v>16472.396000000001</v>
      </c>
      <c r="AK212" s="749">
        <v>16472.396000000001</v>
      </c>
      <c r="AL212" s="749">
        <v>16472.396000000001</v>
      </c>
      <c r="AM212" s="749">
        <v>18936.062750000001</v>
      </c>
      <c r="AN212" s="749">
        <v>18936.062750000001</v>
      </c>
      <c r="AO212" s="749">
        <v>18936.062750000001</v>
      </c>
      <c r="AP212" s="749">
        <v>18936.062750000001</v>
      </c>
      <c r="AQ212" s="749">
        <v>19963.473000000002</v>
      </c>
      <c r="AR212" s="749">
        <v>19963.473000000002</v>
      </c>
      <c r="AS212" s="749">
        <v>19963.473000000002</v>
      </c>
      <c r="AT212" s="749">
        <v>19963.473000000002</v>
      </c>
      <c r="AU212" s="749">
        <v>30708.05975</v>
      </c>
      <c r="AV212" s="749">
        <v>30708.05975</v>
      </c>
      <c r="AW212" s="749">
        <v>30708.05975</v>
      </c>
      <c r="AX212" s="749">
        <v>30708.05975</v>
      </c>
      <c r="AY212" s="749">
        <v>55994.798999999999</v>
      </c>
      <c r="AZ212" s="749">
        <v>55994.798999999999</v>
      </c>
      <c r="BA212" s="749">
        <v>55994.798999999999</v>
      </c>
      <c r="BB212" s="749">
        <v>55994.798999999999</v>
      </c>
      <c r="BC212" s="749">
        <v>43018.328500000003</v>
      </c>
      <c r="BD212" s="749">
        <v>43018.328500000003</v>
      </c>
      <c r="BE212" s="749">
        <v>43018.328500000003</v>
      </c>
      <c r="BF212" s="749">
        <v>43018.328500000003</v>
      </c>
      <c r="BG212" s="749">
        <v>66399.7215</v>
      </c>
      <c r="BH212" s="749">
        <v>66399.7215</v>
      </c>
      <c r="BI212" s="749">
        <v>66399.7215</v>
      </c>
      <c r="BJ212" s="749">
        <v>66399.7215</v>
      </c>
      <c r="BK212" s="749">
        <v>65739.184000000008</v>
      </c>
      <c r="BL212" s="749">
        <v>88540.337</v>
      </c>
      <c r="BM212" s="749">
        <v>93252.127000000008</v>
      </c>
      <c r="BN212" s="749">
        <v>89540.866999999998</v>
      </c>
      <c r="BO212" s="749">
        <v>73538.502000000008</v>
      </c>
      <c r="BP212" s="749">
        <v>77876.767999999996</v>
      </c>
      <c r="BQ212" s="749">
        <v>106097.269</v>
      </c>
      <c r="BR212" s="749">
        <v>86423.329999999987</v>
      </c>
      <c r="BS212" s="749">
        <v>81473.044999999998</v>
      </c>
      <c r="BT212" s="749">
        <v>104543.45385000001</v>
      </c>
      <c r="BU212" s="749">
        <v>133501.51951999997</v>
      </c>
      <c r="BV212" s="749">
        <v>113390.0508</v>
      </c>
      <c r="BW212" s="749">
        <v>100937.5794</v>
      </c>
      <c r="BX212" s="749">
        <v>104658.64231</v>
      </c>
      <c r="BY212" s="749">
        <v>113316.81204999998</v>
      </c>
      <c r="BZ212" s="749">
        <v>117616.07959000001</v>
      </c>
      <c r="CA212" s="749">
        <v>88030.341229999991</v>
      </c>
      <c r="CB212" s="749">
        <v>101586.13235999999</v>
      </c>
      <c r="CC212" s="749">
        <v>130900.79084999999</v>
      </c>
      <c r="CD212" s="749">
        <v>119005.28687000001</v>
      </c>
      <c r="CE212" s="749">
        <v>131542.5646325</v>
      </c>
      <c r="CF212" s="749">
        <v>131542.5646325</v>
      </c>
      <c r="CG212" s="749">
        <v>131542.5646325</v>
      </c>
      <c r="CH212" s="749">
        <v>131542.5646325</v>
      </c>
      <c r="CI212" s="749">
        <v>151741.8605025</v>
      </c>
      <c r="CJ212" s="749">
        <v>151741.8605025</v>
      </c>
      <c r="CK212" s="749">
        <v>151741.8605025</v>
      </c>
      <c r="CL212" s="749">
        <v>151741.8605025</v>
      </c>
      <c r="CM212" s="749">
        <v>134229.96743000005</v>
      </c>
      <c r="CN212" s="749">
        <v>133660.30886999992</v>
      </c>
      <c r="CO212" s="749">
        <v>179312.21551000001</v>
      </c>
      <c r="CP212" s="749">
        <v>211444.30026999992</v>
      </c>
      <c r="CQ212" s="749">
        <v>159870.55509000004</v>
      </c>
      <c r="CR212" s="749">
        <v>157144.17792999995</v>
      </c>
      <c r="CS212" s="749">
        <v>191409.74762000004</v>
      </c>
      <c r="CT212" s="749">
        <v>184822.42798000001</v>
      </c>
      <c r="CU212" s="788">
        <v>132138.51689999999</v>
      </c>
      <c r="CV212" s="788">
        <v>114568.75559999992</v>
      </c>
      <c r="CW212" s="788">
        <v>138865.96937000001</v>
      </c>
      <c r="CX212" s="788">
        <v>177062.15943999993</v>
      </c>
      <c r="CY212" s="788">
        <v>158044.90289</v>
      </c>
      <c r="CZ212" s="788">
        <v>120147.67887</v>
      </c>
      <c r="DA212" s="788">
        <v>172063.08662000002</v>
      </c>
      <c r="DB212" s="788">
        <v>210615.80361999999</v>
      </c>
      <c r="DC212" s="788">
        <v>155998.83616000001</v>
      </c>
      <c r="DD212" s="788">
        <v>134189.46791000001</v>
      </c>
      <c r="DE212" s="788">
        <v>155583.73336000001</v>
      </c>
      <c r="DF212" s="789">
        <v>196382.86718999999</v>
      </c>
      <c r="DG212" s="789">
        <v>131059.84506000001</v>
      </c>
      <c r="DH212" s="789">
        <v>163514.56912999999</v>
      </c>
      <c r="DI212" s="789">
        <v>186689.79047000001</v>
      </c>
      <c r="DJ212" s="789">
        <v>283687.52607999998</v>
      </c>
      <c r="DK212" s="789">
        <v>261126.84699000002</v>
      </c>
      <c r="DL212" s="789">
        <v>223963.46392000001</v>
      </c>
      <c r="DM212" s="749">
        <v>320991.99488999997</v>
      </c>
      <c r="DN212" s="749">
        <v>446385.46529000002</v>
      </c>
      <c r="DO212" s="749"/>
      <c r="DP212" s="749"/>
      <c r="DQ212" s="749"/>
      <c r="DR212" s="749"/>
      <c r="DS212" s="749"/>
      <c r="DT212" s="749"/>
      <c r="DU212" s="749"/>
      <c r="DV212" s="749"/>
      <c r="DW212" s="749"/>
      <c r="DX212" s="749"/>
      <c r="DY212" s="749"/>
      <c r="DZ212" s="750"/>
    </row>
    <row r="213" spans="1:130" s="1" customFormat="1" ht="14.1">
      <c r="A213" s="694"/>
      <c r="B213" s="453" t="s">
        <v>663</v>
      </c>
      <c r="C213" s="457"/>
      <c r="D213" s="457"/>
      <c r="E213" s="457"/>
      <c r="F213" s="457"/>
      <c r="G213" s="457"/>
      <c r="H213" s="457"/>
      <c r="I213" s="457"/>
      <c r="J213" s="457"/>
      <c r="K213" s="457"/>
      <c r="L213" s="457"/>
      <c r="M213" s="457"/>
      <c r="N213" s="457"/>
      <c r="O213" s="749">
        <v>0</v>
      </c>
      <c r="P213" s="749">
        <v>0</v>
      </c>
      <c r="Q213" s="749">
        <v>0</v>
      </c>
      <c r="R213" s="749">
        <v>0</v>
      </c>
      <c r="S213" s="749">
        <v>0</v>
      </c>
      <c r="T213" s="749">
        <v>0</v>
      </c>
      <c r="U213" s="749">
        <v>0</v>
      </c>
      <c r="V213" s="749">
        <v>0</v>
      </c>
      <c r="W213" s="749">
        <v>0</v>
      </c>
      <c r="X213" s="749">
        <v>0</v>
      </c>
      <c r="Y213" s="749">
        <v>0</v>
      </c>
      <c r="Z213" s="749">
        <v>0</v>
      </c>
      <c r="AA213" s="749">
        <v>16.404591085632784</v>
      </c>
      <c r="AB213" s="749">
        <v>16.404591085632784</v>
      </c>
      <c r="AC213" s="749">
        <v>16.404591085632784</v>
      </c>
      <c r="AD213" s="749">
        <v>16.404591085632784</v>
      </c>
      <c r="AE213" s="749">
        <v>12.894845231701185</v>
      </c>
      <c r="AF213" s="749">
        <v>12.894845231701185</v>
      </c>
      <c r="AG213" s="749">
        <v>12.894845231701185</v>
      </c>
      <c r="AH213" s="749">
        <v>12.894845231701185</v>
      </c>
      <c r="AI213" s="749">
        <v>13.593074999999997</v>
      </c>
      <c r="AJ213" s="749">
        <v>13.593074999999997</v>
      </c>
      <c r="AK213" s="749">
        <v>13.593074999999997</v>
      </c>
      <c r="AL213" s="749">
        <v>13.593074999999997</v>
      </c>
      <c r="AM213" s="749">
        <v>17.324046347830894</v>
      </c>
      <c r="AN213" s="749">
        <v>17.324046347830894</v>
      </c>
      <c r="AO213" s="749">
        <v>17.324046347830894</v>
      </c>
      <c r="AP213" s="749">
        <v>17.324046347830894</v>
      </c>
      <c r="AQ213" s="749">
        <v>23.976577261088529</v>
      </c>
      <c r="AR213" s="749">
        <v>23.976577261088529</v>
      </c>
      <c r="AS213" s="749">
        <v>23.976577261088529</v>
      </c>
      <c r="AT213" s="749">
        <v>23.976577261088529</v>
      </c>
      <c r="AU213" s="749">
        <v>29.654646002515655</v>
      </c>
      <c r="AV213" s="749">
        <v>29.654646002515655</v>
      </c>
      <c r="AW213" s="749">
        <v>29.654646002515655</v>
      </c>
      <c r="AX213" s="749">
        <v>29.654646002515655</v>
      </c>
      <c r="AY213" s="749">
        <v>39.333916362931518</v>
      </c>
      <c r="AZ213" s="749">
        <v>39.333916362931518</v>
      </c>
      <c r="BA213" s="749">
        <v>39.333916362931518</v>
      </c>
      <c r="BB213" s="749">
        <v>39.333916362931518</v>
      </c>
      <c r="BC213" s="749">
        <v>49.2523549082049</v>
      </c>
      <c r="BD213" s="749">
        <v>49.2523549082049</v>
      </c>
      <c r="BE213" s="749">
        <v>49.2523549082049</v>
      </c>
      <c r="BF213" s="749">
        <v>49.2523549082049</v>
      </c>
      <c r="BG213" s="749">
        <v>60.317000947447262</v>
      </c>
      <c r="BH213" s="749">
        <v>60.317000947447262</v>
      </c>
      <c r="BI213" s="749">
        <v>60.317000947447262</v>
      </c>
      <c r="BJ213" s="749">
        <v>60.317000947447262</v>
      </c>
      <c r="BK213" s="749">
        <v>64.765858125808847</v>
      </c>
      <c r="BL213" s="749">
        <v>59.712608285896081</v>
      </c>
      <c r="BM213" s="749">
        <v>69.864298652598364</v>
      </c>
      <c r="BN213" s="749">
        <v>93.950645776152484</v>
      </c>
      <c r="BO213" s="749">
        <v>91.824915954586274</v>
      </c>
      <c r="BP213" s="749">
        <v>77.493526172685137</v>
      </c>
      <c r="BQ213" s="749">
        <v>84.220454417561655</v>
      </c>
      <c r="BR213" s="749">
        <v>91.945128178449181</v>
      </c>
      <c r="BS213" s="749">
        <v>67.690964650395543</v>
      </c>
      <c r="BT213" s="749">
        <v>98.957801175111456</v>
      </c>
      <c r="BU213" s="749">
        <v>111.37801035341502</v>
      </c>
      <c r="BV213" s="749">
        <v>120.23058882646573</v>
      </c>
      <c r="BW213" s="749">
        <v>90.319114712910334</v>
      </c>
      <c r="BX213" s="749">
        <v>101.4175054402326</v>
      </c>
      <c r="BY213" s="749">
        <v>94.042608921524106</v>
      </c>
      <c r="BZ213" s="749">
        <v>117.6520606234438</v>
      </c>
      <c r="CA213" s="749">
        <v>111.31260448633942</v>
      </c>
      <c r="CB213" s="749">
        <v>98.947313747098576</v>
      </c>
      <c r="CC213" s="749">
        <v>101.48770349025834</v>
      </c>
      <c r="CD213" s="749">
        <v>113.8942832893747</v>
      </c>
      <c r="CE213" s="749">
        <v>110.51012748628324</v>
      </c>
      <c r="CF213" s="749">
        <v>110.51012748628324</v>
      </c>
      <c r="CG213" s="749">
        <v>110.51012748628324</v>
      </c>
      <c r="CH213" s="749">
        <v>110.51012748628324</v>
      </c>
      <c r="CI213" s="749">
        <v>110.02522099784977</v>
      </c>
      <c r="CJ213" s="749">
        <v>110.02522099784977</v>
      </c>
      <c r="CK213" s="749">
        <v>110.02522099784977</v>
      </c>
      <c r="CL213" s="749">
        <v>110.02522099784977</v>
      </c>
      <c r="CM213" s="749">
        <v>65.710127794118478</v>
      </c>
      <c r="CN213" s="749">
        <v>90.944165997125069</v>
      </c>
      <c r="CO213" s="749">
        <v>87.764529614569526</v>
      </c>
      <c r="CP213" s="749">
        <v>88.867384681634348</v>
      </c>
      <c r="CQ213" s="749">
        <v>95.061511310000014</v>
      </c>
      <c r="CR213" s="749">
        <v>82.751379069999999</v>
      </c>
      <c r="CS213" s="749">
        <v>94.38452620000001</v>
      </c>
      <c r="CT213" s="749">
        <v>94.738157400000034</v>
      </c>
      <c r="CU213" s="788">
        <v>99.225282522443564</v>
      </c>
      <c r="CV213" s="788">
        <v>98.991111372303564</v>
      </c>
      <c r="CW213" s="788">
        <v>116.83868490590464</v>
      </c>
      <c r="CX213" s="788">
        <v>101.6582454183033</v>
      </c>
      <c r="CY213" s="788">
        <v>111.48394830655546</v>
      </c>
      <c r="CZ213" s="788">
        <v>86.217666183805136</v>
      </c>
      <c r="DA213" s="788">
        <v>114.07542452158816</v>
      </c>
      <c r="DB213" s="788">
        <v>114.02515488237505</v>
      </c>
      <c r="DC213" s="788">
        <v>87.688996220375429</v>
      </c>
      <c r="DD213" s="788">
        <v>135.15782663510274</v>
      </c>
      <c r="DE213" s="788">
        <v>120.35049890552305</v>
      </c>
      <c r="DF213" s="789">
        <v>137.5139042029196</v>
      </c>
      <c r="DG213" s="789">
        <v>109.74409407172095</v>
      </c>
      <c r="DH213" s="789">
        <v>141.69456705208722</v>
      </c>
      <c r="DI213" s="789">
        <v>181.20547786686586</v>
      </c>
      <c r="DJ213" s="789">
        <v>144.91277682774285</v>
      </c>
      <c r="DK213" s="789">
        <v>133.05467527147508</v>
      </c>
      <c r="DL213" s="789">
        <v>133.48399877689928</v>
      </c>
      <c r="DM213" s="749">
        <v>149.83341017140361</v>
      </c>
      <c r="DN213" s="749">
        <v>125.38111146917907</v>
      </c>
      <c r="DO213" s="749"/>
      <c r="DP213" s="749"/>
      <c r="DQ213" s="749"/>
      <c r="DR213" s="749"/>
      <c r="DS213" s="749"/>
      <c r="DT213" s="749"/>
      <c r="DU213" s="749"/>
      <c r="DV213" s="749"/>
      <c r="DW213" s="749"/>
      <c r="DX213" s="749"/>
      <c r="DY213" s="749"/>
      <c r="DZ213" s="750"/>
    </row>
    <row r="214" spans="1:130" s="1" customFormat="1" ht="14.1">
      <c r="A214" s="694"/>
      <c r="B214" s="453" t="s">
        <v>662</v>
      </c>
      <c r="C214" s="457"/>
      <c r="D214" s="457"/>
      <c r="E214" s="457"/>
      <c r="F214" s="457"/>
      <c r="G214" s="457"/>
      <c r="H214" s="457"/>
      <c r="I214" s="457"/>
      <c r="J214" s="457"/>
      <c r="K214" s="457"/>
      <c r="L214" s="457"/>
      <c r="M214" s="457"/>
      <c r="N214" s="457"/>
      <c r="O214" s="749">
        <v>0</v>
      </c>
      <c r="P214" s="749">
        <v>0</v>
      </c>
      <c r="Q214" s="749">
        <v>0</v>
      </c>
      <c r="R214" s="749">
        <v>0</v>
      </c>
      <c r="S214" s="749">
        <v>0</v>
      </c>
      <c r="T214" s="749">
        <v>0</v>
      </c>
      <c r="U214" s="749">
        <v>0</v>
      </c>
      <c r="V214" s="749">
        <v>0</v>
      </c>
      <c r="W214" s="749">
        <v>0</v>
      </c>
      <c r="X214" s="749">
        <v>0</v>
      </c>
      <c r="Y214" s="749">
        <v>0</v>
      </c>
      <c r="Z214" s="749">
        <v>0</v>
      </c>
      <c r="AA214" s="749">
        <v>5107.8540000000003</v>
      </c>
      <c r="AB214" s="749">
        <v>5107.8540000000003</v>
      </c>
      <c r="AC214" s="749">
        <v>5107.8540000000003</v>
      </c>
      <c r="AD214" s="749">
        <v>5107.8540000000003</v>
      </c>
      <c r="AE214" s="749">
        <v>5982.4385000000002</v>
      </c>
      <c r="AF214" s="749">
        <v>5982.4385000000002</v>
      </c>
      <c r="AG214" s="749">
        <v>5982.4385000000002</v>
      </c>
      <c r="AH214" s="749">
        <v>5982.4385000000002</v>
      </c>
      <c r="AI214" s="749">
        <v>6152.3907499999987</v>
      </c>
      <c r="AJ214" s="749">
        <v>6152.3907499999987</v>
      </c>
      <c r="AK214" s="749">
        <v>6152.3907499999987</v>
      </c>
      <c r="AL214" s="749">
        <v>6152.3907499999987</v>
      </c>
      <c r="AM214" s="749">
        <v>8366.3722500000003</v>
      </c>
      <c r="AN214" s="749">
        <v>8366.3722500000003</v>
      </c>
      <c r="AO214" s="749">
        <v>8366.3722500000003</v>
      </c>
      <c r="AP214" s="749">
        <v>8366.3722500000003</v>
      </c>
      <c r="AQ214" s="749">
        <v>10250.34425</v>
      </c>
      <c r="AR214" s="749">
        <v>10250.34425</v>
      </c>
      <c r="AS214" s="749">
        <v>10250.34425</v>
      </c>
      <c r="AT214" s="749">
        <v>10250.34425</v>
      </c>
      <c r="AU214" s="749">
        <v>12727.741249999999</v>
      </c>
      <c r="AV214" s="749">
        <v>12727.741249999999</v>
      </c>
      <c r="AW214" s="749">
        <v>12727.741249999999</v>
      </c>
      <c r="AX214" s="749">
        <v>12727.741249999999</v>
      </c>
      <c r="AY214" s="749">
        <v>15320.053249999999</v>
      </c>
      <c r="AZ214" s="749">
        <v>15320.053249999999</v>
      </c>
      <c r="BA214" s="749">
        <v>15320.053249999999</v>
      </c>
      <c r="BB214" s="749">
        <v>15320.053249999999</v>
      </c>
      <c r="BC214" s="749">
        <v>20397.264500000001</v>
      </c>
      <c r="BD214" s="749">
        <v>20397.264500000001</v>
      </c>
      <c r="BE214" s="749">
        <v>20397.264500000001</v>
      </c>
      <c r="BF214" s="749">
        <v>20397.264500000001</v>
      </c>
      <c r="BG214" s="749">
        <v>23428.80125</v>
      </c>
      <c r="BH214" s="749">
        <v>23428.80125</v>
      </c>
      <c r="BI214" s="749">
        <v>23428.80125</v>
      </c>
      <c r="BJ214" s="749">
        <v>23428.80125</v>
      </c>
      <c r="BK214" s="749">
        <v>56785.566999999995</v>
      </c>
      <c r="BL214" s="749">
        <v>20337.932000000001</v>
      </c>
      <c r="BM214" s="749">
        <v>23415.284</v>
      </c>
      <c r="BN214" s="749">
        <v>30911.315999999999</v>
      </c>
      <c r="BO214" s="749">
        <v>24163.832000000002</v>
      </c>
      <c r="BP214" s="749">
        <v>25994.347999999998</v>
      </c>
      <c r="BQ214" s="749">
        <v>29222.277000000002</v>
      </c>
      <c r="BR214" s="749">
        <v>29879.236000000001</v>
      </c>
      <c r="BS214" s="749">
        <v>29341.934999999998</v>
      </c>
      <c r="BT214" s="749">
        <v>32546.800499999998</v>
      </c>
      <c r="BU214" s="749">
        <v>43266.260000000009</v>
      </c>
      <c r="BV214" s="749">
        <v>38892.157690000007</v>
      </c>
      <c r="BW214" s="749">
        <v>30942.552309999999</v>
      </c>
      <c r="BX214" s="749">
        <v>33419.845820000002</v>
      </c>
      <c r="BY214" s="749">
        <v>37204.609930000006</v>
      </c>
      <c r="BZ214" s="749">
        <v>36279.394660000005</v>
      </c>
      <c r="CA214" s="749">
        <v>40228.399850000002</v>
      </c>
      <c r="CB214" s="749">
        <v>36821.948450000011</v>
      </c>
      <c r="CC214" s="749">
        <v>38467.830419999991</v>
      </c>
      <c r="CD214" s="749">
        <v>37323.868819999989</v>
      </c>
      <c r="CE214" s="749">
        <v>42435.686302500006</v>
      </c>
      <c r="CF214" s="749">
        <v>42435.686302500006</v>
      </c>
      <c r="CG214" s="749">
        <v>42435.686302500006</v>
      </c>
      <c r="CH214" s="749">
        <v>42435.686302500006</v>
      </c>
      <c r="CI214" s="749">
        <v>39067.793737499946</v>
      </c>
      <c r="CJ214" s="749">
        <v>39067.793737499946</v>
      </c>
      <c r="CK214" s="749">
        <v>39067.793737499946</v>
      </c>
      <c r="CL214" s="749">
        <v>39067.793737499946</v>
      </c>
      <c r="CM214" s="749">
        <v>32220.068770000016</v>
      </c>
      <c r="CN214" s="749">
        <v>33080.175289999999</v>
      </c>
      <c r="CO214" s="749">
        <v>34934.985850000005</v>
      </c>
      <c r="CP214" s="749">
        <v>35011.619769999954</v>
      </c>
      <c r="CQ214" s="749">
        <v>35875.024639999938</v>
      </c>
      <c r="CR214" s="749">
        <v>36640.679999999971</v>
      </c>
      <c r="CS214" s="749">
        <v>37921.690300000009</v>
      </c>
      <c r="CT214" s="749">
        <v>39901.763509999975</v>
      </c>
      <c r="CU214" s="788">
        <v>35667.071670000019</v>
      </c>
      <c r="CV214" s="788">
        <v>33558.483570000011</v>
      </c>
      <c r="CW214" s="788">
        <v>41878.88059000003</v>
      </c>
      <c r="CX214" s="788">
        <v>41499.674229999997</v>
      </c>
      <c r="CY214" s="788">
        <v>37119.063670000003</v>
      </c>
      <c r="CZ214" s="788">
        <v>32862.507329999993</v>
      </c>
      <c r="DA214" s="788">
        <v>45270.859519999969</v>
      </c>
      <c r="DB214" s="788">
        <v>45184.684889999975</v>
      </c>
      <c r="DC214" s="788">
        <v>33676.609259999997</v>
      </c>
      <c r="DD214" s="788">
        <v>38863.085219999979</v>
      </c>
      <c r="DE214" s="788">
        <v>41951.90009000001</v>
      </c>
      <c r="DF214" s="789">
        <v>45437.740530000039</v>
      </c>
      <c r="DG214" s="789">
        <v>40280.749159999992</v>
      </c>
      <c r="DH214" s="789">
        <v>48114.631850000034</v>
      </c>
      <c r="DI214" s="789">
        <v>53949.297039999947</v>
      </c>
      <c r="DJ214" s="789">
        <v>47738.394400000048</v>
      </c>
      <c r="DK214" s="789">
        <v>46364.402689999995</v>
      </c>
      <c r="DL214" s="789">
        <v>46925.397730000026</v>
      </c>
      <c r="DM214" s="749">
        <v>56926.202510000032</v>
      </c>
      <c r="DN214" s="749">
        <v>44568.125269999902</v>
      </c>
      <c r="DO214" s="749"/>
      <c r="DP214" s="749"/>
      <c r="DQ214" s="749"/>
      <c r="DR214" s="749"/>
      <c r="DS214" s="749"/>
      <c r="DT214" s="749"/>
      <c r="DU214" s="749"/>
      <c r="DV214" s="749"/>
      <c r="DW214" s="749"/>
      <c r="DX214" s="749"/>
      <c r="DY214" s="749"/>
      <c r="DZ214" s="750"/>
    </row>
    <row r="215" spans="1:130" s="1" customFormat="1" ht="14.1">
      <c r="A215" s="694" t="s">
        <v>1529</v>
      </c>
      <c r="B215" s="454" t="s">
        <v>25</v>
      </c>
      <c r="C215" s="458"/>
      <c r="D215" s="458"/>
      <c r="E215" s="458"/>
      <c r="F215" s="458"/>
      <c r="G215" s="458"/>
      <c r="H215" s="458"/>
      <c r="I215" s="458"/>
      <c r="J215" s="458"/>
      <c r="K215" s="458"/>
      <c r="L215" s="458"/>
      <c r="M215" s="458"/>
      <c r="N215" s="458"/>
      <c r="O215" s="751">
        <v>11.0625</v>
      </c>
      <c r="P215" s="751">
        <v>11.0625</v>
      </c>
      <c r="Q215" s="751">
        <v>11.0625</v>
      </c>
      <c r="R215" s="751">
        <v>11.0625</v>
      </c>
      <c r="S215" s="751">
        <v>11.69001893995884</v>
      </c>
      <c r="T215" s="751">
        <v>11.69001893995884</v>
      </c>
      <c r="U215" s="751">
        <v>11.69001893995884</v>
      </c>
      <c r="V215" s="751">
        <v>11.69001893995884</v>
      </c>
      <c r="W215" s="751">
        <v>9.2899999999999991</v>
      </c>
      <c r="X215" s="751">
        <v>9.2899999999999991</v>
      </c>
      <c r="Y215" s="751">
        <v>9.2899999999999991</v>
      </c>
      <c r="Z215" s="751">
        <v>9.2899999999999991</v>
      </c>
      <c r="AA215" s="751">
        <v>10.955</v>
      </c>
      <c r="AB215" s="751">
        <v>10.955</v>
      </c>
      <c r="AC215" s="751">
        <v>10.955</v>
      </c>
      <c r="AD215" s="751">
        <v>10.955</v>
      </c>
      <c r="AE215" s="751">
        <v>10.442499999999999</v>
      </c>
      <c r="AF215" s="751">
        <v>10.442499999999999</v>
      </c>
      <c r="AG215" s="751">
        <v>10.442499999999999</v>
      </c>
      <c r="AH215" s="751">
        <v>10.442499999999999</v>
      </c>
      <c r="AI215" s="751">
        <v>17.787892251822043</v>
      </c>
      <c r="AJ215" s="751">
        <v>17.787892251822043</v>
      </c>
      <c r="AK215" s="751">
        <v>17.787892251822043</v>
      </c>
      <c r="AL215" s="751">
        <v>17.787892251822043</v>
      </c>
      <c r="AM215" s="751">
        <v>23.88060783834387</v>
      </c>
      <c r="AN215" s="751">
        <v>23.88060783834387</v>
      </c>
      <c r="AO215" s="751">
        <v>23.88060783834387</v>
      </c>
      <c r="AP215" s="751">
        <v>23.88060783834387</v>
      </c>
      <c r="AQ215" s="751">
        <v>27.794403600508197</v>
      </c>
      <c r="AR215" s="751">
        <v>27.794403600508197</v>
      </c>
      <c r="AS215" s="751">
        <v>27.794403600508197</v>
      </c>
      <c r="AT215" s="751">
        <v>27.794403600508197</v>
      </c>
      <c r="AU215" s="751">
        <v>47.413225648358761</v>
      </c>
      <c r="AV215" s="751">
        <v>47.413225648358761</v>
      </c>
      <c r="AW215" s="751">
        <v>47.413225648358761</v>
      </c>
      <c r="AX215" s="751">
        <v>47.413225648358761</v>
      </c>
      <c r="AY215" s="751">
        <v>55.358486084910396</v>
      </c>
      <c r="AZ215" s="751">
        <v>55.358486084910396</v>
      </c>
      <c r="BA215" s="751">
        <v>55.358486084910396</v>
      </c>
      <c r="BB215" s="751">
        <v>55.358486084910396</v>
      </c>
      <c r="BC215" s="751">
        <v>77.690028624228233</v>
      </c>
      <c r="BD215" s="751">
        <v>77.690028624228233</v>
      </c>
      <c r="BE215" s="751">
        <v>77.690028624228233</v>
      </c>
      <c r="BF215" s="751">
        <v>77.690028624228233</v>
      </c>
      <c r="BG215" s="751">
        <v>87.358241317933533</v>
      </c>
      <c r="BH215" s="751">
        <v>87.358241317933533</v>
      </c>
      <c r="BI215" s="751">
        <v>87.358241317933533</v>
      </c>
      <c r="BJ215" s="751">
        <v>87.358241317933533</v>
      </c>
      <c r="BK215" s="751">
        <v>101.3632899161409</v>
      </c>
      <c r="BL215" s="751">
        <v>101.3632899161409</v>
      </c>
      <c r="BM215" s="751">
        <v>101.3632899161409</v>
      </c>
      <c r="BN215" s="751">
        <v>101.3632899161409</v>
      </c>
      <c r="BO215" s="751">
        <v>122.26322385676008</v>
      </c>
      <c r="BP215" s="751">
        <v>122.26322385676008</v>
      </c>
      <c r="BQ215" s="751">
        <v>122.26322385676008</v>
      </c>
      <c r="BR215" s="751">
        <v>122.26322385676008</v>
      </c>
      <c r="BS215" s="751">
        <v>134.7496794948253</v>
      </c>
      <c r="BT215" s="751">
        <v>134.7496794948253</v>
      </c>
      <c r="BU215" s="751">
        <v>132.40759408854632</v>
      </c>
      <c r="BV215" s="751">
        <v>132.40759408854632</v>
      </c>
      <c r="BW215" s="751">
        <v>145.16045100776753</v>
      </c>
      <c r="BX215" s="751">
        <v>145.16045100776753</v>
      </c>
      <c r="BY215" s="751">
        <v>148.95547654641024</v>
      </c>
      <c r="BZ215" s="751">
        <v>148.95547654641024</v>
      </c>
      <c r="CA215" s="751">
        <v>150.07438681300022</v>
      </c>
      <c r="CB215" s="751">
        <v>150.07438681300022</v>
      </c>
      <c r="CC215" s="751">
        <v>151.29676322094204</v>
      </c>
      <c r="CD215" s="751">
        <v>151.29676322094204</v>
      </c>
      <c r="CE215" s="751">
        <v>189.84610305668627</v>
      </c>
      <c r="CF215" s="751">
        <v>190.00548058330895</v>
      </c>
      <c r="CG215" s="751">
        <v>191.44826385147263</v>
      </c>
      <c r="CH215" s="751">
        <v>191.33884430331176</v>
      </c>
      <c r="CI215" s="751">
        <v>197.99550528713661</v>
      </c>
      <c r="CJ215" s="751">
        <v>197.98892044421859</v>
      </c>
      <c r="CK215" s="751">
        <v>197.43360109805448</v>
      </c>
      <c r="CL215" s="751">
        <v>197.41922089783253</v>
      </c>
      <c r="CM215" s="751">
        <v>201.47928266266808</v>
      </c>
      <c r="CN215" s="751">
        <v>211.435639449923</v>
      </c>
      <c r="CO215" s="751">
        <v>213.50240942295861</v>
      </c>
      <c r="CP215" s="751">
        <v>237.0228657868328</v>
      </c>
      <c r="CQ215" s="751">
        <v>187.66126298633156</v>
      </c>
      <c r="CR215" s="751">
        <v>204.9873351560567</v>
      </c>
      <c r="CS215" s="751">
        <v>288.52727671573422</v>
      </c>
      <c r="CT215" s="751">
        <v>232.45459371025265</v>
      </c>
      <c r="CU215" s="790">
        <v>225.38007949020221</v>
      </c>
      <c r="CV215" s="790">
        <v>224.84515182917841</v>
      </c>
      <c r="CW215" s="790">
        <v>291.43724719238577</v>
      </c>
      <c r="CX215" s="790">
        <v>273.31058968437674</v>
      </c>
      <c r="CY215" s="790">
        <v>169.24383346092529</v>
      </c>
      <c r="CZ215" s="790">
        <v>75.80776607856626</v>
      </c>
      <c r="DA215" s="790">
        <v>132.66509583560688</v>
      </c>
      <c r="DB215" s="790">
        <v>143.72729729339721</v>
      </c>
      <c r="DC215" s="790">
        <v>133.10165217034336</v>
      </c>
      <c r="DD215" s="790">
        <v>131.82324553103152</v>
      </c>
      <c r="DE215" s="790">
        <v>144.7773190542236</v>
      </c>
      <c r="DF215" s="791">
        <v>166.64506339523231</v>
      </c>
      <c r="DG215" s="791">
        <v>161.26911329677813</v>
      </c>
      <c r="DH215" s="791">
        <v>222.77394224506997</v>
      </c>
      <c r="DI215" s="791">
        <v>256.95117754867488</v>
      </c>
      <c r="DJ215" s="791">
        <v>240.20641263609946</v>
      </c>
      <c r="DK215" s="791">
        <v>224.56990092671265</v>
      </c>
      <c r="DL215" s="791">
        <v>213.99050308438615</v>
      </c>
      <c r="DM215" s="751">
        <v>316.95682407450329</v>
      </c>
      <c r="DN215" s="751">
        <v>287.70541606611562</v>
      </c>
      <c r="DO215" s="751"/>
      <c r="DP215" s="751"/>
      <c r="DQ215" s="751"/>
      <c r="DR215" s="751"/>
      <c r="DS215" s="751"/>
      <c r="DT215" s="751"/>
      <c r="DU215" s="751"/>
      <c r="DV215" s="751"/>
      <c r="DW215" s="751"/>
      <c r="DX215" s="751"/>
      <c r="DY215" s="751"/>
      <c r="DZ215" s="752"/>
    </row>
    <row r="216" spans="1:130" s="1" customFormat="1" ht="14.1">
      <c r="A216" s="694"/>
      <c r="B216" s="453" t="s">
        <v>868</v>
      </c>
      <c r="C216" s="457"/>
      <c r="D216" s="457"/>
      <c r="E216" s="457"/>
      <c r="F216" s="457"/>
      <c r="G216" s="457"/>
      <c r="H216" s="457"/>
      <c r="I216" s="457"/>
      <c r="J216" s="457"/>
      <c r="K216" s="457"/>
      <c r="L216" s="457"/>
      <c r="M216" s="457"/>
      <c r="N216" s="457"/>
      <c r="O216" s="749">
        <v>2.2424999999999997</v>
      </c>
      <c r="P216" s="749">
        <v>2.2424999999999997</v>
      </c>
      <c r="Q216" s="749">
        <v>2.2424999999999997</v>
      </c>
      <c r="R216" s="749">
        <v>2.2424999999999997</v>
      </c>
      <c r="S216" s="749">
        <v>3.7770980105586549</v>
      </c>
      <c r="T216" s="749">
        <v>3.7770980105586549</v>
      </c>
      <c r="U216" s="749">
        <v>3.7770980105586549</v>
      </c>
      <c r="V216" s="749">
        <v>3.7770980105586549</v>
      </c>
      <c r="W216" s="749">
        <v>3.5424999999999995</v>
      </c>
      <c r="X216" s="749">
        <v>3.5424999999999995</v>
      </c>
      <c r="Y216" s="749">
        <v>3.5424999999999995</v>
      </c>
      <c r="Z216" s="749">
        <v>3.5424999999999995</v>
      </c>
      <c r="AA216" s="749">
        <v>3.5125000000000002</v>
      </c>
      <c r="AB216" s="749">
        <v>3.5125000000000002</v>
      </c>
      <c r="AC216" s="749">
        <v>3.5125000000000002</v>
      </c>
      <c r="AD216" s="749">
        <v>3.5125000000000002</v>
      </c>
      <c r="AE216" s="749">
        <v>3.0625</v>
      </c>
      <c r="AF216" s="749">
        <v>3.0625</v>
      </c>
      <c r="AG216" s="749">
        <v>3.0625</v>
      </c>
      <c r="AH216" s="749">
        <v>3.0625</v>
      </c>
      <c r="AI216" s="749">
        <v>4.5966862406823576</v>
      </c>
      <c r="AJ216" s="749">
        <v>4.5966862406823576</v>
      </c>
      <c r="AK216" s="749">
        <v>4.5966862406823576</v>
      </c>
      <c r="AL216" s="749">
        <v>4.5966862406823576</v>
      </c>
      <c r="AM216" s="749">
        <v>5.3607808505303627</v>
      </c>
      <c r="AN216" s="749">
        <v>5.3607808505303627</v>
      </c>
      <c r="AO216" s="749">
        <v>5.3607808505303627</v>
      </c>
      <c r="AP216" s="749">
        <v>5.3607808505303627</v>
      </c>
      <c r="AQ216" s="749">
        <v>6.1937285317130577</v>
      </c>
      <c r="AR216" s="749">
        <v>6.1937285317130577</v>
      </c>
      <c r="AS216" s="749">
        <v>6.1937285317130577</v>
      </c>
      <c r="AT216" s="749">
        <v>6.1937285317130577</v>
      </c>
      <c r="AU216" s="749">
        <v>5.1559555445588021</v>
      </c>
      <c r="AV216" s="749">
        <v>5.1559555445588021</v>
      </c>
      <c r="AW216" s="749">
        <v>5.1559555445588021</v>
      </c>
      <c r="AX216" s="749">
        <v>5.1559555445588021</v>
      </c>
      <c r="AY216" s="749">
        <v>7.452515243828195</v>
      </c>
      <c r="AZ216" s="749">
        <v>7.452515243828195</v>
      </c>
      <c r="BA216" s="749">
        <v>7.452515243828195</v>
      </c>
      <c r="BB216" s="749">
        <v>7.452515243828195</v>
      </c>
      <c r="BC216" s="749">
        <v>10.722019419816421</v>
      </c>
      <c r="BD216" s="749">
        <v>10.722019419816421</v>
      </c>
      <c r="BE216" s="749">
        <v>10.722019419816421</v>
      </c>
      <c r="BF216" s="749">
        <v>10.722019419816421</v>
      </c>
      <c r="BG216" s="749">
        <v>18.613243057754218</v>
      </c>
      <c r="BH216" s="749">
        <v>18.613243057754218</v>
      </c>
      <c r="BI216" s="749">
        <v>18.613243057754218</v>
      </c>
      <c r="BJ216" s="749">
        <v>18.613243057754218</v>
      </c>
      <c r="BK216" s="749">
        <v>7.3589622013163005</v>
      </c>
      <c r="BL216" s="749">
        <v>7.3589622013163005</v>
      </c>
      <c r="BM216" s="749">
        <v>7.3589622013163005</v>
      </c>
      <c r="BN216" s="749">
        <v>7.3589622013163005</v>
      </c>
      <c r="BO216" s="749">
        <v>12.679668309061343</v>
      </c>
      <c r="BP216" s="749">
        <v>12.679668309061343</v>
      </c>
      <c r="BQ216" s="749">
        <v>12.679668309061343</v>
      </c>
      <c r="BR216" s="749">
        <v>12.679668309061343</v>
      </c>
      <c r="BS216" s="749">
        <v>14.974160591171559</v>
      </c>
      <c r="BT216" s="749">
        <v>14.974160591171559</v>
      </c>
      <c r="BU216" s="749">
        <v>14.974160591171559</v>
      </c>
      <c r="BV216" s="749">
        <v>14.974160591171559</v>
      </c>
      <c r="BW216" s="749">
        <v>18.810594591544984</v>
      </c>
      <c r="BX216" s="749">
        <v>18.810594591544984</v>
      </c>
      <c r="BY216" s="749">
        <v>18.810594591544984</v>
      </c>
      <c r="BZ216" s="749">
        <v>18.810594591544984</v>
      </c>
      <c r="CA216" s="749">
        <v>19.519624830879113</v>
      </c>
      <c r="CB216" s="749">
        <v>19.519624830879113</v>
      </c>
      <c r="CC216" s="749">
        <v>19.519624830879113</v>
      </c>
      <c r="CD216" s="749">
        <v>19.519624830879113</v>
      </c>
      <c r="CE216" s="749">
        <v>25.404970780607336</v>
      </c>
      <c r="CF216" s="749">
        <v>25.564348307229974</v>
      </c>
      <c r="CG216" s="749">
        <v>25.712168951364042</v>
      </c>
      <c r="CH216" s="749">
        <v>25.602749403203141</v>
      </c>
      <c r="CI216" s="749">
        <v>24.670235993059393</v>
      </c>
      <c r="CJ216" s="749">
        <v>24.663651150141327</v>
      </c>
      <c r="CK216" s="749">
        <v>24.550453697344135</v>
      </c>
      <c r="CL216" s="749">
        <v>24.536073497122175</v>
      </c>
      <c r="CM216" s="749">
        <v>29.187840001376578</v>
      </c>
      <c r="CN216" s="749">
        <v>33.609928170490896</v>
      </c>
      <c r="CO216" s="749">
        <v>40.298309483715833</v>
      </c>
      <c r="CP216" s="749">
        <v>38.296198509568399</v>
      </c>
      <c r="CQ216" s="749">
        <v>37.541296392439889</v>
      </c>
      <c r="CR216" s="749">
        <v>40.489555875578709</v>
      </c>
      <c r="CS216" s="749">
        <v>53.260693933392794</v>
      </c>
      <c r="CT216" s="749">
        <v>52.962391572518641</v>
      </c>
      <c r="CU216" s="788">
        <v>42.866768743094397</v>
      </c>
      <c r="CV216" s="788">
        <v>46.421673471164425</v>
      </c>
      <c r="CW216" s="788">
        <v>62.785190796036531</v>
      </c>
      <c r="CX216" s="788">
        <v>60.770615012852723</v>
      </c>
      <c r="CY216" s="788">
        <v>41.919150349999946</v>
      </c>
      <c r="CZ216" s="788">
        <v>2.9813514679779676</v>
      </c>
      <c r="DA216" s="788">
        <v>18.075161303602037</v>
      </c>
      <c r="DB216" s="788">
        <v>43.955106425157865</v>
      </c>
      <c r="DC216" s="788">
        <v>38.215645937063684</v>
      </c>
      <c r="DD216" s="788">
        <v>30.93279854562822</v>
      </c>
      <c r="DE216" s="788">
        <v>33.045285735298677</v>
      </c>
      <c r="DF216" s="789">
        <v>43.876708193289062</v>
      </c>
      <c r="DG216" s="789">
        <v>50.614536419005077</v>
      </c>
      <c r="DH216" s="789">
        <v>57.413913465872518</v>
      </c>
      <c r="DI216" s="789">
        <v>58.306948102047421</v>
      </c>
      <c r="DJ216" s="789">
        <v>68.398174493600962</v>
      </c>
      <c r="DK216" s="789">
        <v>37.677807879461071</v>
      </c>
      <c r="DL216" s="789">
        <v>38.977705720250441</v>
      </c>
      <c r="DM216" s="749">
        <v>42.690575490844942</v>
      </c>
      <c r="DN216" s="749">
        <v>50.667881451482344</v>
      </c>
      <c r="DO216" s="749"/>
      <c r="DP216" s="749"/>
      <c r="DQ216" s="749"/>
      <c r="DR216" s="749"/>
      <c r="DS216" s="749"/>
      <c r="DT216" s="749"/>
      <c r="DU216" s="749"/>
      <c r="DV216" s="749"/>
      <c r="DW216" s="749"/>
      <c r="DX216" s="749"/>
      <c r="DY216" s="749"/>
      <c r="DZ216" s="750"/>
    </row>
    <row r="217" spans="1:130" s="1" customFormat="1" ht="14.1">
      <c r="A217" s="694"/>
      <c r="B217" s="453" t="s">
        <v>869</v>
      </c>
      <c r="C217" s="457"/>
      <c r="D217" s="457"/>
      <c r="E217" s="457"/>
      <c r="F217" s="457"/>
      <c r="G217" s="457"/>
      <c r="H217" s="457"/>
      <c r="I217" s="457"/>
      <c r="J217" s="457"/>
      <c r="K217" s="457"/>
      <c r="L217" s="457"/>
      <c r="M217" s="457"/>
      <c r="N217" s="457"/>
      <c r="O217" s="749">
        <v>4.7424999999999997</v>
      </c>
      <c r="P217" s="749">
        <v>4.7424999999999997</v>
      </c>
      <c r="Q217" s="749">
        <v>4.7424999999999997</v>
      </c>
      <c r="R217" s="749">
        <v>4.7424999999999997</v>
      </c>
      <c r="S217" s="749">
        <v>4.2488069317266683</v>
      </c>
      <c r="T217" s="749">
        <v>4.2488069317266683</v>
      </c>
      <c r="U217" s="749">
        <v>4.2488069317266683</v>
      </c>
      <c r="V217" s="749">
        <v>4.2488069317266683</v>
      </c>
      <c r="W217" s="749">
        <v>1.0674999999999999</v>
      </c>
      <c r="X217" s="749">
        <v>1.0674999999999999</v>
      </c>
      <c r="Y217" s="749">
        <v>1.0674999999999999</v>
      </c>
      <c r="Z217" s="749">
        <v>1.0674999999999999</v>
      </c>
      <c r="AA217" s="749">
        <v>2.34</v>
      </c>
      <c r="AB217" s="749">
        <v>2.34</v>
      </c>
      <c r="AC217" s="749">
        <v>2.34</v>
      </c>
      <c r="AD217" s="749">
        <v>2.34</v>
      </c>
      <c r="AE217" s="749">
        <v>2.95</v>
      </c>
      <c r="AF217" s="749">
        <v>2.95</v>
      </c>
      <c r="AG217" s="749">
        <v>2.95</v>
      </c>
      <c r="AH217" s="749">
        <v>2.95</v>
      </c>
      <c r="AI217" s="749">
        <v>7.5205860857645277</v>
      </c>
      <c r="AJ217" s="749">
        <v>7.5205860857645277</v>
      </c>
      <c r="AK217" s="749">
        <v>7.5205860857645277</v>
      </c>
      <c r="AL217" s="749">
        <v>7.5205860857645277</v>
      </c>
      <c r="AM217" s="749">
        <v>10.875774340042</v>
      </c>
      <c r="AN217" s="749">
        <v>10.875774340042</v>
      </c>
      <c r="AO217" s="749">
        <v>10.875774340042</v>
      </c>
      <c r="AP217" s="749">
        <v>10.875774340042</v>
      </c>
      <c r="AQ217" s="749">
        <v>12.189872793126188</v>
      </c>
      <c r="AR217" s="749">
        <v>12.189872793126188</v>
      </c>
      <c r="AS217" s="749">
        <v>12.189872793126188</v>
      </c>
      <c r="AT217" s="749">
        <v>12.189872793126188</v>
      </c>
      <c r="AU217" s="749">
        <v>32.96</v>
      </c>
      <c r="AV217" s="749">
        <v>32.96</v>
      </c>
      <c r="AW217" s="749">
        <v>32.96</v>
      </c>
      <c r="AX217" s="749">
        <v>32.96</v>
      </c>
      <c r="AY217" s="749">
        <v>37.907499999999999</v>
      </c>
      <c r="AZ217" s="749">
        <v>37.907499999999999</v>
      </c>
      <c r="BA217" s="749">
        <v>37.907499999999999</v>
      </c>
      <c r="BB217" s="749">
        <v>37.907499999999999</v>
      </c>
      <c r="BC217" s="749">
        <v>46.5</v>
      </c>
      <c r="BD217" s="749">
        <v>46.5</v>
      </c>
      <c r="BE217" s="749">
        <v>46.5</v>
      </c>
      <c r="BF217" s="749">
        <v>46.5</v>
      </c>
      <c r="BG217" s="749">
        <v>43.614409222395125</v>
      </c>
      <c r="BH217" s="749">
        <v>43.614409222395125</v>
      </c>
      <c r="BI217" s="749">
        <v>43.614409222395125</v>
      </c>
      <c r="BJ217" s="749">
        <v>43.614409222395125</v>
      </c>
      <c r="BK217" s="749">
        <v>50.412168715367798</v>
      </c>
      <c r="BL217" s="749">
        <v>50.412168715367798</v>
      </c>
      <c r="BM217" s="749">
        <v>50.412168715367798</v>
      </c>
      <c r="BN217" s="749">
        <v>50.412168715367798</v>
      </c>
      <c r="BO217" s="749">
        <v>62.95</v>
      </c>
      <c r="BP217" s="749">
        <v>62.95</v>
      </c>
      <c r="BQ217" s="749">
        <v>62.95</v>
      </c>
      <c r="BR217" s="749">
        <v>62.95</v>
      </c>
      <c r="BS217" s="749">
        <v>70.45</v>
      </c>
      <c r="BT217" s="749">
        <v>70.45</v>
      </c>
      <c r="BU217" s="749">
        <v>70.45</v>
      </c>
      <c r="BV217" s="749">
        <v>70.45</v>
      </c>
      <c r="BW217" s="749">
        <v>73.400000000000006</v>
      </c>
      <c r="BX217" s="749">
        <v>73.400000000000006</v>
      </c>
      <c r="BY217" s="749">
        <v>73.400000000000006</v>
      </c>
      <c r="BZ217" s="749">
        <v>73.400000000000006</v>
      </c>
      <c r="CA217" s="749">
        <v>75.924999999999997</v>
      </c>
      <c r="CB217" s="749">
        <v>75.924999999999997</v>
      </c>
      <c r="CC217" s="749">
        <v>75.924999999999997</v>
      </c>
      <c r="CD217" s="749">
        <v>75.924999999999997</v>
      </c>
      <c r="CE217" s="749">
        <v>84.516791510102252</v>
      </c>
      <c r="CF217" s="749">
        <v>84.516791510102252</v>
      </c>
      <c r="CG217" s="749">
        <v>84.516791510102252</v>
      </c>
      <c r="CH217" s="749">
        <v>84.516791510102252</v>
      </c>
      <c r="CI217" s="749">
        <v>90.762111304539616</v>
      </c>
      <c r="CJ217" s="749">
        <v>90.762111304539616</v>
      </c>
      <c r="CK217" s="749">
        <v>90.762111304539616</v>
      </c>
      <c r="CL217" s="749">
        <v>90.762111304539616</v>
      </c>
      <c r="CM217" s="749">
        <v>92.625042165371255</v>
      </c>
      <c r="CN217" s="749">
        <v>99.727520822124376</v>
      </c>
      <c r="CO217" s="749">
        <v>109.56028630636038</v>
      </c>
      <c r="CP217" s="749">
        <v>79.160984100829666</v>
      </c>
      <c r="CQ217" s="749">
        <v>88.919854983715979</v>
      </c>
      <c r="CR217" s="749">
        <v>89.950887252530961</v>
      </c>
      <c r="CS217" s="749">
        <v>112.88700275751967</v>
      </c>
      <c r="CT217" s="749">
        <v>100.24225500623339</v>
      </c>
      <c r="CU217" s="788">
        <v>98.749969355227535</v>
      </c>
      <c r="CV217" s="788">
        <v>113.55146019608745</v>
      </c>
      <c r="CW217" s="788">
        <v>138.59503719370699</v>
      </c>
      <c r="CX217" s="788">
        <v>107.10353325497802</v>
      </c>
      <c r="CY217" s="788">
        <v>84.083850774925196</v>
      </c>
      <c r="CZ217" s="788">
        <v>1.98366283932834</v>
      </c>
      <c r="DA217" s="788">
        <v>8.4662385554058854</v>
      </c>
      <c r="DB217" s="788">
        <v>25.923693577826906</v>
      </c>
      <c r="DC217" s="788">
        <v>22.652731241393809</v>
      </c>
      <c r="DD217" s="788">
        <v>30.508092524321</v>
      </c>
      <c r="DE217" s="788">
        <v>44.158032725161618</v>
      </c>
      <c r="DF217" s="789">
        <v>52.577731049500116</v>
      </c>
      <c r="DG217" s="789">
        <v>56.460645301705057</v>
      </c>
      <c r="DH217" s="789">
        <v>101.57328154171881</v>
      </c>
      <c r="DI217" s="789">
        <v>134.28916035173489</v>
      </c>
      <c r="DJ217" s="789">
        <v>107.9237810134163</v>
      </c>
      <c r="DK217" s="789">
        <v>114.69537343423259</v>
      </c>
      <c r="DL217" s="789">
        <v>121.45775998511147</v>
      </c>
      <c r="DM217" s="749">
        <v>178.68808513519571</v>
      </c>
      <c r="DN217" s="749">
        <v>149.03497286904062</v>
      </c>
      <c r="DO217" s="749"/>
      <c r="DP217" s="749"/>
      <c r="DQ217" s="749"/>
      <c r="DR217" s="749"/>
      <c r="DS217" s="749"/>
      <c r="DT217" s="749"/>
      <c r="DU217" s="749"/>
      <c r="DV217" s="749"/>
      <c r="DW217" s="749"/>
      <c r="DX217" s="749"/>
      <c r="DY217" s="749"/>
      <c r="DZ217" s="750"/>
    </row>
    <row r="218" spans="1:130" s="1" customFormat="1" ht="14.1">
      <c r="A218" s="694"/>
      <c r="B218" s="453" t="s">
        <v>870</v>
      </c>
      <c r="C218" s="457"/>
      <c r="D218" s="457"/>
      <c r="E218" s="457"/>
      <c r="F218" s="457"/>
      <c r="G218" s="457"/>
      <c r="H218" s="457"/>
      <c r="I218" s="457"/>
      <c r="J218" s="457"/>
      <c r="K218" s="457"/>
      <c r="L218" s="457"/>
      <c r="M218" s="457"/>
      <c r="N218" s="457"/>
      <c r="O218" s="749">
        <v>4.0774999999999997</v>
      </c>
      <c r="P218" s="749">
        <v>4.0774999999999997</v>
      </c>
      <c r="Q218" s="749">
        <v>4.0774999999999997</v>
      </c>
      <c r="R218" s="749">
        <v>4.0774999999999997</v>
      </c>
      <c r="S218" s="749">
        <v>3.6641139976735171</v>
      </c>
      <c r="T218" s="749">
        <v>3.6641139976735171</v>
      </c>
      <c r="U218" s="749">
        <v>3.6641139976735171</v>
      </c>
      <c r="V218" s="749">
        <v>3.6641139976735171</v>
      </c>
      <c r="W218" s="749">
        <v>4.68</v>
      </c>
      <c r="X218" s="749">
        <v>4.68</v>
      </c>
      <c r="Y218" s="749">
        <v>4.68</v>
      </c>
      <c r="Z218" s="749">
        <v>4.68</v>
      </c>
      <c r="AA218" s="749">
        <v>5.1025</v>
      </c>
      <c r="AB218" s="749">
        <v>5.1025</v>
      </c>
      <c r="AC218" s="749">
        <v>5.1025</v>
      </c>
      <c r="AD218" s="749">
        <v>5.1025</v>
      </c>
      <c r="AE218" s="749">
        <v>4.43</v>
      </c>
      <c r="AF218" s="749">
        <v>4.43</v>
      </c>
      <c r="AG218" s="749">
        <v>4.43</v>
      </c>
      <c r="AH218" s="749">
        <v>4.43</v>
      </c>
      <c r="AI218" s="749">
        <v>5.6706199253751599</v>
      </c>
      <c r="AJ218" s="749">
        <v>5.6706199253751599</v>
      </c>
      <c r="AK218" s="749">
        <v>5.6706199253751599</v>
      </c>
      <c r="AL218" s="749">
        <v>5.6706199253751599</v>
      </c>
      <c r="AM218" s="749">
        <v>7.6440526477715114</v>
      </c>
      <c r="AN218" s="749">
        <v>7.6440526477715114</v>
      </c>
      <c r="AO218" s="749">
        <v>7.6440526477715114</v>
      </c>
      <c r="AP218" s="749">
        <v>7.6440526477715114</v>
      </c>
      <c r="AQ218" s="749">
        <v>9.4108022756689511</v>
      </c>
      <c r="AR218" s="749">
        <v>9.4108022756689511</v>
      </c>
      <c r="AS218" s="749">
        <v>9.4108022756689511</v>
      </c>
      <c r="AT218" s="749">
        <v>9.4108022756689511</v>
      </c>
      <c r="AU218" s="749">
        <v>9.2972701037999617</v>
      </c>
      <c r="AV218" s="749">
        <v>9.2972701037999617</v>
      </c>
      <c r="AW218" s="749">
        <v>9.2972701037999617</v>
      </c>
      <c r="AX218" s="749">
        <v>9.2972701037999617</v>
      </c>
      <c r="AY218" s="749">
        <v>9.9984708410822041</v>
      </c>
      <c r="AZ218" s="749">
        <v>9.9984708410822041</v>
      </c>
      <c r="BA218" s="749">
        <v>9.9984708410822041</v>
      </c>
      <c r="BB218" s="749">
        <v>9.9984708410822041</v>
      </c>
      <c r="BC218" s="749">
        <v>20.468009204411821</v>
      </c>
      <c r="BD218" s="749">
        <v>20.468009204411821</v>
      </c>
      <c r="BE218" s="749">
        <v>20.468009204411821</v>
      </c>
      <c r="BF218" s="749">
        <v>20.468009204411821</v>
      </c>
      <c r="BG218" s="749">
        <v>25.130589037784187</v>
      </c>
      <c r="BH218" s="749">
        <v>25.130589037784187</v>
      </c>
      <c r="BI218" s="749">
        <v>25.130589037784187</v>
      </c>
      <c r="BJ218" s="749">
        <v>25.130589037784187</v>
      </c>
      <c r="BK218" s="749">
        <v>43.5921589994568</v>
      </c>
      <c r="BL218" s="749">
        <v>43.5921589994568</v>
      </c>
      <c r="BM218" s="749">
        <v>43.5921589994568</v>
      </c>
      <c r="BN218" s="749">
        <v>43.5921589994568</v>
      </c>
      <c r="BO218" s="749">
        <v>46.633555547698741</v>
      </c>
      <c r="BP218" s="749">
        <v>46.633555547698741</v>
      </c>
      <c r="BQ218" s="749">
        <v>46.633555547698741</v>
      </c>
      <c r="BR218" s="749">
        <v>46.633555547698741</v>
      </c>
      <c r="BS218" s="749">
        <v>49.325518903653744</v>
      </c>
      <c r="BT218" s="749">
        <v>49.325518903653744</v>
      </c>
      <c r="BU218" s="749">
        <v>46.983433497374776</v>
      </c>
      <c r="BV218" s="749">
        <v>46.983433497374776</v>
      </c>
      <c r="BW218" s="749">
        <v>52.949856416222538</v>
      </c>
      <c r="BX218" s="749">
        <v>52.949856416222538</v>
      </c>
      <c r="BY218" s="749">
        <v>56.744881954865235</v>
      </c>
      <c r="BZ218" s="749">
        <v>56.744881954865235</v>
      </c>
      <c r="CA218" s="749">
        <v>54.62976198212111</v>
      </c>
      <c r="CB218" s="749">
        <v>54.62976198212111</v>
      </c>
      <c r="CC218" s="749">
        <v>55.85213839006294</v>
      </c>
      <c r="CD218" s="749">
        <v>55.85213839006294</v>
      </c>
      <c r="CE218" s="749">
        <v>79.924340765976709</v>
      </c>
      <c r="CF218" s="749">
        <v>79.924340765976709</v>
      </c>
      <c r="CG218" s="749">
        <v>81.219303390006345</v>
      </c>
      <c r="CH218" s="749">
        <v>81.219303390006345</v>
      </c>
      <c r="CI218" s="749">
        <v>82.563157989537629</v>
      </c>
      <c r="CJ218" s="749">
        <v>82.563157989537629</v>
      </c>
      <c r="CK218" s="749">
        <v>82.121036096170741</v>
      </c>
      <c r="CL218" s="749">
        <v>82.121036096170741</v>
      </c>
      <c r="CM218" s="749">
        <v>79.554538097062377</v>
      </c>
      <c r="CN218" s="749">
        <v>77.955581374932478</v>
      </c>
      <c r="CO218" s="749">
        <v>63.479583808125824</v>
      </c>
      <c r="CP218" s="749">
        <v>119.40072896947645</v>
      </c>
      <c r="CQ218" s="749">
        <v>61.175439267752942</v>
      </c>
      <c r="CR218" s="749">
        <v>74.524471128591458</v>
      </c>
      <c r="CS218" s="749">
        <v>122.36313982882132</v>
      </c>
      <c r="CT218" s="749">
        <v>79.236167732619279</v>
      </c>
      <c r="CU218" s="788">
        <v>83.74022852829026</v>
      </c>
      <c r="CV218" s="788">
        <v>64.853079822469709</v>
      </c>
      <c r="CW218" s="788">
        <v>90.038080863185399</v>
      </c>
      <c r="CX218" s="788">
        <v>105.41750307708915</v>
      </c>
      <c r="CY218" s="788">
        <v>43.221893996543344</v>
      </c>
      <c r="CZ218" s="788">
        <v>70.823813431803131</v>
      </c>
      <c r="DA218" s="788">
        <v>106.10475763714211</v>
      </c>
      <c r="DB218" s="788">
        <v>73.829558950955601</v>
      </c>
      <c r="DC218" s="788">
        <v>72.214336652429026</v>
      </c>
      <c r="DD218" s="788">
        <v>70.363416121625477</v>
      </c>
      <c r="DE218" s="788">
        <v>67.555062254306449</v>
      </c>
      <c r="DF218" s="789">
        <v>70.171685812986311</v>
      </c>
      <c r="DG218" s="789">
        <v>54.174993236611158</v>
      </c>
      <c r="DH218" s="789">
        <v>63.767808898021798</v>
      </c>
      <c r="DI218" s="789">
        <v>64.336130755435775</v>
      </c>
      <c r="DJ218" s="789">
        <v>63.865518789625327</v>
      </c>
      <c r="DK218" s="789">
        <v>72.177781273562132</v>
      </c>
      <c r="DL218" s="789">
        <v>53.536099039567453</v>
      </c>
      <c r="DM218" s="749">
        <v>95.559225109005837</v>
      </c>
      <c r="DN218" s="749">
        <v>87.98362340613582</v>
      </c>
      <c r="DO218" s="749"/>
      <c r="DP218" s="749"/>
      <c r="DQ218" s="749"/>
      <c r="DR218" s="749"/>
      <c r="DS218" s="749"/>
      <c r="DT218" s="749"/>
      <c r="DU218" s="749"/>
      <c r="DV218" s="749"/>
      <c r="DW218" s="749"/>
      <c r="DX218" s="749"/>
      <c r="DY218" s="749"/>
      <c r="DZ218" s="750"/>
    </row>
    <row r="219" spans="1:130" s="1" customFormat="1" ht="14.1">
      <c r="A219" s="694" t="s">
        <v>1530</v>
      </c>
      <c r="B219" s="454" t="s">
        <v>24</v>
      </c>
      <c r="C219" s="458"/>
      <c r="D219" s="458"/>
      <c r="E219" s="458"/>
      <c r="F219" s="458"/>
      <c r="G219" s="458"/>
      <c r="H219" s="458"/>
      <c r="I219" s="458"/>
      <c r="J219" s="458"/>
      <c r="K219" s="458"/>
      <c r="L219" s="458"/>
      <c r="M219" s="458"/>
      <c r="N219" s="458"/>
      <c r="O219" s="751">
        <v>30.325269182500001</v>
      </c>
      <c r="P219" s="751">
        <v>30.325269182500001</v>
      </c>
      <c r="Q219" s="751">
        <v>30.325269182500001</v>
      </c>
      <c r="R219" s="751">
        <v>30.325269182500001</v>
      </c>
      <c r="S219" s="751">
        <v>33.798108923079532</v>
      </c>
      <c r="T219" s="751">
        <v>33.798108923079532</v>
      </c>
      <c r="U219" s="751">
        <v>33.798108923079532</v>
      </c>
      <c r="V219" s="751">
        <v>33.798108923079532</v>
      </c>
      <c r="W219" s="751">
        <v>38.177552137326032</v>
      </c>
      <c r="X219" s="751">
        <v>38.177552137326032</v>
      </c>
      <c r="Y219" s="751">
        <v>38.177552137326032</v>
      </c>
      <c r="Z219" s="751">
        <v>38.177552137326032</v>
      </c>
      <c r="AA219" s="751">
        <v>34.130509436482754</v>
      </c>
      <c r="AB219" s="751">
        <v>34.130509436482754</v>
      </c>
      <c r="AC219" s="751">
        <v>34.130509436482754</v>
      </c>
      <c r="AD219" s="751">
        <v>34.130509436482754</v>
      </c>
      <c r="AE219" s="751">
        <v>36.927213899872775</v>
      </c>
      <c r="AF219" s="751">
        <v>36.927213899872775</v>
      </c>
      <c r="AG219" s="751">
        <v>36.927213899872775</v>
      </c>
      <c r="AH219" s="751">
        <v>36.927213899872775</v>
      </c>
      <c r="AI219" s="751">
        <v>39.926554741503224</v>
      </c>
      <c r="AJ219" s="751">
        <v>39.926554741503224</v>
      </c>
      <c r="AK219" s="751">
        <v>39.926554741503224</v>
      </c>
      <c r="AL219" s="751">
        <v>39.926554741503224</v>
      </c>
      <c r="AM219" s="751">
        <v>45.20397747388796</v>
      </c>
      <c r="AN219" s="751">
        <v>45.20397747388796</v>
      </c>
      <c r="AO219" s="751">
        <v>45.20397747388796</v>
      </c>
      <c r="AP219" s="751">
        <v>45.20397747388796</v>
      </c>
      <c r="AQ219" s="751">
        <v>67.30786061115657</v>
      </c>
      <c r="AR219" s="751">
        <v>67.30786061115657</v>
      </c>
      <c r="AS219" s="751">
        <v>67.30786061115657</v>
      </c>
      <c r="AT219" s="751">
        <v>67.30786061115657</v>
      </c>
      <c r="AU219" s="751">
        <v>77.291091752433758</v>
      </c>
      <c r="AV219" s="751">
        <v>77.291091752433758</v>
      </c>
      <c r="AW219" s="751">
        <v>77.291091752433758</v>
      </c>
      <c r="AX219" s="751">
        <v>77.291091752433758</v>
      </c>
      <c r="AY219" s="751">
        <v>83.309721440881816</v>
      </c>
      <c r="AZ219" s="751">
        <v>83.309721440881816</v>
      </c>
      <c r="BA219" s="751">
        <v>83.309721440881816</v>
      </c>
      <c r="BB219" s="751">
        <v>83.309721440881816</v>
      </c>
      <c r="BC219" s="751">
        <v>119.63801622695598</v>
      </c>
      <c r="BD219" s="751">
        <v>119.63801622695598</v>
      </c>
      <c r="BE219" s="751">
        <v>119.63801622695598</v>
      </c>
      <c r="BF219" s="751">
        <v>119.63801622695598</v>
      </c>
      <c r="BG219" s="751">
        <v>133.02490547277927</v>
      </c>
      <c r="BH219" s="751">
        <v>133.02490547277927</v>
      </c>
      <c r="BI219" s="751">
        <v>133.02490547277927</v>
      </c>
      <c r="BJ219" s="751">
        <v>133.02490547277927</v>
      </c>
      <c r="BK219" s="751">
        <v>139.96454268576872</v>
      </c>
      <c r="BL219" s="751">
        <v>139.96454268576872</v>
      </c>
      <c r="BM219" s="751">
        <v>139.96454268576872</v>
      </c>
      <c r="BN219" s="751">
        <v>139.96454268576872</v>
      </c>
      <c r="BO219" s="751">
        <v>150.50747396350246</v>
      </c>
      <c r="BP219" s="751">
        <v>150.50747396350246</v>
      </c>
      <c r="BQ219" s="751">
        <v>150.50747396350246</v>
      </c>
      <c r="BR219" s="751">
        <v>150.50747396350246</v>
      </c>
      <c r="BS219" s="751">
        <v>124.75076395524772</v>
      </c>
      <c r="BT219" s="751">
        <v>124.75076395524772</v>
      </c>
      <c r="BU219" s="751">
        <v>125.57561844274771</v>
      </c>
      <c r="BV219" s="751">
        <v>125.57561844274771</v>
      </c>
      <c r="BW219" s="751">
        <v>162.56690576012772</v>
      </c>
      <c r="BX219" s="751">
        <v>162.56690576012772</v>
      </c>
      <c r="BY219" s="751">
        <v>165.23964656781874</v>
      </c>
      <c r="BZ219" s="751">
        <v>165.23964656781874</v>
      </c>
      <c r="CA219" s="751">
        <v>181.18641766838465</v>
      </c>
      <c r="CB219" s="751">
        <v>181.18641766838465</v>
      </c>
      <c r="CC219" s="751">
        <v>181.62322300491536</v>
      </c>
      <c r="CD219" s="751">
        <v>181.62322300491536</v>
      </c>
      <c r="CE219" s="751">
        <v>257.50799476895116</v>
      </c>
      <c r="CF219" s="751">
        <v>257.60255765653199</v>
      </c>
      <c r="CG219" s="751">
        <v>256.17578685336912</v>
      </c>
      <c r="CH219" s="751">
        <v>256.00758650430669</v>
      </c>
      <c r="CI219" s="751">
        <v>258.76651922772942</v>
      </c>
      <c r="CJ219" s="751">
        <v>258.73388607292986</v>
      </c>
      <c r="CK219" s="751">
        <v>260.22161121765845</v>
      </c>
      <c r="CL219" s="751">
        <v>260.15034584265538</v>
      </c>
      <c r="CM219" s="751">
        <v>239.22771738517486</v>
      </c>
      <c r="CN219" s="751">
        <v>244.56359349772339</v>
      </c>
      <c r="CO219" s="751">
        <v>290.01687594176559</v>
      </c>
      <c r="CP219" s="751">
        <v>282.41977239841464</v>
      </c>
      <c r="CQ219" s="751">
        <v>266.32156569325895</v>
      </c>
      <c r="CR219" s="751">
        <v>237.91734560878149</v>
      </c>
      <c r="CS219" s="751">
        <v>283.82063734956881</v>
      </c>
      <c r="CT219" s="751">
        <v>269.17400513587211</v>
      </c>
      <c r="CU219" s="790">
        <v>257.71073993275763</v>
      </c>
      <c r="CV219" s="790">
        <v>227.48765083150053</v>
      </c>
      <c r="CW219" s="790">
        <v>291.18329926387815</v>
      </c>
      <c r="CX219" s="790">
        <v>256.14445939321155</v>
      </c>
      <c r="CY219" s="790">
        <v>207.29061764899433</v>
      </c>
      <c r="CZ219" s="790">
        <v>87.675616177597675</v>
      </c>
      <c r="DA219" s="790">
        <v>120.53631978157145</v>
      </c>
      <c r="DB219" s="790">
        <v>104.27269491561492</v>
      </c>
      <c r="DC219" s="790">
        <v>135.34561141709489</v>
      </c>
      <c r="DD219" s="790">
        <v>160.43924201712647</v>
      </c>
      <c r="DE219" s="790">
        <v>216.46937941781607</v>
      </c>
      <c r="DF219" s="791">
        <v>188.52745247050746</v>
      </c>
      <c r="DG219" s="791">
        <v>203.61171481895471</v>
      </c>
      <c r="DH219" s="791">
        <v>208.76623445271369</v>
      </c>
      <c r="DI219" s="791">
        <v>200.65081460905802</v>
      </c>
      <c r="DJ219" s="791">
        <v>264.6289727167453</v>
      </c>
      <c r="DK219" s="791">
        <v>221.39574240871661</v>
      </c>
      <c r="DL219" s="791">
        <v>229.42161640840993</v>
      </c>
      <c r="DM219" s="751">
        <v>237.93849471846855</v>
      </c>
      <c r="DN219" s="751">
        <v>259.70157420003301</v>
      </c>
      <c r="DO219" s="751"/>
      <c r="DP219" s="751"/>
      <c r="DQ219" s="751"/>
      <c r="DR219" s="751"/>
      <c r="DS219" s="751"/>
      <c r="DT219" s="751"/>
      <c r="DU219" s="751"/>
      <c r="DV219" s="751"/>
      <c r="DW219" s="751"/>
      <c r="DX219" s="751"/>
      <c r="DY219" s="751"/>
      <c r="DZ219" s="752"/>
    </row>
    <row r="220" spans="1:130" s="1" customFormat="1" ht="14.1">
      <c r="A220" s="694"/>
      <c r="B220" s="453" t="s">
        <v>34</v>
      </c>
      <c r="C220" s="457"/>
      <c r="D220" s="457"/>
      <c r="E220" s="457"/>
      <c r="F220" s="457"/>
      <c r="G220" s="457"/>
      <c r="H220" s="457"/>
      <c r="I220" s="457"/>
      <c r="J220" s="457"/>
      <c r="K220" s="457"/>
      <c r="L220" s="457"/>
      <c r="M220" s="457"/>
      <c r="N220" s="457"/>
      <c r="O220" s="749">
        <v>15.160894182500002</v>
      </c>
      <c r="P220" s="749">
        <v>15.160894182500002</v>
      </c>
      <c r="Q220" s="749">
        <v>15.160894182500002</v>
      </c>
      <c r="R220" s="749">
        <v>15.160894182500002</v>
      </c>
      <c r="S220" s="749">
        <v>18.111862204017282</v>
      </c>
      <c r="T220" s="749">
        <v>18.111862204017282</v>
      </c>
      <c r="U220" s="749">
        <v>18.111862204017282</v>
      </c>
      <c r="V220" s="749">
        <v>18.111862204017282</v>
      </c>
      <c r="W220" s="749">
        <v>20.574427137326037</v>
      </c>
      <c r="X220" s="749">
        <v>20.574427137326037</v>
      </c>
      <c r="Y220" s="749">
        <v>20.574427137326037</v>
      </c>
      <c r="Z220" s="749">
        <v>20.574427137326037</v>
      </c>
      <c r="AA220" s="749">
        <v>18.336134436482752</v>
      </c>
      <c r="AB220" s="749">
        <v>18.336134436482752</v>
      </c>
      <c r="AC220" s="749">
        <v>18.336134436482752</v>
      </c>
      <c r="AD220" s="749">
        <v>18.336134436482752</v>
      </c>
      <c r="AE220" s="749">
        <v>20.663463899872777</v>
      </c>
      <c r="AF220" s="749">
        <v>20.663463899872777</v>
      </c>
      <c r="AG220" s="749">
        <v>20.663463899872777</v>
      </c>
      <c r="AH220" s="749">
        <v>20.663463899872777</v>
      </c>
      <c r="AI220" s="749">
        <v>19.553716880672194</v>
      </c>
      <c r="AJ220" s="749">
        <v>19.553716880672194</v>
      </c>
      <c r="AK220" s="749">
        <v>19.553716880672194</v>
      </c>
      <c r="AL220" s="749">
        <v>19.553716880672194</v>
      </c>
      <c r="AM220" s="749">
        <v>22.936930115895358</v>
      </c>
      <c r="AN220" s="749">
        <v>22.936930115895358</v>
      </c>
      <c r="AO220" s="749">
        <v>22.936930115895358</v>
      </c>
      <c r="AP220" s="749">
        <v>22.936930115895358</v>
      </c>
      <c r="AQ220" s="749">
        <v>30.453230286898204</v>
      </c>
      <c r="AR220" s="749">
        <v>30.453230286898204</v>
      </c>
      <c r="AS220" s="749">
        <v>30.453230286898204</v>
      </c>
      <c r="AT220" s="749">
        <v>30.453230286898204</v>
      </c>
      <c r="AU220" s="749">
        <v>35.991575657805953</v>
      </c>
      <c r="AV220" s="749">
        <v>35.991575657805953</v>
      </c>
      <c r="AW220" s="749">
        <v>35.991575657805953</v>
      </c>
      <c r="AX220" s="749">
        <v>35.991575657805953</v>
      </c>
      <c r="AY220" s="749">
        <v>46.25860679444002</v>
      </c>
      <c r="AZ220" s="749">
        <v>46.25860679444002</v>
      </c>
      <c r="BA220" s="749">
        <v>46.25860679444002</v>
      </c>
      <c r="BB220" s="749">
        <v>46.25860679444002</v>
      </c>
      <c r="BC220" s="749">
        <v>70.991053238069739</v>
      </c>
      <c r="BD220" s="749">
        <v>70.991053238069739</v>
      </c>
      <c r="BE220" s="749">
        <v>70.991053238069739</v>
      </c>
      <c r="BF220" s="749">
        <v>70.991053238069739</v>
      </c>
      <c r="BG220" s="749">
        <v>89.106140658565252</v>
      </c>
      <c r="BH220" s="749">
        <v>89.106140658565252</v>
      </c>
      <c r="BI220" s="749">
        <v>89.106140658565252</v>
      </c>
      <c r="BJ220" s="749">
        <v>89.106140658565252</v>
      </c>
      <c r="BK220" s="749">
        <v>87.700007393299046</v>
      </c>
      <c r="BL220" s="749">
        <v>87.700007393299046</v>
      </c>
      <c r="BM220" s="749">
        <v>87.700007393299046</v>
      </c>
      <c r="BN220" s="749">
        <v>87.700007393299046</v>
      </c>
      <c r="BO220" s="749">
        <v>99.709265437338615</v>
      </c>
      <c r="BP220" s="749">
        <v>99.709265437338615</v>
      </c>
      <c r="BQ220" s="749">
        <v>99.709265437338615</v>
      </c>
      <c r="BR220" s="749">
        <v>99.709265437338615</v>
      </c>
      <c r="BS220" s="749">
        <v>79.372447342341729</v>
      </c>
      <c r="BT220" s="749">
        <v>79.372447342341729</v>
      </c>
      <c r="BU220" s="749">
        <v>79.372447342341729</v>
      </c>
      <c r="BV220" s="749">
        <v>79.372447342341729</v>
      </c>
      <c r="BW220" s="749">
        <v>111.42781034501749</v>
      </c>
      <c r="BX220" s="749">
        <v>111.42781034501749</v>
      </c>
      <c r="BY220" s="749">
        <v>111.42781034501749</v>
      </c>
      <c r="BZ220" s="749">
        <v>111.42781034501749</v>
      </c>
      <c r="CA220" s="749">
        <v>118.55221456756183</v>
      </c>
      <c r="CB220" s="749">
        <v>118.55221456756183</v>
      </c>
      <c r="CC220" s="749">
        <v>118.55221456756183</v>
      </c>
      <c r="CD220" s="749">
        <v>118.55221456756183</v>
      </c>
      <c r="CE220" s="749">
        <v>110.89048885327578</v>
      </c>
      <c r="CF220" s="749">
        <v>110.98505174085659</v>
      </c>
      <c r="CG220" s="749">
        <v>111.18697996801826</v>
      </c>
      <c r="CH220" s="749">
        <v>111.01877961895583</v>
      </c>
      <c r="CI220" s="749">
        <v>112.23893573512053</v>
      </c>
      <c r="CJ220" s="749">
        <v>112.20630258032098</v>
      </c>
      <c r="CK220" s="749">
        <v>112.27062126731531</v>
      </c>
      <c r="CL220" s="749">
        <v>112.19935589231227</v>
      </c>
      <c r="CM220" s="749">
        <v>104.61204887444201</v>
      </c>
      <c r="CN220" s="749">
        <v>113.32016447842238</v>
      </c>
      <c r="CO220" s="749">
        <v>125.06914360862538</v>
      </c>
      <c r="CP220" s="749">
        <v>122.01661990281268</v>
      </c>
      <c r="CQ220" s="749">
        <v>113.77655868302904</v>
      </c>
      <c r="CR220" s="749">
        <v>124.16072184628953</v>
      </c>
      <c r="CS220" s="749">
        <v>121.82185423636463</v>
      </c>
      <c r="CT220" s="749">
        <v>131.47503986247136</v>
      </c>
      <c r="CU220" s="788">
        <v>103.3133358432098</v>
      </c>
      <c r="CV220" s="788">
        <v>116.01168129240807</v>
      </c>
      <c r="CW220" s="788">
        <v>116.83398267006501</v>
      </c>
      <c r="CX220" s="788">
        <v>115.13359592273474</v>
      </c>
      <c r="CY220" s="788">
        <v>98.907627867016586</v>
      </c>
      <c r="CZ220" s="788">
        <v>57.442250246015803</v>
      </c>
      <c r="DA220" s="788">
        <v>72.490943530508247</v>
      </c>
      <c r="DB220" s="788">
        <v>57.770558986002094</v>
      </c>
      <c r="DC220" s="788">
        <v>71.338060159892308</v>
      </c>
      <c r="DD220" s="788">
        <v>87.984257683489204</v>
      </c>
      <c r="DE220" s="788">
        <v>74.193235651212447</v>
      </c>
      <c r="DF220" s="789">
        <v>99.670605533861149</v>
      </c>
      <c r="DG220" s="789">
        <v>106.16846428583966</v>
      </c>
      <c r="DH220" s="789">
        <v>103.26062040150038</v>
      </c>
      <c r="DI220" s="789">
        <v>96.719035528435484</v>
      </c>
      <c r="DJ220" s="789">
        <v>152.78753936856347</v>
      </c>
      <c r="DK220" s="789">
        <v>112.11034747268123</v>
      </c>
      <c r="DL220" s="789">
        <v>104.83379538421478</v>
      </c>
      <c r="DM220" s="749">
        <v>86.52278682810784</v>
      </c>
      <c r="DN220" s="749">
        <v>105.52172995480751</v>
      </c>
      <c r="DO220" s="749"/>
      <c r="DP220" s="749"/>
      <c r="DQ220" s="749"/>
      <c r="DR220" s="749"/>
      <c r="DS220" s="749"/>
      <c r="DT220" s="749"/>
      <c r="DU220" s="749"/>
      <c r="DV220" s="749"/>
      <c r="DW220" s="749"/>
      <c r="DX220" s="749"/>
      <c r="DY220" s="749"/>
      <c r="DZ220" s="750"/>
    </row>
    <row r="221" spans="1:130" s="1" customFormat="1" ht="14.1">
      <c r="A221" s="694"/>
      <c r="B221" s="453" t="s">
        <v>47</v>
      </c>
      <c r="C221" s="457"/>
      <c r="D221" s="457"/>
      <c r="E221" s="457"/>
      <c r="F221" s="457"/>
      <c r="G221" s="457"/>
      <c r="H221" s="457"/>
      <c r="I221" s="457"/>
      <c r="J221" s="457"/>
      <c r="K221" s="457"/>
      <c r="L221" s="457"/>
      <c r="M221" s="457"/>
      <c r="N221" s="457"/>
      <c r="O221" s="749">
        <v>4.1050000000000004</v>
      </c>
      <c r="P221" s="749">
        <v>4.1050000000000004</v>
      </c>
      <c r="Q221" s="749">
        <v>4.1050000000000004</v>
      </c>
      <c r="R221" s="749">
        <v>4.1050000000000004</v>
      </c>
      <c r="S221" s="749">
        <v>4.5682353028902085</v>
      </c>
      <c r="T221" s="749">
        <v>4.5682353028902085</v>
      </c>
      <c r="U221" s="749">
        <v>4.5682353028902085</v>
      </c>
      <c r="V221" s="749">
        <v>4.5682353028902085</v>
      </c>
      <c r="W221" s="749">
        <v>5.4775</v>
      </c>
      <c r="X221" s="749">
        <v>5.4775</v>
      </c>
      <c r="Y221" s="749">
        <v>5.4775</v>
      </c>
      <c r="Z221" s="749">
        <v>5.4775</v>
      </c>
      <c r="AA221" s="749">
        <v>5.7925000000000004</v>
      </c>
      <c r="AB221" s="749">
        <v>5.7925000000000004</v>
      </c>
      <c r="AC221" s="749">
        <v>5.7925000000000004</v>
      </c>
      <c r="AD221" s="749">
        <v>5.7925000000000004</v>
      </c>
      <c r="AE221" s="749">
        <v>5.9649999999999999</v>
      </c>
      <c r="AF221" s="749">
        <v>5.9649999999999999</v>
      </c>
      <c r="AG221" s="749">
        <v>5.9649999999999999</v>
      </c>
      <c r="AH221" s="749">
        <v>5.9649999999999999</v>
      </c>
      <c r="AI221" s="749">
        <v>6.5155574140205372</v>
      </c>
      <c r="AJ221" s="749">
        <v>6.5155574140205372</v>
      </c>
      <c r="AK221" s="749">
        <v>6.5155574140205372</v>
      </c>
      <c r="AL221" s="749">
        <v>6.5155574140205372</v>
      </c>
      <c r="AM221" s="749">
        <v>7.8688624141971859</v>
      </c>
      <c r="AN221" s="749">
        <v>7.8688624141971859</v>
      </c>
      <c r="AO221" s="749">
        <v>7.8688624141971859</v>
      </c>
      <c r="AP221" s="749">
        <v>7.8688624141971859</v>
      </c>
      <c r="AQ221" s="749">
        <v>9.187669696332712</v>
      </c>
      <c r="AR221" s="749">
        <v>9.187669696332712</v>
      </c>
      <c r="AS221" s="749">
        <v>9.187669696332712</v>
      </c>
      <c r="AT221" s="749">
        <v>9.187669696332712</v>
      </c>
      <c r="AU221" s="749">
        <v>10.323443336127381</v>
      </c>
      <c r="AV221" s="749">
        <v>10.323443336127381</v>
      </c>
      <c r="AW221" s="749">
        <v>10.323443336127381</v>
      </c>
      <c r="AX221" s="749">
        <v>10.323443336127381</v>
      </c>
      <c r="AY221" s="749">
        <v>11.66549096982394</v>
      </c>
      <c r="AZ221" s="749">
        <v>11.66549096982394</v>
      </c>
      <c r="BA221" s="749">
        <v>11.66549096982394</v>
      </c>
      <c r="BB221" s="749">
        <v>11.66549096982394</v>
      </c>
      <c r="BC221" s="749">
        <v>17.49823645473591</v>
      </c>
      <c r="BD221" s="749">
        <v>17.49823645473591</v>
      </c>
      <c r="BE221" s="749">
        <v>17.49823645473591</v>
      </c>
      <c r="BF221" s="749">
        <v>17.49823645473591</v>
      </c>
      <c r="BG221" s="749">
        <v>17.957667482967651</v>
      </c>
      <c r="BH221" s="749">
        <v>17.957667482967651</v>
      </c>
      <c r="BI221" s="749">
        <v>17.957667482967651</v>
      </c>
      <c r="BJ221" s="749">
        <v>17.957667482967651</v>
      </c>
      <c r="BK221" s="749">
        <v>19.252446346340889</v>
      </c>
      <c r="BL221" s="749">
        <v>19.252446346340889</v>
      </c>
      <c r="BM221" s="749">
        <v>19.252446346340889</v>
      </c>
      <c r="BN221" s="749">
        <v>19.252446346340889</v>
      </c>
      <c r="BO221" s="749">
        <v>22.297499999999999</v>
      </c>
      <c r="BP221" s="749">
        <v>22.297499999999999</v>
      </c>
      <c r="BQ221" s="749">
        <v>22.297499999999999</v>
      </c>
      <c r="BR221" s="749">
        <v>22.297499999999999</v>
      </c>
      <c r="BS221" s="749">
        <v>19.643259163231225</v>
      </c>
      <c r="BT221" s="749">
        <v>19.643259163231225</v>
      </c>
      <c r="BU221" s="749">
        <v>19.643259163231225</v>
      </c>
      <c r="BV221" s="749">
        <v>19.643259163231225</v>
      </c>
      <c r="BW221" s="749">
        <v>19.765867525503182</v>
      </c>
      <c r="BX221" s="749">
        <v>19.765867525503182</v>
      </c>
      <c r="BY221" s="749">
        <v>19.765867525503182</v>
      </c>
      <c r="BZ221" s="749">
        <v>19.765867525503182</v>
      </c>
      <c r="CA221" s="749">
        <v>20.95638149399565</v>
      </c>
      <c r="CB221" s="749">
        <v>20.95638149399565</v>
      </c>
      <c r="CC221" s="749">
        <v>20.95638149399565</v>
      </c>
      <c r="CD221" s="749">
        <v>20.95638149399565</v>
      </c>
      <c r="CE221" s="749">
        <v>77.053848430929094</v>
      </c>
      <c r="CF221" s="749">
        <v>77.053848430929094</v>
      </c>
      <c r="CG221" s="749">
        <v>77.053848430929094</v>
      </c>
      <c r="CH221" s="749">
        <v>77.053848430929094</v>
      </c>
      <c r="CI221" s="749">
        <v>80.285595954249203</v>
      </c>
      <c r="CJ221" s="749">
        <v>80.285595954249203</v>
      </c>
      <c r="CK221" s="749">
        <v>80.285595954249203</v>
      </c>
      <c r="CL221" s="749">
        <v>80.285595954249203</v>
      </c>
      <c r="CM221" s="749">
        <v>84.841123472256086</v>
      </c>
      <c r="CN221" s="749">
        <v>83.311663484515066</v>
      </c>
      <c r="CO221" s="749">
        <v>101.86231589141619</v>
      </c>
      <c r="CP221" s="749">
        <v>100.76604793110428</v>
      </c>
      <c r="CQ221" s="749">
        <v>99.248514888459056</v>
      </c>
      <c r="CR221" s="749">
        <v>66.863660978519306</v>
      </c>
      <c r="CS221" s="749">
        <v>99.628257076950035</v>
      </c>
      <c r="CT221" s="749">
        <v>79.425438038056285</v>
      </c>
      <c r="CU221" s="788">
        <v>89.947112533723384</v>
      </c>
      <c r="CV221" s="788">
        <v>62.331968917358338</v>
      </c>
      <c r="CW221" s="788">
        <v>104.76748324798889</v>
      </c>
      <c r="CX221" s="788">
        <v>79.067168286567465</v>
      </c>
      <c r="CY221" s="788">
        <v>62.282301559537011</v>
      </c>
      <c r="CZ221" s="788">
        <v>6.9308467533401883</v>
      </c>
      <c r="DA221" s="788">
        <v>16.784921999999998</v>
      </c>
      <c r="DB221" s="788">
        <v>18.373688862201565</v>
      </c>
      <c r="DC221" s="788">
        <v>31.934616572292395</v>
      </c>
      <c r="DD221" s="788">
        <v>41.272447746326563</v>
      </c>
      <c r="DE221" s="788">
        <v>65.293612205784441</v>
      </c>
      <c r="DF221" s="789">
        <v>50.703856097909679</v>
      </c>
      <c r="DG221" s="789">
        <v>58.567010802245676</v>
      </c>
      <c r="DH221" s="789">
        <v>65.106891424251259</v>
      </c>
      <c r="DI221" s="789">
        <v>70.896069584247613</v>
      </c>
      <c r="DJ221" s="789">
        <v>77.079256644917592</v>
      </c>
      <c r="DK221" s="789">
        <v>69</v>
      </c>
      <c r="DL221" s="789">
        <v>78</v>
      </c>
      <c r="DM221" s="749">
        <v>100</v>
      </c>
      <c r="DN221" s="749">
        <v>108.81301115627346</v>
      </c>
      <c r="DO221" s="749"/>
      <c r="DP221" s="749"/>
      <c r="DQ221" s="749"/>
      <c r="DR221" s="749"/>
      <c r="DS221" s="749"/>
      <c r="DT221" s="749"/>
      <c r="DU221" s="749"/>
      <c r="DV221" s="749"/>
      <c r="DW221" s="749"/>
      <c r="DX221" s="749"/>
      <c r="DY221" s="749"/>
      <c r="DZ221" s="750"/>
    </row>
    <row r="222" spans="1:130" s="1" customFormat="1" ht="14.1">
      <c r="A222" s="694"/>
      <c r="B222" s="453" t="s">
        <v>48</v>
      </c>
      <c r="C222" s="457"/>
      <c r="D222" s="457"/>
      <c r="E222" s="457"/>
      <c r="F222" s="457"/>
      <c r="G222" s="457"/>
      <c r="H222" s="457"/>
      <c r="I222" s="457"/>
      <c r="J222" s="457"/>
      <c r="K222" s="457"/>
      <c r="L222" s="457"/>
      <c r="M222" s="457"/>
      <c r="N222" s="457"/>
      <c r="O222" s="749">
        <v>11.059374999999999</v>
      </c>
      <c r="P222" s="749">
        <v>11.059374999999999</v>
      </c>
      <c r="Q222" s="749">
        <v>11.059374999999999</v>
      </c>
      <c r="R222" s="749">
        <v>11.059374999999999</v>
      </c>
      <c r="S222" s="749">
        <v>11.118011416172042</v>
      </c>
      <c r="T222" s="749">
        <v>11.118011416172042</v>
      </c>
      <c r="U222" s="749">
        <v>11.118011416172042</v>
      </c>
      <c r="V222" s="749">
        <v>11.118011416172042</v>
      </c>
      <c r="W222" s="749">
        <v>12.125624999999999</v>
      </c>
      <c r="X222" s="749">
        <v>12.125624999999999</v>
      </c>
      <c r="Y222" s="749">
        <v>12.125624999999999</v>
      </c>
      <c r="Z222" s="749">
        <v>12.125624999999999</v>
      </c>
      <c r="AA222" s="749">
        <v>10.001875</v>
      </c>
      <c r="AB222" s="749">
        <v>10.001875</v>
      </c>
      <c r="AC222" s="749">
        <v>10.001875</v>
      </c>
      <c r="AD222" s="749">
        <v>10.001875</v>
      </c>
      <c r="AE222" s="749">
        <v>10.29875</v>
      </c>
      <c r="AF222" s="749">
        <v>10.29875</v>
      </c>
      <c r="AG222" s="749">
        <v>10.29875</v>
      </c>
      <c r="AH222" s="749">
        <v>10.29875</v>
      </c>
      <c r="AI222" s="749">
        <v>13.857280446810496</v>
      </c>
      <c r="AJ222" s="749">
        <v>13.857280446810496</v>
      </c>
      <c r="AK222" s="749">
        <v>13.857280446810496</v>
      </c>
      <c r="AL222" s="749">
        <v>13.857280446810496</v>
      </c>
      <c r="AM222" s="749">
        <v>14.398184943795414</v>
      </c>
      <c r="AN222" s="749">
        <v>14.398184943795414</v>
      </c>
      <c r="AO222" s="749">
        <v>14.398184943795414</v>
      </c>
      <c r="AP222" s="749">
        <v>14.398184943795414</v>
      </c>
      <c r="AQ222" s="749">
        <v>27.666960627925661</v>
      </c>
      <c r="AR222" s="749">
        <v>27.666960627925661</v>
      </c>
      <c r="AS222" s="749">
        <v>27.666960627925661</v>
      </c>
      <c r="AT222" s="749">
        <v>27.666960627925661</v>
      </c>
      <c r="AU222" s="749">
        <v>30.976072758500422</v>
      </c>
      <c r="AV222" s="749">
        <v>30.976072758500422</v>
      </c>
      <c r="AW222" s="749">
        <v>30.976072758500422</v>
      </c>
      <c r="AX222" s="749">
        <v>30.976072758500422</v>
      </c>
      <c r="AY222" s="749">
        <v>25.385623676617861</v>
      </c>
      <c r="AZ222" s="749">
        <v>25.385623676617861</v>
      </c>
      <c r="BA222" s="749">
        <v>25.385623676617861</v>
      </c>
      <c r="BB222" s="749">
        <v>25.385623676617861</v>
      </c>
      <c r="BC222" s="749">
        <v>31.148726534150349</v>
      </c>
      <c r="BD222" s="749">
        <v>31.148726534150349</v>
      </c>
      <c r="BE222" s="749">
        <v>31.148726534150349</v>
      </c>
      <c r="BF222" s="749">
        <v>31.148726534150349</v>
      </c>
      <c r="BG222" s="749">
        <v>25.961097331246371</v>
      </c>
      <c r="BH222" s="749">
        <v>25.961097331246371</v>
      </c>
      <c r="BI222" s="749">
        <v>25.961097331246371</v>
      </c>
      <c r="BJ222" s="749">
        <v>25.961097331246371</v>
      </c>
      <c r="BK222" s="749">
        <v>33.01208894612877</v>
      </c>
      <c r="BL222" s="749">
        <v>33.01208894612877</v>
      </c>
      <c r="BM222" s="749">
        <v>33.01208894612877</v>
      </c>
      <c r="BN222" s="749">
        <v>33.01208894612877</v>
      </c>
      <c r="BO222" s="749">
        <v>28.500708526163859</v>
      </c>
      <c r="BP222" s="749">
        <v>28.500708526163859</v>
      </c>
      <c r="BQ222" s="749">
        <v>28.500708526163859</v>
      </c>
      <c r="BR222" s="749">
        <v>28.500708526163859</v>
      </c>
      <c r="BS222" s="749">
        <v>25.73505744967477</v>
      </c>
      <c r="BT222" s="749">
        <v>25.73505744967477</v>
      </c>
      <c r="BU222" s="749">
        <v>26.559911937174768</v>
      </c>
      <c r="BV222" s="749">
        <v>26.559911937174768</v>
      </c>
      <c r="BW222" s="749">
        <v>31.373227889607065</v>
      </c>
      <c r="BX222" s="749">
        <v>31.373227889607065</v>
      </c>
      <c r="BY222" s="749">
        <v>34.045968697298065</v>
      </c>
      <c r="BZ222" s="749">
        <v>34.045968697298065</v>
      </c>
      <c r="CA222" s="749">
        <v>41.677821606827159</v>
      </c>
      <c r="CB222" s="749">
        <v>41.677821606827159</v>
      </c>
      <c r="CC222" s="749">
        <v>42.114626943357862</v>
      </c>
      <c r="CD222" s="749">
        <v>42.114626943357862</v>
      </c>
      <c r="CE222" s="749">
        <v>66.337759116294762</v>
      </c>
      <c r="CF222" s="749">
        <v>66.337759116294762</v>
      </c>
      <c r="CG222" s="749">
        <v>64.709060085970236</v>
      </c>
      <c r="CH222" s="749">
        <v>64.709060085970236</v>
      </c>
      <c r="CI222" s="749">
        <v>60.062714585859666</v>
      </c>
      <c r="CJ222" s="749">
        <v>60.062714585859666</v>
      </c>
      <c r="CK222" s="749">
        <v>61.486121043593911</v>
      </c>
      <c r="CL222" s="749">
        <v>61.486121043593911</v>
      </c>
      <c r="CM222" s="749">
        <v>40.518238626933943</v>
      </c>
      <c r="CN222" s="749">
        <v>38.514091012517241</v>
      </c>
      <c r="CO222" s="749">
        <v>53.413114758139862</v>
      </c>
      <c r="CP222" s="749">
        <v>50.983387181893264</v>
      </c>
      <c r="CQ222" s="749">
        <v>44.863501121770881</v>
      </c>
      <c r="CR222" s="749">
        <v>39.335849139338023</v>
      </c>
      <c r="CS222" s="749">
        <v>54.168035046126796</v>
      </c>
      <c r="CT222" s="749">
        <v>49.687992055344495</v>
      </c>
      <c r="CU222" s="788">
        <v>52.908052645824469</v>
      </c>
      <c r="CV222" s="788">
        <v>39.343535821734079</v>
      </c>
      <c r="CW222" s="788">
        <v>59.825791565313281</v>
      </c>
      <c r="CX222" s="788">
        <v>51.732060690809334</v>
      </c>
      <c r="CY222" s="788">
        <v>38.687148687440747</v>
      </c>
      <c r="CZ222" s="788">
        <v>18.778679105241686</v>
      </c>
      <c r="DA222" s="788">
        <v>27.625520742063202</v>
      </c>
      <c r="DB222" s="788">
        <v>23.936137843411267</v>
      </c>
      <c r="DC222" s="788">
        <v>28.481789420989351</v>
      </c>
      <c r="DD222" s="788">
        <v>28.106350261943192</v>
      </c>
      <c r="DE222" s="788">
        <v>74.347460681495733</v>
      </c>
      <c r="DF222" s="789">
        <v>35.465218541826715</v>
      </c>
      <c r="DG222" s="789">
        <v>33.058584403317596</v>
      </c>
      <c r="DH222" s="789">
        <v>34.330908120325518</v>
      </c>
      <c r="DI222" s="789">
        <v>26.664504264406659</v>
      </c>
      <c r="DJ222" s="789">
        <v>28.072411209697528</v>
      </c>
      <c r="DK222" s="789">
        <v>32.123881033883983</v>
      </c>
      <c r="DL222" s="789">
        <v>42.860202741807484</v>
      </c>
      <c r="DM222" s="749">
        <v>47.060930875990763</v>
      </c>
      <c r="DN222" s="749">
        <v>40.651184267472814</v>
      </c>
      <c r="DO222" s="749"/>
      <c r="DP222" s="749"/>
      <c r="DQ222" s="749"/>
      <c r="DR222" s="749"/>
      <c r="DS222" s="749"/>
      <c r="DT222" s="749"/>
      <c r="DU222" s="749"/>
      <c r="DV222" s="749"/>
      <c r="DW222" s="749"/>
      <c r="DX222" s="749"/>
      <c r="DY222" s="749"/>
      <c r="DZ222" s="750"/>
    </row>
    <row r="223" spans="1:130" s="1" customFormat="1" ht="14.1">
      <c r="A223" s="694" t="s">
        <v>1531</v>
      </c>
      <c r="B223" s="454" t="s">
        <v>23</v>
      </c>
      <c r="C223" s="458"/>
      <c r="D223" s="458"/>
      <c r="E223" s="458"/>
      <c r="F223" s="458"/>
      <c r="G223" s="458"/>
      <c r="H223" s="458"/>
      <c r="I223" s="458"/>
      <c r="J223" s="458"/>
      <c r="K223" s="458"/>
      <c r="L223" s="458"/>
      <c r="M223" s="458"/>
      <c r="N223" s="458"/>
      <c r="O223" s="751">
        <v>-4.8149999999999995</v>
      </c>
      <c r="P223" s="751">
        <v>-4.8149999999999995</v>
      </c>
      <c r="Q223" s="751">
        <v>-4.8149999999999995</v>
      </c>
      <c r="R223" s="751">
        <v>-4.8149999999999995</v>
      </c>
      <c r="S223" s="751">
        <v>-2.8430048170131537</v>
      </c>
      <c r="T223" s="751">
        <v>-2.8430048170131537</v>
      </c>
      <c r="U223" s="751">
        <v>-2.8430048170131537</v>
      </c>
      <c r="V223" s="751">
        <v>-2.8430048170131537</v>
      </c>
      <c r="W223" s="751">
        <v>-4.9010000000000016</v>
      </c>
      <c r="X223" s="751">
        <v>-4.9010000000000016</v>
      </c>
      <c r="Y223" s="751">
        <v>-4.9010000000000016</v>
      </c>
      <c r="Z223" s="751">
        <v>-4.9010000000000016</v>
      </c>
      <c r="AA223" s="751">
        <v>-5.6212500000000007</v>
      </c>
      <c r="AB223" s="751">
        <v>-5.6212500000000007</v>
      </c>
      <c r="AC223" s="751">
        <v>-5.6212500000000007</v>
      </c>
      <c r="AD223" s="751">
        <v>-5.6212500000000007</v>
      </c>
      <c r="AE223" s="751">
        <v>-4.7625000000000002</v>
      </c>
      <c r="AF223" s="751">
        <v>-4.7625000000000002</v>
      </c>
      <c r="AG223" s="751">
        <v>-4.7625000000000002</v>
      </c>
      <c r="AH223" s="751">
        <v>-4.7625000000000002</v>
      </c>
      <c r="AI223" s="751">
        <v>-7.6331480403048824</v>
      </c>
      <c r="AJ223" s="751">
        <v>-7.6331480403048824</v>
      </c>
      <c r="AK223" s="751">
        <v>-7.6331480403048824</v>
      </c>
      <c r="AL223" s="751">
        <v>-7.6331480403048824</v>
      </c>
      <c r="AM223" s="751">
        <v>-8.4136929742041655</v>
      </c>
      <c r="AN223" s="751">
        <v>-8.4136929742041655</v>
      </c>
      <c r="AO223" s="751">
        <v>-8.4136929742041655</v>
      </c>
      <c r="AP223" s="751">
        <v>-8.4136929742041655</v>
      </c>
      <c r="AQ223" s="751">
        <v>-7.2931508484274001</v>
      </c>
      <c r="AR223" s="751">
        <v>-7.2931508484274001</v>
      </c>
      <c r="AS223" s="751">
        <v>-7.2931508484274001</v>
      </c>
      <c r="AT223" s="751">
        <v>-7.2931508484274001</v>
      </c>
      <c r="AU223" s="751">
        <v>-7.3608329540688686</v>
      </c>
      <c r="AV223" s="751">
        <v>-7.3608329540688686</v>
      </c>
      <c r="AW223" s="751">
        <v>-7.3608329540688686</v>
      </c>
      <c r="AX223" s="751">
        <v>-7.3608329540688686</v>
      </c>
      <c r="AY223" s="751">
        <v>-4.3045382749389089</v>
      </c>
      <c r="AZ223" s="751">
        <v>-4.3045382749389089</v>
      </c>
      <c r="BA223" s="751">
        <v>-4.3045382749389089</v>
      </c>
      <c r="BB223" s="751">
        <v>-4.3045382749389089</v>
      </c>
      <c r="BC223" s="751">
        <v>-9.2516405794141932</v>
      </c>
      <c r="BD223" s="751">
        <v>-9.2516405794141932</v>
      </c>
      <c r="BE223" s="751">
        <v>-9.2516405794141932</v>
      </c>
      <c r="BF223" s="751">
        <v>-9.2516405794141932</v>
      </c>
      <c r="BG223" s="751">
        <v>-9.1982511639937741</v>
      </c>
      <c r="BH223" s="751">
        <v>-9.1982511639937741</v>
      </c>
      <c r="BI223" s="751">
        <v>-9.1982511639937741</v>
      </c>
      <c r="BJ223" s="751">
        <v>-9.1982511639937741</v>
      </c>
      <c r="BK223" s="751">
        <v>-9.6987517448380416</v>
      </c>
      <c r="BL223" s="751">
        <v>-9.6987517448380416</v>
      </c>
      <c r="BM223" s="751">
        <v>-9.6987517448380416</v>
      </c>
      <c r="BN223" s="751">
        <v>-9.6987517448380416</v>
      </c>
      <c r="BO223" s="751">
        <v>-12.533386177467211</v>
      </c>
      <c r="BP223" s="751">
        <v>-12.533386177467211</v>
      </c>
      <c r="BQ223" s="751">
        <v>-12.533386177467211</v>
      </c>
      <c r="BR223" s="751">
        <v>-12.533386177467211</v>
      </c>
      <c r="BS223" s="751">
        <v>-29.821764876383114</v>
      </c>
      <c r="BT223" s="751">
        <v>-29.821764876383114</v>
      </c>
      <c r="BU223" s="751">
        <v>-29.821764876383114</v>
      </c>
      <c r="BV223" s="751">
        <v>-29.821764876383114</v>
      </c>
      <c r="BW223" s="751">
        <v>-42.24004553324076</v>
      </c>
      <c r="BX223" s="751">
        <v>-42.24004553324076</v>
      </c>
      <c r="BY223" s="751">
        <v>-42.24004553324076</v>
      </c>
      <c r="BZ223" s="751">
        <v>-42.24004553324076</v>
      </c>
      <c r="CA223" s="751">
        <v>-45.230878674686302</v>
      </c>
      <c r="CB223" s="751">
        <v>-45.230878674686302</v>
      </c>
      <c r="CC223" s="751">
        <v>-45.230878674686302</v>
      </c>
      <c r="CD223" s="751">
        <v>-45.230878674686302</v>
      </c>
      <c r="CE223" s="751">
        <v>-32.579045981740208</v>
      </c>
      <c r="CF223" s="751">
        <v>-32.579045981740208</v>
      </c>
      <c r="CG223" s="751">
        <v>-32.579045981740208</v>
      </c>
      <c r="CH223" s="751">
        <v>-32.579045981740208</v>
      </c>
      <c r="CI223" s="751">
        <v>-78.861662897234964</v>
      </c>
      <c r="CJ223" s="751">
        <v>-78.861662897234964</v>
      </c>
      <c r="CK223" s="751">
        <v>-78.861662897234964</v>
      </c>
      <c r="CL223" s="751">
        <v>-78.861662897234964</v>
      </c>
      <c r="CM223" s="751">
        <v>-57.516501715342855</v>
      </c>
      <c r="CN223" s="751">
        <v>-73.505941398463776</v>
      </c>
      <c r="CO223" s="751">
        <v>-80.569174440977719</v>
      </c>
      <c r="CP223" s="751">
        <v>-79.54971725819918</v>
      </c>
      <c r="CQ223" s="751">
        <v>-85.411563111325918</v>
      </c>
      <c r="CR223" s="751">
        <v>-93.216198539122331</v>
      </c>
      <c r="CS223" s="751">
        <v>-83.440295241412542</v>
      </c>
      <c r="CT223" s="751">
        <v>-82.143242419445201</v>
      </c>
      <c r="CU223" s="790">
        <v>-89.528693167270802</v>
      </c>
      <c r="CV223" s="790">
        <v>-85.077346016925304</v>
      </c>
      <c r="CW223" s="790">
        <v>-83.887446337280011</v>
      </c>
      <c r="CX223" s="790">
        <v>-71.312916589195936</v>
      </c>
      <c r="CY223" s="790">
        <v>-57.195651851652478</v>
      </c>
      <c r="CZ223" s="790">
        <v>-51.764828721106824</v>
      </c>
      <c r="DA223" s="790">
        <v>-50.470376010537912</v>
      </c>
      <c r="DB223" s="790">
        <v>-40.20857898827407</v>
      </c>
      <c r="DC223" s="790">
        <v>-49.30236245675821</v>
      </c>
      <c r="DD223" s="790">
        <v>-40.36382710468758</v>
      </c>
      <c r="DE223" s="790">
        <v>-45.841962183839712</v>
      </c>
      <c r="DF223" s="791">
        <v>-40.853231349996932</v>
      </c>
      <c r="DG223" s="791">
        <v>-69.47096633468415</v>
      </c>
      <c r="DH223" s="791">
        <v>-44.346573050819437</v>
      </c>
      <c r="DI223" s="791">
        <v>-73.738061147601798</v>
      </c>
      <c r="DJ223" s="791">
        <v>-54.818611808582247</v>
      </c>
      <c r="DK223" s="791">
        <v>-54.611126645833878</v>
      </c>
      <c r="DL223" s="791">
        <v>-69.362649879398333</v>
      </c>
      <c r="DM223" s="751">
        <v>-79.402225353976206</v>
      </c>
      <c r="DN223" s="751">
        <v>-74.48156246034884</v>
      </c>
      <c r="DO223" s="751"/>
      <c r="DP223" s="751"/>
      <c r="DQ223" s="751"/>
      <c r="DR223" s="751"/>
      <c r="DS223" s="751"/>
      <c r="DT223" s="751"/>
      <c r="DU223" s="751"/>
      <c r="DV223" s="751"/>
      <c r="DW223" s="751"/>
      <c r="DX223" s="751"/>
      <c r="DY223" s="751"/>
      <c r="DZ223" s="752"/>
    </row>
    <row r="224" spans="1:130" s="1" customFormat="1" ht="14.1">
      <c r="A224" s="694"/>
      <c r="B224" s="453" t="s">
        <v>66</v>
      </c>
      <c r="C224" s="457"/>
      <c r="D224" s="457"/>
      <c r="E224" s="457"/>
      <c r="F224" s="457"/>
      <c r="G224" s="457"/>
      <c r="H224" s="457"/>
      <c r="I224" s="457"/>
      <c r="J224" s="457"/>
      <c r="K224" s="457"/>
      <c r="L224" s="457"/>
      <c r="M224" s="457"/>
      <c r="N224" s="457"/>
      <c r="O224" s="749">
        <v>-0.69500000000000006</v>
      </c>
      <c r="P224" s="749">
        <v>-0.69500000000000006</v>
      </c>
      <c r="Q224" s="749">
        <v>-0.69500000000000006</v>
      </c>
      <c r="R224" s="749">
        <v>-0.69500000000000006</v>
      </c>
      <c r="S224" s="749">
        <v>-1.0126614370507352</v>
      </c>
      <c r="T224" s="749">
        <v>-1.0126614370507352</v>
      </c>
      <c r="U224" s="749">
        <v>-1.0126614370507352</v>
      </c>
      <c r="V224" s="749">
        <v>-1.0126614370507352</v>
      </c>
      <c r="W224" s="749">
        <v>-2.2825000000000002</v>
      </c>
      <c r="X224" s="749">
        <v>-2.2825000000000002</v>
      </c>
      <c r="Y224" s="749">
        <v>-2.2825000000000002</v>
      </c>
      <c r="Z224" s="749">
        <v>-2.2825000000000002</v>
      </c>
      <c r="AA224" s="749">
        <v>-3.8475000000000001</v>
      </c>
      <c r="AB224" s="749">
        <v>-3.8475000000000001</v>
      </c>
      <c r="AC224" s="749">
        <v>-3.8475000000000001</v>
      </c>
      <c r="AD224" s="749">
        <v>-3.8475000000000001</v>
      </c>
      <c r="AE224" s="749">
        <v>-3.4</v>
      </c>
      <c r="AF224" s="749">
        <v>-3.4</v>
      </c>
      <c r="AG224" s="749">
        <v>-3.4</v>
      </c>
      <c r="AH224" s="749">
        <v>-3.4</v>
      </c>
      <c r="AI224" s="749">
        <v>-3.5750364803191923</v>
      </c>
      <c r="AJ224" s="749">
        <v>-3.5750364803191923</v>
      </c>
      <c r="AK224" s="749">
        <v>-3.5750364803191923</v>
      </c>
      <c r="AL224" s="749">
        <v>-3.5750364803191923</v>
      </c>
      <c r="AM224" s="749">
        <v>-3.8822711176384055</v>
      </c>
      <c r="AN224" s="749">
        <v>-3.8822711176384055</v>
      </c>
      <c r="AO224" s="749">
        <v>-3.8822711176384055</v>
      </c>
      <c r="AP224" s="749">
        <v>-3.8822711176384055</v>
      </c>
      <c r="AQ224" s="749">
        <v>-5.1095879934406261</v>
      </c>
      <c r="AR224" s="749">
        <v>-5.1095879934406261</v>
      </c>
      <c r="AS224" s="749">
        <v>-5.1095879934406261</v>
      </c>
      <c r="AT224" s="749">
        <v>-5.1095879934406261</v>
      </c>
      <c r="AU224" s="749">
        <v>-6.5219539486163791</v>
      </c>
      <c r="AV224" s="749">
        <v>-6.5219539486163791</v>
      </c>
      <c r="AW224" s="749">
        <v>-6.5219539486163791</v>
      </c>
      <c r="AX224" s="749">
        <v>-6.5219539486163791</v>
      </c>
      <c r="AY224" s="749">
        <v>-5.3537137681159424</v>
      </c>
      <c r="AZ224" s="749">
        <v>-5.3537137681159424</v>
      </c>
      <c r="BA224" s="749">
        <v>-5.3537137681159424</v>
      </c>
      <c r="BB224" s="749">
        <v>-5.3537137681159424</v>
      </c>
      <c r="BC224" s="749">
        <v>-8.3632786312016556</v>
      </c>
      <c r="BD224" s="749">
        <v>-8.3632786312016556</v>
      </c>
      <c r="BE224" s="749">
        <v>-8.3632786312016556</v>
      </c>
      <c r="BF224" s="749">
        <v>-8.3632786312016556</v>
      </c>
      <c r="BG224" s="749">
        <v>-7.9774713639625237</v>
      </c>
      <c r="BH224" s="749">
        <v>-7.9774713639625237</v>
      </c>
      <c r="BI224" s="749">
        <v>-7.9774713639625237</v>
      </c>
      <c r="BJ224" s="749">
        <v>-7.9774713639625237</v>
      </c>
      <c r="BK224" s="749">
        <v>-5.5504781088196644</v>
      </c>
      <c r="BL224" s="749">
        <v>-5.5504781088196644</v>
      </c>
      <c r="BM224" s="749">
        <v>-5.5504781088196644</v>
      </c>
      <c r="BN224" s="749">
        <v>-5.5504781088196644</v>
      </c>
      <c r="BO224" s="749">
        <v>-7.447014294160164</v>
      </c>
      <c r="BP224" s="749">
        <v>-7.447014294160164</v>
      </c>
      <c r="BQ224" s="749">
        <v>-7.447014294160164</v>
      </c>
      <c r="BR224" s="749">
        <v>-7.447014294160164</v>
      </c>
      <c r="BS224" s="749">
        <v>-7.1449181458621824</v>
      </c>
      <c r="BT224" s="749">
        <v>-7.1449181458621824</v>
      </c>
      <c r="BU224" s="749">
        <v>-7.1449181458621824</v>
      </c>
      <c r="BV224" s="749">
        <v>-7.1449181458621824</v>
      </c>
      <c r="BW224" s="749">
        <v>-6.8796398808337518</v>
      </c>
      <c r="BX224" s="749">
        <v>-6.8796398808337518</v>
      </c>
      <c r="BY224" s="749">
        <v>-6.8796398808337518</v>
      </c>
      <c r="BZ224" s="749">
        <v>-6.8796398808337518</v>
      </c>
      <c r="CA224" s="749">
        <v>-8.7345904569410973</v>
      </c>
      <c r="CB224" s="749">
        <v>-8.7345904569410973</v>
      </c>
      <c r="CC224" s="749">
        <v>-8.7345904569410973</v>
      </c>
      <c r="CD224" s="749">
        <v>-8.7345904569410973</v>
      </c>
      <c r="CE224" s="749">
        <v>-11.282688294583942</v>
      </c>
      <c r="CF224" s="749">
        <v>-11.282688294583942</v>
      </c>
      <c r="CG224" s="749">
        <v>-11.282688294583942</v>
      </c>
      <c r="CH224" s="749">
        <v>-11.282688294583942</v>
      </c>
      <c r="CI224" s="749">
        <v>-9.3426974635508451</v>
      </c>
      <c r="CJ224" s="749">
        <v>-9.3426974635508451</v>
      </c>
      <c r="CK224" s="749">
        <v>-9.3426974635508451</v>
      </c>
      <c r="CL224" s="749">
        <v>-9.3426974635508451</v>
      </c>
      <c r="CM224" s="749">
        <v>-5.1121201401867093</v>
      </c>
      <c r="CN224" s="749">
        <v>-6.6725378410184177</v>
      </c>
      <c r="CO224" s="749">
        <v>-8.629227606684017</v>
      </c>
      <c r="CP224" s="749">
        <v>-8.2145735198258407</v>
      </c>
      <c r="CQ224" s="749">
        <v>-6.4819304922206609</v>
      </c>
      <c r="CR224" s="749">
        <v>-5.6394503535039275</v>
      </c>
      <c r="CS224" s="749">
        <v>-8.0805105377829154</v>
      </c>
      <c r="CT224" s="749">
        <v>-8.4333762021068654</v>
      </c>
      <c r="CU224" s="788">
        <v>-5.7770756921094719</v>
      </c>
      <c r="CV224" s="788">
        <v>-3.8013195777636897</v>
      </c>
      <c r="CW224" s="788">
        <v>-5.7465126754459304</v>
      </c>
      <c r="CX224" s="788">
        <v>-6.5365014695981456</v>
      </c>
      <c r="CY224" s="788">
        <v>-6.5365014695981456</v>
      </c>
      <c r="CZ224" s="788">
        <v>-4.1369561922543827</v>
      </c>
      <c r="DA224" s="788">
        <v>-1.928120437348336</v>
      </c>
      <c r="DB224" s="788">
        <v>-1.6937728029366288</v>
      </c>
      <c r="DC224" s="788">
        <v>-6.40287235732794</v>
      </c>
      <c r="DD224" s="788">
        <v>-5.5982846221817066</v>
      </c>
      <c r="DE224" s="788">
        <v>-5.2798830834745551</v>
      </c>
      <c r="DF224" s="789">
        <v>-6.0776309727696622</v>
      </c>
      <c r="DG224" s="789">
        <v>-7.4712866109484484</v>
      </c>
      <c r="DH224" s="789">
        <v>-6.665532788039422</v>
      </c>
      <c r="DI224" s="789">
        <v>-9.1687643233839005</v>
      </c>
      <c r="DJ224" s="789">
        <v>-9.1687643233839005</v>
      </c>
      <c r="DK224" s="789">
        <v>-8.0839321130462203</v>
      </c>
      <c r="DL224" s="789">
        <v>-7.0654647553217869</v>
      </c>
      <c r="DM224" s="749">
        <v>-8.9690998049625268</v>
      </c>
      <c r="DN224" s="749">
        <v>-9.8289153546675418</v>
      </c>
      <c r="DO224" s="749"/>
      <c r="DP224" s="749"/>
      <c r="DQ224" s="749"/>
      <c r="DR224" s="749"/>
      <c r="DS224" s="749"/>
      <c r="DT224" s="749"/>
      <c r="DU224" s="749"/>
      <c r="DV224" s="749"/>
      <c r="DW224" s="749"/>
      <c r="DX224" s="749"/>
      <c r="DY224" s="749"/>
      <c r="DZ224" s="750"/>
    </row>
    <row r="225" spans="1:130" s="1" customFormat="1" ht="14.1">
      <c r="A225" s="694"/>
      <c r="B225" s="453" t="s">
        <v>67</v>
      </c>
      <c r="C225" s="457"/>
      <c r="D225" s="457"/>
      <c r="E225" s="457"/>
      <c r="F225" s="457"/>
      <c r="G225" s="457"/>
      <c r="H225" s="457"/>
      <c r="I225" s="457"/>
      <c r="J225" s="457"/>
      <c r="K225" s="457"/>
      <c r="L225" s="457"/>
      <c r="M225" s="457"/>
      <c r="N225" s="457"/>
      <c r="O225" s="749">
        <v>-4.12</v>
      </c>
      <c r="P225" s="749">
        <v>-4.12</v>
      </c>
      <c r="Q225" s="749">
        <v>-4.12</v>
      </c>
      <c r="R225" s="749">
        <v>-4.12</v>
      </c>
      <c r="S225" s="749">
        <v>-1.830343379962418</v>
      </c>
      <c r="T225" s="749">
        <v>-1.830343379962418</v>
      </c>
      <c r="U225" s="749">
        <v>-1.830343379962418</v>
      </c>
      <c r="V225" s="749">
        <v>-1.830343379962418</v>
      </c>
      <c r="W225" s="749">
        <v>-2.6185</v>
      </c>
      <c r="X225" s="749">
        <v>-2.6185</v>
      </c>
      <c r="Y225" s="749">
        <v>-2.6185</v>
      </c>
      <c r="Z225" s="749">
        <v>-2.6185</v>
      </c>
      <c r="AA225" s="749">
        <v>-1.7737500000000006</v>
      </c>
      <c r="AB225" s="749">
        <v>-1.7737500000000006</v>
      </c>
      <c r="AC225" s="749">
        <v>-1.7737500000000006</v>
      </c>
      <c r="AD225" s="749">
        <v>-1.7737500000000006</v>
      </c>
      <c r="AE225" s="749">
        <v>-1.3624999999999998</v>
      </c>
      <c r="AF225" s="749">
        <v>-1.3624999999999998</v>
      </c>
      <c r="AG225" s="749">
        <v>-1.3624999999999998</v>
      </c>
      <c r="AH225" s="749">
        <v>-1.3624999999999998</v>
      </c>
      <c r="AI225" s="749">
        <v>-4.0581115599856892</v>
      </c>
      <c r="AJ225" s="749">
        <v>-4.0581115599856892</v>
      </c>
      <c r="AK225" s="749">
        <v>-4.0581115599856892</v>
      </c>
      <c r="AL225" s="749">
        <v>-4.0581115599856892</v>
      </c>
      <c r="AM225" s="749">
        <v>-4.5314218565657596</v>
      </c>
      <c r="AN225" s="749">
        <v>-4.5314218565657596</v>
      </c>
      <c r="AO225" s="749">
        <v>-4.5314218565657596</v>
      </c>
      <c r="AP225" s="749">
        <v>-4.5314218565657596</v>
      </c>
      <c r="AQ225" s="749">
        <v>-2.1835628549867736</v>
      </c>
      <c r="AR225" s="749">
        <v>-2.1835628549867736</v>
      </c>
      <c r="AS225" s="749">
        <v>-2.1835628549867736</v>
      </c>
      <c r="AT225" s="749">
        <v>-2.1835628549867736</v>
      </c>
      <c r="AU225" s="749">
        <v>-0.83887900545249039</v>
      </c>
      <c r="AV225" s="749">
        <v>-0.83887900545249039</v>
      </c>
      <c r="AW225" s="749">
        <v>-0.83887900545249039</v>
      </c>
      <c r="AX225" s="749">
        <v>-0.83887900545249039</v>
      </c>
      <c r="AY225" s="749">
        <v>1.0491754931770334</v>
      </c>
      <c r="AZ225" s="749">
        <v>1.0491754931770334</v>
      </c>
      <c r="BA225" s="749">
        <v>1.0491754931770334</v>
      </c>
      <c r="BB225" s="749">
        <v>1.0491754931770334</v>
      </c>
      <c r="BC225" s="749">
        <v>-0.88836194821253756</v>
      </c>
      <c r="BD225" s="749">
        <v>-0.88836194821253756</v>
      </c>
      <c r="BE225" s="749">
        <v>-0.88836194821253756</v>
      </c>
      <c r="BF225" s="749">
        <v>-0.88836194821253756</v>
      </c>
      <c r="BG225" s="749">
        <v>-1.22077980003125</v>
      </c>
      <c r="BH225" s="749">
        <v>-1.22077980003125</v>
      </c>
      <c r="BI225" s="749">
        <v>-1.22077980003125</v>
      </c>
      <c r="BJ225" s="749">
        <v>-1.22077980003125</v>
      </c>
      <c r="BK225" s="749">
        <v>-4.1482736360183772</v>
      </c>
      <c r="BL225" s="749">
        <v>-4.1482736360183772</v>
      </c>
      <c r="BM225" s="749">
        <v>-4.1482736360183772</v>
      </c>
      <c r="BN225" s="749">
        <v>-4.1482736360183772</v>
      </c>
      <c r="BO225" s="749">
        <v>-5.0863718833070468</v>
      </c>
      <c r="BP225" s="749">
        <v>-5.0863718833070468</v>
      </c>
      <c r="BQ225" s="749">
        <v>-5.0863718833070468</v>
      </c>
      <c r="BR225" s="749">
        <v>-5.0863718833070468</v>
      </c>
      <c r="BS225" s="749">
        <v>-22.676846730520932</v>
      </c>
      <c r="BT225" s="749">
        <v>-22.676846730520932</v>
      </c>
      <c r="BU225" s="749">
        <v>-22.676846730520932</v>
      </c>
      <c r="BV225" s="749">
        <v>-22.676846730520932</v>
      </c>
      <c r="BW225" s="749">
        <v>-35.36040565240701</v>
      </c>
      <c r="BX225" s="749">
        <v>-35.36040565240701</v>
      </c>
      <c r="BY225" s="749">
        <v>-35.36040565240701</v>
      </c>
      <c r="BZ225" s="749">
        <v>-35.36040565240701</v>
      </c>
      <c r="CA225" s="749">
        <v>-36.496288217745196</v>
      </c>
      <c r="CB225" s="749">
        <v>-36.496288217745196</v>
      </c>
      <c r="CC225" s="749">
        <v>-36.496288217745196</v>
      </c>
      <c r="CD225" s="749">
        <v>-36.496288217745196</v>
      </c>
      <c r="CE225" s="749">
        <v>-21.296357687156267</v>
      </c>
      <c r="CF225" s="749">
        <v>-21.296357687156267</v>
      </c>
      <c r="CG225" s="749">
        <v>-21.296357687156267</v>
      </c>
      <c r="CH225" s="749">
        <v>-21.296357687156267</v>
      </c>
      <c r="CI225" s="749">
        <v>-69.518965433684116</v>
      </c>
      <c r="CJ225" s="749">
        <v>-69.518965433684116</v>
      </c>
      <c r="CK225" s="749">
        <v>-69.518965433684116</v>
      </c>
      <c r="CL225" s="749">
        <v>-69.518965433684116</v>
      </c>
      <c r="CM225" s="749">
        <v>-52.404381575156144</v>
      </c>
      <c r="CN225" s="749">
        <v>-66.833403557445365</v>
      </c>
      <c r="CO225" s="749">
        <v>-71.939946834293707</v>
      </c>
      <c r="CP225" s="749">
        <v>-71.335143738373333</v>
      </c>
      <c r="CQ225" s="749">
        <v>-78.929632619105249</v>
      </c>
      <c r="CR225" s="749">
        <v>-87.576748185618413</v>
      </c>
      <c r="CS225" s="749">
        <v>-75.359784703629629</v>
      </c>
      <c r="CT225" s="749">
        <v>-73.70986621733833</v>
      </c>
      <c r="CU225" s="788">
        <v>-83.751617475161339</v>
      </c>
      <c r="CV225" s="788">
        <v>-81.276026439161612</v>
      </c>
      <c r="CW225" s="788">
        <v>-78.140933661834083</v>
      </c>
      <c r="CX225" s="788">
        <v>-64.7764151195978</v>
      </c>
      <c r="CY225" s="788">
        <v>-50.659150382054328</v>
      </c>
      <c r="CZ225" s="788">
        <v>-47.627872528852436</v>
      </c>
      <c r="DA225" s="788">
        <v>-48.542255573189571</v>
      </c>
      <c r="DB225" s="788">
        <v>-38.514806185337441</v>
      </c>
      <c r="DC225" s="788">
        <v>-42.899490099430274</v>
      </c>
      <c r="DD225" s="788">
        <v>-34.765542482505872</v>
      </c>
      <c r="DE225" s="788">
        <v>-40.562079100365153</v>
      </c>
      <c r="DF225" s="789">
        <v>-34.775600377227271</v>
      </c>
      <c r="DG225" s="789">
        <v>-61.999679723735696</v>
      </c>
      <c r="DH225" s="789">
        <v>-37.681040262780023</v>
      </c>
      <c r="DI225" s="789">
        <v>-64.569296824217886</v>
      </c>
      <c r="DJ225" s="789">
        <v>-45.649847485198343</v>
      </c>
      <c r="DK225" s="789">
        <v>-46.527194532787661</v>
      </c>
      <c r="DL225" s="789">
        <v>-62.297185124076535</v>
      </c>
      <c r="DM225" s="749">
        <v>-70.433125549013681</v>
      </c>
      <c r="DN225" s="749">
        <v>-64.652647105681297</v>
      </c>
      <c r="DO225" s="749"/>
      <c r="DP225" s="749"/>
      <c r="DQ225" s="749"/>
      <c r="DR225" s="749"/>
      <c r="DS225" s="749"/>
      <c r="DT225" s="749"/>
      <c r="DU225" s="749"/>
      <c r="DV225" s="749"/>
      <c r="DW225" s="749"/>
      <c r="DX225" s="749"/>
      <c r="DY225" s="749"/>
      <c r="DZ225" s="750"/>
    </row>
    <row r="226" spans="1:130" s="1" customFormat="1" ht="14.1">
      <c r="A226" s="694"/>
      <c r="B226" s="453" t="s">
        <v>871</v>
      </c>
      <c r="C226" s="457"/>
      <c r="D226" s="457"/>
      <c r="E226" s="457"/>
      <c r="F226" s="457"/>
      <c r="G226" s="457"/>
      <c r="H226" s="457"/>
      <c r="I226" s="457"/>
      <c r="J226" s="457"/>
      <c r="K226" s="457"/>
      <c r="L226" s="457"/>
      <c r="M226" s="457"/>
      <c r="N226" s="457"/>
      <c r="O226" s="749">
        <v>-5.9024999999999999</v>
      </c>
      <c r="P226" s="749">
        <v>-5.9024999999999999</v>
      </c>
      <c r="Q226" s="749">
        <v>-5.9024999999999999</v>
      </c>
      <c r="R226" s="749">
        <v>-5.9024999999999999</v>
      </c>
      <c r="S226" s="749">
        <v>-3.3249999999999997</v>
      </c>
      <c r="T226" s="749">
        <v>-3.3249999999999997</v>
      </c>
      <c r="U226" s="749">
        <v>-3.3249999999999997</v>
      </c>
      <c r="V226" s="749">
        <v>-3.3249999999999997</v>
      </c>
      <c r="W226" s="749">
        <v>-4.3559999999999999</v>
      </c>
      <c r="X226" s="749">
        <v>-4.3559999999999999</v>
      </c>
      <c r="Y226" s="749">
        <v>-4.3559999999999999</v>
      </c>
      <c r="Z226" s="749">
        <v>-4.3559999999999999</v>
      </c>
      <c r="AA226" s="749">
        <v>-3.4937500000000004</v>
      </c>
      <c r="AB226" s="749">
        <v>-3.4937500000000004</v>
      </c>
      <c r="AC226" s="749">
        <v>-3.4937500000000004</v>
      </c>
      <c r="AD226" s="749">
        <v>-3.4937500000000004</v>
      </c>
      <c r="AE226" s="749">
        <v>-3.3</v>
      </c>
      <c r="AF226" s="749">
        <v>-3.3</v>
      </c>
      <c r="AG226" s="749">
        <v>-3.3</v>
      </c>
      <c r="AH226" s="749">
        <v>-3.3</v>
      </c>
      <c r="AI226" s="749">
        <v>-3.8388999999999998</v>
      </c>
      <c r="AJ226" s="749">
        <v>-3.8388999999999998</v>
      </c>
      <c r="AK226" s="749">
        <v>-3.8388999999999998</v>
      </c>
      <c r="AL226" s="749">
        <v>-3.8388999999999998</v>
      </c>
      <c r="AM226" s="749">
        <v>-5.0710749999999996</v>
      </c>
      <c r="AN226" s="749">
        <v>-5.0710749999999996</v>
      </c>
      <c r="AO226" s="749">
        <v>-5.0710749999999996</v>
      </c>
      <c r="AP226" s="749">
        <v>-5.0710749999999996</v>
      </c>
      <c r="AQ226" s="749">
        <v>-4.2540443548387099</v>
      </c>
      <c r="AR226" s="749">
        <v>-4.2540443548387099</v>
      </c>
      <c r="AS226" s="749">
        <v>-4.2540443548387099</v>
      </c>
      <c r="AT226" s="749">
        <v>-4.2540443548387099</v>
      </c>
      <c r="AU226" s="749">
        <v>-3.0361391172724335</v>
      </c>
      <c r="AV226" s="749">
        <v>-3.0361391172724335</v>
      </c>
      <c r="AW226" s="749">
        <v>-3.0361391172724335</v>
      </c>
      <c r="AX226" s="749">
        <v>-3.0361391172724335</v>
      </c>
      <c r="AY226" s="749">
        <v>-1.5447946458940718</v>
      </c>
      <c r="AZ226" s="749">
        <v>-1.5447946458940718</v>
      </c>
      <c r="BA226" s="749">
        <v>-1.5447946458940718</v>
      </c>
      <c r="BB226" s="749">
        <v>-1.5447946458940718</v>
      </c>
      <c r="BC226" s="749">
        <v>-1.7324999999999999</v>
      </c>
      <c r="BD226" s="749">
        <v>-1.7324999999999999</v>
      </c>
      <c r="BE226" s="749">
        <v>-1.7324999999999999</v>
      </c>
      <c r="BF226" s="749">
        <v>-1.7324999999999999</v>
      </c>
      <c r="BG226" s="749">
        <v>-1.8170665463472224</v>
      </c>
      <c r="BH226" s="749">
        <v>-1.8170665463472224</v>
      </c>
      <c r="BI226" s="749">
        <v>-1.8170665463472224</v>
      </c>
      <c r="BJ226" s="749">
        <v>-1.8170665463472224</v>
      </c>
      <c r="BK226" s="749">
        <v>-1.9575</v>
      </c>
      <c r="BL226" s="749">
        <v>-1.9575</v>
      </c>
      <c r="BM226" s="749">
        <v>-1.9575</v>
      </c>
      <c r="BN226" s="749">
        <v>-1.9575</v>
      </c>
      <c r="BO226" s="749">
        <v>-2.028532220089915</v>
      </c>
      <c r="BP226" s="749">
        <v>-2.028532220089915</v>
      </c>
      <c r="BQ226" s="749">
        <v>-2.028532220089915</v>
      </c>
      <c r="BR226" s="749">
        <v>-2.028532220089915</v>
      </c>
      <c r="BS226" s="749">
        <v>-2.2999999999999998</v>
      </c>
      <c r="BT226" s="749">
        <v>-2.2999999999999998</v>
      </c>
      <c r="BU226" s="749">
        <v>-2.2999999999999998</v>
      </c>
      <c r="BV226" s="749">
        <v>-2.2999999999999998</v>
      </c>
      <c r="BW226" s="749">
        <v>-8.0837351221026505</v>
      </c>
      <c r="BX226" s="749">
        <v>-8.0837351221026505</v>
      </c>
      <c r="BY226" s="749">
        <v>-8.0837351221026505</v>
      </c>
      <c r="BZ226" s="749">
        <v>-8.0837351221026505</v>
      </c>
      <c r="CA226" s="749">
        <v>-9.7380787284200743</v>
      </c>
      <c r="CB226" s="749">
        <v>-9.7380787284200743</v>
      </c>
      <c r="CC226" s="749">
        <v>-9.7380787284200743</v>
      </c>
      <c r="CD226" s="749">
        <v>-9.7380787284200743</v>
      </c>
      <c r="CE226" s="749">
        <v>-10.648303669058501</v>
      </c>
      <c r="CF226" s="749">
        <v>-10.648303669058501</v>
      </c>
      <c r="CG226" s="749">
        <v>-10.648303669058501</v>
      </c>
      <c r="CH226" s="749">
        <v>-10.648303669058501</v>
      </c>
      <c r="CI226" s="749">
        <v>-10.871003288835642</v>
      </c>
      <c r="CJ226" s="749">
        <v>-10.871003288835642</v>
      </c>
      <c r="CK226" s="749">
        <v>-10.871003288835642</v>
      </c>
      <c r="CL226" s="749">
        <v>-10.871003288835642</v>
      </c>
      <c r="CM226" s="749">
        <v>-4.2147203896917205</v>
      </c>
      <c r="CN226" s="749">
        <v>-13.8903480776917</v>
      </c>
      <c r="CO226" s="749">
        <v>-4.6712633756917192</v>
      </c>
      <c r="CP226" s="749">
        <v>-13.8267341346917</v>
      </c>
      <c r="CQ226" s="749">
        <v>-9.1889757355820407</v>
      </c>
      <c r="CR226" s="749">
        <v>-22.438975735582041</v>
      </c>
      <c r="CS226" s="749">
        <v>-9.7934753052890962</v>
      </c>
      <c r="CT226" s="749">
        <v>-20.862257819061881</v>
      </c>
      <c r="CU226" s="788">
        <v>-15.542111961845318</v>
      </c>
      <c r="CV226" s="788">
        <v>-15.542111961845313</v>
      </c>
      <c r="CW226" s="788">
        <v>-16.154780393485904</v>
      </c>
      <c r="CX226" s="788">
        <v>-16.023917178317184</v>
      </c>
      <c r="CY226" s="788">
        <v>-12.637345575539719</v>
      </c>
      <c r="CZ226" s="788">
        <v>-20.202839474335246</v>
      </c>
      <c r="DA226" s="788">
        <v>-15.229056390089816</v>
      </c>
      <c r="DB226" s="788">
        <v>-15.087926766751364</v>
      </c>
      <c r="DC226" s="788">
        <v>-13.439471866243801</v>
      </c>
      <c r="DD226" s="788">
        <v>-6.3452565061408244</v>
      </c>
      <c r="DE226" s="788">
        <v>-13.917885828913759</v>
      </c>
      <c r="DF226" s="789">
        <v>-6.4111705273196575</v>
      </c>
      <c r="DG226" s="789">
        <v>-18.200697698693908</v>
      </c>
      <c r="DH226" s="789">
        <v>-13.518399375693908</v>
      </c>
      <c r="DI226" s="789">
        <v>-23.324088461886422</v>
      </c>
      <c r="DJ226" s="789">
        <v>-17.991382798886431</v>
      </c>
      <c r="DK226" s="789">
        <v>-0.57799347000000001</v>
      </c>
      <c r="DL226" s="789">
        <v>-16.194309266287142</v>
      </c>
      <c r="DM226" s="749">
        <v>-20.521819234024957</v>
      </c>
      <c r="DN226" s="749">
        <v>-25.866403907703319</v>
      </c>
      <c r="DO226" s="749"/>
      <c r="DP226" s="749"/>
      <c r="DQ226" s="749"/>
      <c r="DR226" s="749"/>
      <c r="DS226" s="749"/>
      <c r="DT226" s="749"/>
      <c r="DU226" s="749"/>
      <c r="DV226" s="749"/>
      <c r="DW226" s="749"/>
      <c r="DX226" s="749"/>
      <c r="DY226" s="749"/>
      <c r="DZ226" s="750"/>
    </row>
    <row r="227" spans="1:130" s="1" customFormat="1" ht="14.1">
      <c r="A227" s="694" t="s">
        <v>1532</v>
      </c>
      <c r="B227" s="454" t="s">
        <v>22</v>
      </c>
      <c r="C227" s="458"/>
      <c r="D227" s="458"/>
      <c r="E227" s="458"/>
      <c r="F227" s="458"/>
      <c r="G227" s="458"/>
      <c r="H227" s="458"/>
      <c r="I227" s="458"/>
      <c r="J227" s="458"/>
      <c r="K227" s="458"/>
      <c r="L227" s="458"/>
      <c r="M227" s="458"/>
      <c r="N227" s="458"/>
      <c r="O227" s="751">
        <v>50.702500000000001</v>
      </c>
      <c r="P227" s="751">
        <v>50.702500000000001</v>
      </c>
      <c r="Q227" s="751">
        <v>50.702500000000001</v>
      </c>
      <c r="R227" s="751">
        <v>50.702500000000001</v>
      </c>
      <c r="S227" s="751">
        <v>49.674999999999997</v>
      </c>
      <c r="T227" s="751">
        <v>49.674999999999997</v>
      </c>
      <c r="U227" s="751">
        <v>49.674999999999997</v>
      </c>
      <c r="V227" s="751">
        <v>49.674999999999997</v>
      </c>
      <c r="W227" s="751">
        <v>59.084999999999994</v>
      </c>
      <c r="X227" s="751">
        <v>59.084999999999994</v>
      </c>
      <c r="Y227" s="751">
        <v>59.084999999999994</v>
      </c>
      <c r="Z227" s="751">
        <v>59.084999999999994</v>
      </c>
      <c r="AA227" s="751">
        <v>48.597499999999997</v>
      </c>
      <c r="AB227" s="751">
        <v>48.597499999999997</v>
      </c>
      <c r="AC227" s="751">
        <v>48.597499999999997</v>
      </c>
      <c r="AD227" s="751">
        <v>48.597499999999997</v>
      </c>
      <c r="AE227" s="751">
        <v>48.83</v>
      </c>
      <c r="AF227" s="751">
        <v>48.83</v>
      </c>
      <c r="AG227" s="751">
        <v>48.83</v>
      </c>
      <c r="AH227" s="751">
        <v>48.83</v>
      </c>
      <c r="AI227" s="751">
        <v>56.595597191262762</v>
      </c>
      <c r="AJ227" s="751">
        <v>56.595597191262762</v>
      </c>
      <c r="AK227" s="751">
        <v>56.595597191262762</v>
      </c>
      <c r="AL227" s="751">
        <v>56.595597191262762</v>
      </c>
      <c r="AM227" s="751">
        <v>78.481366742315231</v>
      </c>
      <c r="AN227" s="751">
        <v>78.481366742315231</v>
      </c>
      <c r="AO227" s="751">
        <v>78.481366742315231</v>
      </c>
      <c r="AP227" s="751">
        <v>78.481366742315231</v>
      </c>
      <c r="AQ227" s="751">
        <v>92.15634524807956</v>
      </c>
      <c r="AR227" s="751">
        <v>92.15634524807956</v>
      </c>
      <c r="AS227" s="751">
        <v>92.15634524807956</v>
      </c>
      <c r="AT227" s="751">
        <v>92.15634524807956</v>
      </c>
      <c r="AU227" s="751">
        <v>81.385510891722504</v>
      </c>
      <c r="AV227" s="751">
        <v>81.385510891722504</v>
      </c>
      <c r="AW227" s="751">
        <v>81.385510891722504</v>
      </c>
      <c r="AX227" s="751">
        <v>81.385510891722504</v>
      </c>
      <c r="AY227" s="751">
        <v>115.32975085977267</v>
      </c>
      <c r="AZ227" s="751">
        <v>115.32975085977267</v>
      </c>
      <c r="BA227" s="751">
        <v>115.32975085977267</v>
      </c>
      <c r="BB227" s="751">
        <v>115.32975085977267</v>
      </c>
      <c r="BC227" s="751">
        <v>129.64145680917238</v>
      </c>
      <c r="BD227" s="751">
        <v>129.64145680917238</v>
      </c>
      <c r="BE227" s="751">
        <v>129.64145680917238</v>
      </c>
      <c r="BF227" s="751">
        <v>129.64145680917238</v>
      </c>
      <c r="BG227" s="751">
        <v>149.99909650432193</v>
      </c>
      <c r="BH227" s="751">
        <v>149.99909650432193</v>
      </c>
      <c r="BI227" s="751">
        <v>149.99909650432193</v>
      </c>
      <c r="BJ227" s="751">
        <v>149.99909650432193</v>
      </c>
      <c r="BK227" s="751">
        <v>145.18895307632309</v>
      </c>
      <c r="BL227" s="751">
        <v>145.18895307632309</v>
      </c>
      <c r="BM227" s="751">
        <v>145.18895307632309</v>
      </c>
      <c r="BN227" s="751">
        <v>145.18895307632309</v>
      </c>
      <c r="BO227" s="751">
        <v>199.46147221699033</v>
      </c>
      <c r="BP227" s="751">
        <v>199.46147221699033</v>
      </c>
      <c r="BQ227" s="751">
        <v>199.46147221699033</v>
      </c>
      <c r="BR227" s="751">
        <v>199.46147221699033</v>
      </c>
      <c r="BS227" s="751">
        <v>158.0215954338984</v>
      </c>
      <c r="BT227" s="751">
        <v>158.0215954338984</v>
      </c>
      <c r="BU227" s="751">
        <v>158.0215954338984</v>
      </c>
      <c r="BV227" s="751">
        <v>158.0215954338984</v>
      </c>
      <c r="BW227" s="751">
        <v>185.2432289974476</v>
      </c>
      <c r="BX227" s="751">
        <v>185.2432289974476</v>
      </c>
      <c r="BY227" s="751">
        <v>185.2432289974476</v>
      </c>
      <c r="BZ227" s="751">
        <v>185.2432289974476</v>
      </c>
      <c r="CA227" s="751">
        <v>144.50937707521894</v>
      </c>
      <c r="CB227" s="751">
        <v>144.50937707521894</v>
      </c>
      <c r="CC227" s="751">
        <v>144.50937707521894</v>
      </c>
      <c r="CD227" s="751">
        <v>144.50937707521894</v>
      </c>
      <c r="CE227" s="751">
        <v>134.08938491493137</v>
      </c>
      <c r="CF227" s="751">
        <v>134.08938491493137</v>
      </c>
      <c r="CG227" s="751">
        <v>134.08938491493137</v>
      </c>
      <c r="CH227" s="751">
        <v>134.08938491493137</v>
      </c>
      <c r="CI227" s="751">
        <v>131.05588807402825</v>
      </c>
      <c r="CJ227" s="751">
        <v>131.05588807402825</v>
      </c>
      <c r="CK227" s="751">
        <v>131.05588807402825</v>
      </c>
      <c r="CL227" s="751">
        <v>131.05588807402825</v>
      </c>
      <c r="CM227" s="751">
        <v>110.77948401698272</v>
      </c>
      <c r="CN227" s="751">
        <v>155.97322404653164</v>
      </c>
      <c r="CO227" s="751">
        <v>148.43698037912151</v>
      </c>
      <c r="CP227" s="751">
        <v>167.27827432178427</v>
      </c>
      <c r="CQ227" s="751">
        <v>153.27192653402139</v>
      </c>
      <c r="CR227" s="751">
        <v>144.85479254892715</v>
      </c>
      <c r="CS227" s="751">
        <v>179.80652604140809</v>
      </c>
      <c r="CT227" s="751">
        <v>189.59721372573904</v>
      </c>
      <c r="CU227" s="790">
        <v>153.52036861869331</v>
      </c>
      <c r="CV227" s="790">
        <v>110.14958318659423</v>
      </c>
      <c r="CW227" s="790">
        <v>142.40437462723753</v>
      </c>
      <c r="CX227" s="790">
        <v>175.3495607291849</v>
      </c>
      <c r="CY227" s="790">
        <v>152.04119876894927</v>
      </c>
      <c r="CZ227" s="790">
        <v>145.7328202300223</v>
      </c>
      <c r="DA227" s="790">
        <v>157.30540211817996</v>
      </c>
      <c r="DB227" s="790">
        <v>165.64167779247168</v>
      </c>
      <c r="DC227" s="790">
        <v>179.10936009613494</v>
      </c>
      <c r="DD227" s="790">
        <v>198.16352873481964</v>
      </c>
      <c r="DE227" s="790">
        <v>177.04129903585954</v>
      </c>
      <c r="DF227" s="791">
        <v>202.09310419754667</v>
      </c>
      <c r="DG227" s="791">
        <v>235.33684148458116</v>
      </c>
      <c r="DH227" s="791">
        <v>358.85974236459322</v>
      </c>
      <c r="DI227" s="791">
        <v>180.12135094629727</v>
      </c>
      <c r="DJ227" s="791">
        <v>206.61147099867105</v>
      </c>
      <c r="DK227" s="791">
        <v>159.3876448174033</v>
      </c>
      <c r="DL227" s="791">
        <v>340.62293797850248</v>
      </c>
      <c r="DM227" s="751">
        <v>203.88159294821162</v>
      </c>
      <c r="DN227" s="751">
        <v>194.23956029916846</v>
      </c>
      <c r="DO227" s="751"/>
      <c r="DP227" s="751"/>
      <c r="DQ227" s="751"/>
      <c r="DR227" s="751"/>
      <c r="DS227" s="751"/>
      <c r="DT227" s="751"/>
      <c r="DU227" s="751"/>
      <c r="DV227" s="751"/>
      <c r="DW227" s="751"/>
      <c r="DX227" s="751"/>
      <c r="DY227" s="751"/>
      <c r="DZ227" s="752"/>
    </row>
    <row r="228" spans="1:130" s="1" customFormat="1" ht="14.1">
      <c r="A228" s="694" t="s">
        <v>1533</v>
      </c>
      <c r="B228" s="462" t="s">
        <v>21</v>
      </c>
      <c r="C228" s="457"/>
      <c r="D228" s="457"/>
      <c r="E228" s="457"/>
      <c r="F228" s="457"/>
      <c r="G228" s="457"/>
      <c r="H228" s="457"/>
      <c r="I228" s="457"/>
      <c r="J228" s="457"/>
      <c r="K228" s="457"/>
      <c r="L228" s="457"/>
      <c r="M228" s="457"/>
      <c r="N228" s="457"/>
      <c r="O228" s="749">
        <v>45.865000000000002</v>
      </c>
      <c r="P228" s="749">
        <v>45.865000000000002</v>
      </c>
      <c r="Q228" s="749">
        <v>45.865000000000002</v>
      </c>
      <c r="R228" s="749">
        <v>45.865000000000002</v>
      </c>
      <c r="S228" s="749">
        <v>45.137500000000003</v>
      </c>
      <c r="T228" s="749">
        <v>45.137500000000003</v>
      </c>
      <c r="U228" s="749">
        <v>45.137500000000003</v>
      </c>
      <c r="V228" s="749">
        <v>45.137500000000003</v>
      </c>
      <c r="W228" s="749">
        <v>56.327500000000001</v>
      </c>
      <c r="X228" s="749">
        <v>56.327500000000001</v>
      </c>
      <c r="Y228" s="749">
        <v>56.327500000000001</v>
      </c>
      <c r="Z228" s="749">
        <v>56.327500000000001</v>
      </c>
      <c r="AA228" s="749">
        <v>43.162500000000001</v>
      </c>
      <c r="AB228" s="749">
        <v>43.162500000000001</v>
      </c>
      <c r="AC228" s="749">
        <v>43.162500000000001</v>
      </c>
      <c r="AD228" s="749">
        <v>43.162500000000001</v>
      </c>
      <c r="AE228" s="749">
        <v>42.699999999999996</v>
      </c>
      <c r="AF228" s="749">
        <v>42.699999999999996</v>
      </c>
      <c r="AG228" s="749">
        <v>42.699999999999996</v>
      </c>
      <c r="AH228" s="749">
        <v>42.699999999999996</v>
      </c>
      <c r="AI228" s="749">
        <v>48.76203703703704</v>
      </c>
      <c r="AJ228" s="749">
        <v>48.76203703703704</v>
      </c>
      <c r="AK228" s="749">
        <v>48.76203703703704</v>
      </c>
      <c r="AL228" s="749">
        <v>48.76203703703704</v>
      </c>
      <c r="AM228" s="749">
        <v>69.71824074074074</v>
      </c>
      <c r="AN228" s="749">
        <v>69.71824074074074</v>
      </c>
      <c r="AO228" s="749">
        <v>69.71824074074074</v>
      </c>
      <c r="AP228" s="749">
        <v>69.71824074074074</v>
      </c>
      <c r="AQ228" s="749">
        <v>80.474210065194143</v>
      </c>
      <c r="AR228" s="749">
        <v>80.474210065194143</v>
      </c>
      <c r="AS228" s="749">
        <v>80.474210065194143</v>
      </c>
      <c r="AT228" s="749">
        <v>80.474210065194143</v>
      </c>
      <c r="AU228" s="749">
        <v>62.09714796432656</v>
      </c>
      <c r="AV228" s="749">
        <v>62.09714796432656</v>
      </c>
      <c r="AW228" s="749">
        <v>62.09714796432656</v>
      </c>
      <c r="AX228" s="749">
        <v>62.09714796432656</v>
      </c>
      <c r="AY228" s="749">
        <v>90.625</v>
      </c>
      <c r="AZ228" s="749">
        <v>90.625</v>
      </c>
      <c r="BA228" s="749">
        <v>90.625</v>
      </c>
      <c r="BB228" s="749">
        <v>90.625</v>
      </c>
      <c r="BC228" s="749">
        <v>111.48917760824649</v>
      </c>
      <c r="BD228" s="749">
        <v>111.48917760824649</v>
      </c>
      <c r="BE228" s="749">
        <v>111.48917760824649</v>
      </c>
      <c r="BF228" s="749">
        <v>111.48917760824649</v>
      </c>
      <c r="BG228" s="749">
        <v>130.07159832284265</v>
      </c>
      <c r="BH228" s="749">
        <v>130.07159832284265</v>
      </c>
      <c r="BI228" s="749">
        <v>130.07159832284265</v>
      </c>
      <c r="BJ228" s="749">
        <v>130.07159832284265</v>
      </c>
      <c r="BK228" s="749">
        <v>122.51932702873506</v>
      </c>
      <c r="BL228" s="749">
        <v>122.51932702873506</v>
      </c>
      <c r="BM228" s="749">
        <v>122.51932702873506</v>
      </c>
      <c r="BN228" s="749">
        <v>122.51932702873506</v>
      </c>
      <c r="BO228" s="749">
        <v>166.13293173243645</v>
      </c>
      <c r="BP228" s="749">
        <v>166.13293173243645</v>
      </c>
      <c r="BQ228" s="749">
        <v>166.13293173243645</v>
      </c>
      <c r="BR228" s="749">
        <v>166.13293173243645</v>
      </c>
      <c r="BS228" s="749">
        <v>112.28299496765553</v>
      </c>
      <c r="BT228" s="749">
        <v>112.28299496765553</v>
      </c>
      <c r="BU228" s="749">
        <v>112.28299496765553</v>
      </c>
      <c r="BV228" s="749">
        <v>112.28299496765553</v>
      </c>
      <c r="BW228" s="749">
        <v>139.8966797076562</v>
      </c>
      <c r="BX228" s="749">
        <v>139.8966797076562</v>
      </c>
      <c r="BY228" s="749">
        <v>139.8966797076562</v>
      </c>
      <c r="BZ228" s="749">
        <v>139.8966797076562</v>
      </c>
      <c r="CA228" s="749">
        <v>99.53648730556074</v>
      </c>
      <c r="CB228" s="749">
        <v>99.53648730556074</v>
      </c>
      <c r="CC228" s="749">
        <v>99.53648730556074</v>
      </c>
      <c r="CD228" s="749">
        <v>99.53648730556074</v>
      </c>
      <c r="CE228" s="749">
        <v>92.608775152244817</v>
      </c>
      <c r="CF228" s="749">
        <v>92.608775152244817</v>
      </c>
      <c r="CG228" s="749">
        <v>92.608775152244817</v>
      </c>
      <c r="CH228" s="749">
        <v>92.608775152244817</v>
      </c>
      <c r="CI228" s="749">
        <v>85.977512971247705</v>
      </c>
      <c r="CJ228" s="749">
        <v>85.977512971247705</v>
      </c>
      <c r="CK228" s="749">
        <v>85.977512971247705</v>
      </c>
      <c r="CL228" s="749">
        <v>85.977512971247705</v>
      </c>
      <c r="CM228" s="749">
        <v>59.096737881252089</v>
      </c>
      <c r="CN228" s="749">
        <v>103.60252645961103</v>
      </c>
      <c r="CO228" s="749">
        <v>92.688529020459356</v>
      </c>
      <c r="CP228" s="749">
        <v>106.35848675042735</v>
      </c>
      <c r="CQ228" s="749">
        <v>82.280879768286738</v>
      </c>
      <c r="CR228" s="749">
        <v>72.645717719592568</v>
      </c>
      <c r="CS228" s="749">
        <v>102.72475567017932</v>
      </c>
      <c r="CT228" s="749">
        <v>98.814333567103247</v>
      </c>
      <c r="CU228" s="788">
        <v>72.949489814761179</v>
      </c>
      <c r="CV228" s="788">
        <v>35.612175418931798</v>
      </c>
      <c r="CW228" s="788">
        <v>70.798209534603345</v>
      </c>
      <c r="CX228" s="788">
        <v>88.674003556453854</v>
      </c>
      <c r="CY228" s="788">
        <v>74.541429821088371</v>
      </c>
      <c r="CZ228" s="788">
        <v>77.771241245035014</v>
      </c>
      <c r="DA228" s="788">
        <v>73.560763215157081</v>
      </c>
      <c r="DB228" s="788">
        <v>62.93995123699078</v>
      </c>
      <c r="DC228" s="788">
        <v>91.753515244596329</v>
      </c>
      <c r="DD228" s="788">
        <v>91.937901624849388</v>
      </c>
      <c r="DE228" s="788">
        <v>72.953288323554204</v>
      </c>
      <c r="DF228" s="789">
        <v>86.449728248246444</v>
      </c>
      <c r="DG228" s="789">
        <v>119.4762732868178</v>
      </c>
      <c r="DH228" s="789">
        <v>242.26573135151597</v>
      </c>
      <c r="DI228" s="789">
        <v>57.30583255543425</v>
      </c>
      <c r="DJ228" s="789">
        <v>72.458448499155168</v>
      </c>
      <c r="DK228" s="789">
        <v>31.374127514186039</v>
      </c>
      <c r="DL228" s="789">
        <v>212.28266511883723</v>
      </c>
      <c r="DM228" s="749">
        <v>64.873348368372092</v>
      </c>
      <c r="DN228" s="749">
        <v>68.339695986372092</v>
      </c>
      <c r="DO228" s="749"/>
      <c r="DP228" s="749"/>
      <c r="DQ228" s="749"/>
      <c r="DR228" s="749"/>
      <c r="DS228" s="749"/>
      <c r="DT228" s="749"/>
      <c r="DU228" s="749"/>
      <c r="DV228" s="749"/>
      <c r="DW228" s="749"/>
      <c r="DX228" s="749"/>
      <c r="DY228" s="749"/>
      <c r="DZ228" s="750"/>
    </row>
    <row r="229" spans="1:130" s="1" customFormat="1" ht="14.1">
      <c r="A229" s="694"/>
      <c r="B229" s="453" t="s">
        <v>872</v>
      </c>
      <c r="C229" s="457"/>
      <c r="D229" s="457"/>
      <c r="E229" s="457"/>
      <c r="F229" s="457"/>
      <c r="G229" s="457"/>
      <c r="H229" s="457"/>
      <c r="I229" s="457"/>
      <c r="J229" s="457"/>
      <c r="K229" s="457"/>
      <c r="L229" s="457"/>
      <c r="M229" s="457"/>
      <c r="N229" s="457"/>
      <c r="O229" s="749">
        <v>4.8375000000000004</v>
      </c>
      <c r="P229" s="749">
        <v>4.8375000000000004</v>
      </c>
      <c r="Q229" s="749">
        <v>4.8375000000000004</v>
      </c>
      <c r="R229" s="749">
        <v>4.8375000000000004</v>
      </c>
      <c r="S229" s="749">
        <v>4.5374999999999996</v>
      </c>
      <c r="T229" s="749">
        <v>4.5374999999999996</v>
      </c>
      <c r="U229" s="749">
        <v>4.5374999999999996</v>
      </c>
      <c r="V229" s="749">
        <v>4.5374999999999996</v>
      </c>
      <c r="W229" s="749">
        <v>2.7575000000000003</v>
      </c>
      <c r="X229" s="749">
        <v>2.7575000000000003</v>
      </c>
      <c r="Y229" s="749">
        <v>2.7575000000000003</v>
      </c>
      <c r="Z229" s="749">
        <v>2.7575000000000003</v>
      </c>
      <c r="AA229" s="749">
        <v>5.4350000000000005</v>
      </c>
      <c r="AB229" s="749">
        <v>5.4350000000000005</v>
      </c>
      <c r="AC229" s="749">
        <v>5.4350000000000005</v>
      </c>
      <c r="AD229" s="749">
        <v>5.4350000000000005</v>
      </c>
      <c r="AE229" s="749">
        <v>6.129999999999999</v>
      </c>
      <c r="AF229" s="749">
        <v>6.129999999999999</v>
      </c>
      <c r="AG229" s="749">
        <v>6.129999999999999</v>
      </c>
      <c r="AH229" s="749">
        <v>6.129999999999999</v>
      </c>
      <c r="AI229" s="749">
        <v>7.8335601542257258</v>
      </c>
      <c r="AJ229" s="749">
        <v>7.8335601542257258</v>
      </c>
      <c r="AK229" s="749">
        <v>7.8335601542257258</v>
      </c>
      <c r="AL229" s="749">
        <v>7.8335601542257258</v>
      </c>
      <c r="AM229" s="749">
        <v>8.7631260015744878</v>
      </c>
      <c r="AN229" s="749">
        <v>8.7631260015744878</v>
      </c>
      <c r="AO229" s="749">
        <v>8.7631260015744878</v>
      </c>
      <c r="AP229" s="749">
        <v>8.7631260015744878</v>
      </c>
      <c r="AQ229" s="749">
        <v>11.682135182885411</v>
      </c>
      <c r="AR229" s="749">
        <v>11.682135182885411</v>
      </c>
      <c r="AS229" s="749">
        <v>11.682135182885411</v>
      </c>
      <c r="AT229" s="749">
        <v>11.682135182885411</v>
      </c>
      <c r="AU229" s="749">
        <v>19.288362927395944</v>
      </c>
      <c r="AV229" s="749">
        <v>19.288362927395944</v>
      </c>
      <c r="AW229" s="749">
        <v>19.288362927395944</v>
      </c>
      <c r="AX229" s="749">
        <v>19.288362927395944</v>
      </c>
      <c r="AY229" s="749">
        <v>24.704750859772673</v>
      </c>
      <c r="AZ229" s="749">
        <v>24.704750859772673</v>
      </c>
      <c r="BA229" s="749">
        <v>24.704750859772673</v>
      </c>
      <c r="BB229" s="749">
        <v>24.704750859772673</v>
      </c>
      <c r="BC229" s="749">
        <v>18.152279200925911</v>
      </c>
      <c r="BD229" s="749">
        <v>18.152279200925911</v>
      </c>
      <c r="BE229" s="749">
        <v>18.152279200925911</v>
      </c>
      <c r="BF229" s="749">
        <v>18.152279200925911</v>
      </c>
      <c r="BG229" s="749">
        <v>19.927498181479251</v>
      </c>
      <c r="BH229" s="749">
        <v>19.927498181479251</v>
      </c>
      <c r="BI229" s="749">
        <v>19.927498181479251</v>
      </c>
      <c r="BJ229" s="749">
        <v>19.927498181479251</v>
      </c>
      <c r="BK229" s="749">
        <v>22.669626047588025</v>
      </c>
      <c r="BL229" s="749">
        <v>22.669626047588025</v>
      </c>
      <c r="BM229" s="749">
        <v>22.669626047588025</v>
      </c>
      <c r="BN229" s="749">
        <v>22.669626047588025</v>
      </c>
      <c r="BO229" s="749">
        <v>33.328540484553884</v>
      </c>
      <c r="BP229" s="749">
        <v>33.328540484553884</v>
      </c>
      <c r="BQ229" s="749">
        <v>33.328540484553884</v>
      </c>
      <c r="BR229" s="749">
        <v>33.328540484553884</v>
      </c>
      <c r="BS229" s="749">
        <v>45.738600466242872</v>
      </c>
      <c r="BT229" s="749">
        <v>45.738600466242872</v>
      </c>
      <c r="BU229" s="749">
        <v>45.738600466242872</v>
      </c>
      <c r="BV229" s="749">
        <v>45.738600466242872</v>
      </c>
      <c r="BW229" s="749">
        <v>45.346549289791376</v>
      </c>
      <c r="BX229" s="749">
        <v>45.346549289791376</v>
      </c>
      <c r="BY229" s="749">
        <v>45.346549289791376</v>
      </c>
      <c r="BZ229" s="749">
        <v>45.346549289791376</v>
      </c>
      <c r="CA229" s="749">
        <v>44.972889769658195</v>
      </c>
      <c r="CB229" s="749">
        <v>44.972889769658195</v>
      </c>
      <c r="CC229" s="749">
        <v>44.972889769658195</v>
      </c>
      <c r="CD229" s="749">
        <v>44.972889769658195</v>
      </c>
      <c r="CE229" s="749">
        <v>41.480609762686555</v>
      </c>
      <c r="CF229" s="749">
        <v>41.480609762686555</v>
      </c>
      <c r="CG229" s="749">
        <v>41.480609762686555</v>
      </c>
      <c r="CH229" s="749">
        <v>41.480609762686555</v>
      </c>
      <c r="CI229" s="749">
        <v>45.078375102780527</v>
      </c>
      <c r="CJ229" s="749">
        <v>45.078375102780527</v>
      </c>
      <c r="CK229" s="749">
        <v>45.078375102780527</v>
      </c>
      <c r="CL229" s="749">
        <v>45.078375102780527</v>
      </c>
      <c r="CM229" s="749">
        <v>51.682746135730639</v>
      </c>
      <c r="CN229" s="749">
        <v>52.370697586920642</v>
      </c>
      <c r="CO229" s="749">
        <v>55.74845135866213</v>
      </c>
      <c r="CP229" s="749">
        <v>60.91978757135692</v>
      </c>
      <c r="CQ229" s="749">
        <v>70.991046765734666</v>
      </c>
      <c r="CR229" s="749">
        <v>72.209074829334554</v>
      </c>
      <c r="CS229" s="749">
        <v>77.081770371228799</v>
      </c>
      <c r="CT229" s="749">
        <v>90.782880158635763</v>
      </c>
      <c r="CU229" s="788">
        <v>80.570878803932118</v>
      </c>
      <c r="CV229" s="788">
        <v>74.537407767662444</v>
      </c>
      <c r="CW229" s="788">
        <v>71.606165092634157</v>
      </c>
      <c r="CX229" s="788">
        <v>86.675557172731018</v>
      </c>
      <c r="CY229" s="788">
        <v>77.499768947860915</v>
      </c>
      <c r="CZ229" s="788">
        <v>67.961578984987284</v>
      </c>
      <c r="DA229" s="788">
        <v>83.744638903022874</v>
      </c>
      <c r="DB229" s="788">
        <v>102.70172655548087</v>
      </c>
      <c r="DC229" s="788">
        <v>87.35584485153862</v>
      </c>
      <c r="DD229" s="788">
        <v>106.22562710997028</v>
      </c>
      <c r="DE229" s="788">
        <v>104.08801071230533</v>
      </c>
      <c r="DF229" s="789">
        <v>115.64337594930019</v>
      </c>
      <c r="DG229" s="789">
        <v>115.86056819776333</v>
      </c>
      <c r="DH229" s="789">
        <v>116.59401101307729</v>
      </c>
      <c r="DI229" s="789">
        <v>122.81551839086303</v>
      </c>
      <c r="DJ229" s="789">
        <v>134.15302249951588</v>
      </c>
      <c r="DK229" s="789">
        <v>128.01351730321724</v>
      </c>
      <c r="DL229" s="789">
        <v>128.34027285966525</v>
      </c>
      <c r="DM229" s="749">
        <v>139.00824457983956</v>
      </c>
      <c r="DN229" s="749">
        <v>125.89986431279637</v>
      </c>
      <c r="DO229" s="749"/>
      <c r="DP229" s="749"/>
      <c r="DQ229" s="749"/>
      <c r="DR229" s="749"/>
      <c r="DS229" s="749"/>
      <c r="DT229" s="749"/>
      <c r="DU229" s="749"/>
      <c r="DV229" s="749"/>
      <c r="DW229" s="749"/>
      <c r="DX229" s="749"/>
      <c r="DY229" s="749"/>
      <c r="DZ229" s="750"/>
    </row>
    <row r="230" spans="1:130" s="1" customFormat="1" ht="14.1">
      <c r="A230" s="694"/>
      <c r="B230" s="453" t="s">
        <v>873</v>
      </c>
      <c r="C230" s="457"/>
      <c r="D230" s="457"/>
      <c r="E230" s="457"/>
      <c r="F230" s="457"/>
      <c r="G230" s="457"/>
      <c r="H230" s="457"/>
      <c r="I230" s="457"/>
      <c r="J230" s="457"/>
      <c r="K230" s="457"/>
      <c r="L230" s="457"/>
      <c r="M230" s="457"/>
      <c r="N230" s="457"/>
      <c r="O230" s="749">
        <v>-2.94</v>
      </c>
      <c r="P230" s="749">
        <v>-2.94</v>
      </c>
      <c r="Q230" s="749">
        <v>-2.94</v>
      </c>
      <c r="R230" s="749">
        <v>-2.94</v>
      </c>
      <c r="S230" s="749">
        <v>-1.95</v>
      </c>
      <c r="T230" s="749">
        <v>-1.95</v>
      </c>
      <c r="U230" s="749">
        <v>-1.95</v>
      </c>
      <c r="V230" s="749">
        <v>-1.95</v>
      </c>
      <c r="W230" s="749">
        <v>-3.1149999999999998</v>
      </c>
      <c r="X230" s="749">
        <v>-3.1149999999999998</v>
      </c>
      <c r="Y230" s="749">
        <v>-3.1149999999999998</v>
      </c>
      <c r="Z230" s="749">
        <v>-3.1149999999999998</v>
      </c>
      <c r="AA230" s="749">
        <v>-2.62</v>
      </c>
      <c r="AB230" s="749">
        <v>-2.62</v>
      </c>
      <c r="AC230" s="749">
        <v>-2.62</v>
      </c>
      <c r="AD230" s="749">
        <v>-2.62</v>
      </c>
      <c r="AE230" s="749">
        <v>-2.8375000000000004</v>
      </c>
      <c r="AF230" s="749">
        <v>-2.8375000000000004</v>
      </c>
      <c r="AG230" s="749">
        <v>-2.8375000000000004</v>
      </c>
      <c r="AH230" s="749">
        <v>-2.8375000000000004</v>
      </c>
      <c r="AI230" s="749">
        <v>-1.4386313691854129</v>
      </c>
      <c r="AJ230" s="749">
        <v>-1.4386313691854129</v>
      </c>
      <c r="AK230" s="749">
        <v>-1.4386313691854129</v>
      </c>
      <c r="AL230" s="749">
        <v>-1.4386313691854129</v>
      </c>
      <c r="AM230" s="749">
        <v>-1.3202043359923179</v>
      </c>
      <c r="AN230" s="749">
        <v>-1.3202043359923179</v>
      </c>
      <c r="AO230" s="749">
        <v>-1.3202043359923179</v>
      </c>
      <c r="AP230" s="749">
        <v>-1.3202043359923179</v>
      </c>
      <c r="AQ230" s="749">
        <v>-1.3003215094444789</v>
      </c>
      <c r="AR230" s="749">
        <v>-1.3003215094444789</v>
      </c>
      <c r="AS230" s="749">
        <v>-1.3003215094444789</v>
      </c>
      <c r="AT230" s="749">
        <v>-1.3003215094444789</v>
      </c>
      <c r="AU230" s="749">
        <v>2.056115904469511</v>
      </c>
      <c r="AV230" s="749">
        <v>2.056115904469511</v>
      </c>
      <c r="AW230" s="749">
        <v>2.056115904469511</v>
      </c>
      <c r="AX230" s="749">
        <v>2.056115904469511</v>
      </c>
      <c r="AY230" s="749">
        <v>17.370456600756917</v>
      </c>
      <c r="AZ230" s="749">
        <v>17.370456600756917</v>
      </c>
      <c r="BA230" s="749">
        <v>17.370456600756917</v>
      </c>
      <c r="BB230" s="749">
        <v>17.370456600756917</v>
      </c>
      <c r="BC230" s="749">
        <v>7.7680271863324251</v>
      </c>
      <c r="BD230" s="749">
        <v>7.7680271863324251</v>
      </c>
      <c r="BE230" s="749">
        <v>7.7680271863324251</v>
      </c>
      <c r="BF230" s="749">
        <v>7.7680271863324251</v>
      </c>
      <c r="BG230" s="749">
        <v>13.272003877450494</v>
      </c>
      <c r="BH230" s="749">
        <v>13.272003877450494</v>
      </c>
      <c r="BI230" s="749">
        <v>13.272003877450494</v>
      </c>
      <c r="BJ230" s="749">
        <v>13.272003877450494</v>
      </c>
      <c r="BK230" s="749">
        <v>16.267523131132389</v>
      </c>
      <c r="BL230" s="749">
        <v>16.267523131132389</v>
      </c>
      <c r="BM230" s="749">
        <v>16.267523131132389</v>
      </c>
      <c r="BN230" s="749">
        <v>16.267523131132389</v>
      </c>
      <c r="BO230" s="749">
        <v>27.543590484553874</v>
      </c>
      <c r="BP230" s="749">
        <v>27.543590484553874</v>
      </c>
      <c r="BQ230" s="749">
        <v>27.543590484553874</v>
      </c>
      <c r="BR230" s="749">
        <v>27.543590484553874</v>
      </c>
      <c r="BS230" s="749">
        <v>29.562959461785649</v>
      </c>
      <c r="BT230" s="749">
        <v>29.562959461785649</v>
      </c>
      <c r="BU230" s="749">
        <v>29.562959461785649</v>
      </c>
      <c r="BV230" s="749">
        <v>29.562959461785649</v>
      </c>
      <c r="BW230" s="749">
        <v>28.711341155655774</v>
      </c>
      <c r="BX230" s="749">
        <v>28.711341155655774</v>
      </c>
      <c r="BY230" s="749">
        <v>28.711341155655774</v>
      </c>
      <c r="BZ230" s="749">
        <v>28.711341155655774</v>
      </c>
      <c r="CA230" s="749">
        <v>29.865438943145605</v>
      </c>
      <c r="CB230" s="749">
        <v>29.865438943145605</v>
      </c>
      <c r="CC230" s="749">
        <v>29.865438943145605</v>
      </c>
      <c r="CD230" s="749">
        <v>29.865438943145605</v>
      </c>
      <c r="CE230" s="749">
        <v>25.601742667455191</v>
      </c>
      <c r="CF230" s="749">
        <v>25.601742667455191</v>
      </c>
      <c r="CG230" s="749">
        <v>25.601742667455191</v>
      </c>
      <c r="CH230" s="749">
        <v>25.601742667455191</v>
      </c>
      <c r="CI230" s="749">
        <v>26.855975007234719</v>
      </c>
      <c r="CJ230" s="749">
        <v>26.855975007234719</v>
      </c>
      <c r="CK230" s="749">
        <v>26.855975007234719</v>
      </c>
      <c r="CL230" s="749">
        <v>26.855975007234719</v>
      </c>
      <c r="CM230" s="749">
        <v>34.224210371443498</v>
      </c>
      <c r="CN230" s="749">
        <v>35.354047112055</v>
      </c>
      <c r="CO230" s="749">
        <v>37.999915033031655</v>
      </c>
      <c r="CP230" s="749">
        <v>42.055933576573906</v>
      </c>
      <c r="CQ230" s="749">
        <v>47.660000000000004</v>
      </c>
      <c r="CR230" s="749">
        <v>48.948978623577162</v>
      </c>
      <c r="CS230" s="749">
        <v>49.618679900026159</v>
      </c>
      <c r="CT230" s="749">
        <v>55.66868343935559</v>
      </c>
      <c r="CU230" s="788">
        <v>51.598169931549691</v>
      </c>
      <c r="CV230" s="788">
        <v>51.783559657380295</v>
      </c>
      <c r="CW230" s="788">
        <v>49.131874181842342</v>
      </c>
      <c r="CX230" s="788">
        <v>57.649873596089662</v>
      </c>
      <c r="CY230" s="788">
        <v>53.904449211763783</v>
      </c>
      <c r="CZ230" s="788">
        <v>47.491106740501259</v>
      </c>
      <c r="DA230" s="788">
        <v>60.78625597375401</v>
      </c>
      <c r="DB230" s="788">
        <v>76.531586690836946</v>
      </c>
      <c r="DC230" s="788">
        <v>72.66033914969681</v>
      </c>
      <c r="DD230" s="788">
        <v>86.553020707529029</v>
      </c>
      <c r="DE230" s="788">
        <v>85.529237183551231</v>
      </c>
      <c r="DF230" s="789">
        <v>96.43475750275573</v>
      </c>
      <c r="DG230" s="789">
        <v>95.893245175334698</v>
      </c>
      <c r="DH230" s="789">
        <v>99.178186110279256</v>
      </c>
      <c r="DI230" s="789">
        <v>104.45664403630143</v>
      </c>
      <c r="DJ230" s="789">
        <v>115.36</v>
      </c>
      <c r="DK230" s="789">
        <v>110.65323130974507</v>
      </c>
      <c r="DL230" s="789">
        <v>113.5072321349702</v>
      </c>
      <c r="DM230" s="749">
        <v>123.66248906692829</v>
      </c>
      <c r="DN230" s="749">
        <v>109.70935320814743</v>
      </c>
      <c r="DO230" s="749"/>
      <c r="DP230" s="749"/>
      <c r="DQ230" s="749"/>
      <c r="DR230" s="749"/>
      <c r="DS230" s="749"/>
      <c r="DT230" s="749"/>
      <c r="DU230" s="749"/>
      <c r="DV230" s="749"/>
      <c r="DW230" s="749"/>
      <c r="DX230" s="749"/>
      <c r="DY230" s="749"/>
      <c r="DZ230" s="750"/>
    </row>
    <row r="231" spans="1:130" s="1" customFormat="1" ht="14.1">
      <c r="A231" s="694"/>
      <c r="B231" s="454" t="s">
        <v>667</v>
      </c>
      <c r="C231" s="458"/>
      <c r="D231" s="458"/>
      <c r="E231" s="458"/>
      <c r="F231" s="458"/>
      <c r="G231" s="458"/>
      <c r="H231" s="458"/>
      <c r="I231" s="458"/>
      <c r="J231" s="458"/>
      <c r="K231" s="458"/>
      <c r="L231" s="458"/>
      <c r="M231" s="458"/>
      <c r="N231" s="458"/>
      <c r="O231" s="751">
        <v>16.822500000000002</v>
      </c>
      <c r="P231" s="751">
        <v>16.822500000000002</v>
      </c>
      <c r="Q231" s="751">
        <v>16.822500000000002</v>
      </c>
      <c r="R231" s="751">
        <v>16.822500000000002</v>
      </c>
      <c r="S231" s="751">
        <v>17.675000000000001</v>
      </c>
      <c r="T231" s="751">
        <v>17.675000000000001</v>
      </c>
      <c r="U231" s="751">
        <v>17.675000000000001</v>
      </c>
      <c r="V231" s="751">
        <v>17.675000000000001</v>
      </c>
      <c r="W231" s="751">
        <v>15.6675</v>
      </c>
      <c r="X231" s="751">
        <v>15.6675</v>
      </c>
      <c r="Y231" s="751">
        <v>15.6675</v>
      </c>
      <c r="Z231" s="751">
        <v>15.6675</v>
      </c>
      <c r="AA231" s="751">
        <v>12.162500000000001</v>
      </c>
      <c r="AB231" s="751">
        <v>12.162500000000001</v>
      </c>
      <c r="AC231" s="751">
        <v>12.162500000000001</v>
      </c>
      <c r="AD231" s="751">
        <v>12.162500000000001</v>
      </c>
      <c r="AE231" s="751">
        <v>10.425000000000001</v>
      </c>
      <c r="AF231" s="751">
        <v>10.425000000000001</v>
      </c>
      <c r="AG231" s="751">
        <v>10.425000000000001</v>
      </c>
      <c r="AH231" s="751">
        <v>10.425000000000001</v>
      </c>
      <c r="AI231" s="751">
        <v>10.271259788138769</v>
      </c>
      <c r="AJ231" s="751">
        <v>10.271259788138769</v>
      </c>
      <c r="AK231" s="751">
        <v>10.271259788138769</v>
      </c>
      <c r="AL231" s="751">
        <v>10.271259788138769</v>
      </c>
      <c r="AM231" s="751">
        <v>15.140241709608247</v>
      </c>
      <c r="AN231" s="751">
        <v>15.140241709608247</v>
      </c>
      <c r="AO231" s="751">
        <v>15.140241709608247</v>
      </c>
      <c r="AP231" s="751">
        <v>15.140241709608247</v>
      </c>
      <c r="AQ231" s="751">
        <v>23.36811330854837</v>
      </c>
      <c r="AR231" s="751">
        <v>23.36811330854837</v>
      </c>
      <c r="AS231" s="751">
        <v>23.36811330854837</v>
      </c>
      <c r="AT231" s="751">
        <v>23.36811330854837</v>
      </c>
      <c r="AU231" s="751">
        <v>43.3688632738872</v>
      </c>
      <c r="AV231" s="751">
        <v>43.3688632738872</v>
      </c>
      <c r="AW231" s="751">
        <v>43.3688632738872</v>
      </c>
      <c r="AX231" s="751">
        <v>43.3688632738872</v>
      </c>
      <c r="AY231" s="751">
        <v>23.008833169756116</v>
      </c>
      <c r="AZ231" s="751">
        <v>23.008833169756116</v>
      </c>
      <c r="BA231" s="751">
        <v>23.008833169756116</v>
      </c>
      <c r="BB231" s="751">
        <v>23.008833169756116</v>
      </c>
      <c r="BC231" s="751">
        <v>52.515000000000001</v>
      </c>
      <c r="BD231" s="751">
        <v>52.515000000000001</v>
      </c>
      <c r="BE231" s="751">
        <v>52.515000000000001</v>
      </c>
      <c r="BF231" s="751">
        <v>52.515000000000001</v>
      </c>
      <c r="BG231" s="751">
        <v>50</v>
      </c>
      <c r="BH231" s="751">
        <v>50</v>
      </c>
      <c r="BI231" s="751">
        <v>50</v>
      </c>
      <c r="BJ231" s="751">
        <v>50</v>
      </c>
      <c r="BK231" s="751">
        <v>71.408846280942498</v>
      </c>
      <c r="BL231" s="751">
        <v>71.408846280942498</v>
      </c>
      <c r="BM231" s="751">
        <v>71.408846280942498</v>
      </c>
      <c r="BN231" s="751">
        <v>71.408846280942498</v>
      </c>
      <c r="BO231" s="751">
        <v>49.166175941937603</v>
      </c>
      <c r="BP231" s="751">
        <v>49.166175941937603</v>
      </c>
      <c r="BQ231" s="751">
        <v>49.166175941937603</v>
      </c>
      <c r="BR231" s="751">
        <v>49.166175941937603</v>
      </c>
      <c r="BS231" s="751">
        <v>42.806250000000013</v>
      </c>
      <c r="BT231" s="751">
        <v>42.806250000000013</v>
      </c>
      <c r="BU231" s="751">
        <v>42.806250000000013</v>
      </c>
      <c r="BV231" s="751">
        <v>42.806250000000013</v>
      </c>
      <c r="BW231" s="751">
        <v>58.629326047358838</v>
      </c>
      <c r="BX231" s="751">
        <v>58.629326047358838</v>
      </c>
      <c r="BY231" s="751">
        <v>58.629326047358838</v>
      </c>
      <c r="BZ231" s="751">
        <v>58.629326047358838</v>
      </c>
      <c r="CA231" s="751">
        <v>84.262606986786636</v>
      </c>
      <c r="CB231" s="751">
        <v>84.262606986786636</v>
      </c>
      <c r="CC231" s="751">
        <v>84.262606986786636</v>
      </c>
      <c r="CD231" s="751">
        <v>84.262606986786636</v>
      </c>
      <c r="CE231" s="751">
        <v>74.974999999999994</v>
      </c>
      <c r="CF231" s="751">
        <v>74.974999999999994</v>
      </c>
      <c r="CG231" s="751">
        <v>74.974999999999994</v>
      </c>
      <c r="CH231" s="751">
        <v>74.974999999999994</v>
      </c>
      <c r="CI231" s="751">
        <v>47.5</v>
      </c>
      <c r="CJ231" s="751">
        <v>47.5</v>
      </c>
      <c r="CK231" s="751">
        <v>47.5</v>
      </c>
      <c r="CL231" s="751">
        <v>47.5</v>
      </c>
      <c r="CM231" s="751">
        <v>45.1</v>
      </c>
      <c r="CN231" s="751">
        <v>45.1</v>
      </c>
      <c r="CO231" s="751">
        <v>49.753250446422555</v>
      </c>
      <c r="CP231" s="751">
        <v>49.753250446422555</v>
      </c>
      <c r="CQ231" s="751">
        <v>49.753250446422555</v>
      </c>
      <c r="CR231" s="751">
        <v>49.753250446422555</v>
      </c>
      <c r="CS231" s="751">
        <v>72.500000000000014</v>
      </c>
      <c r="CT231" s="751">
        <v>72.500000000000014</v>
      </c>
      <c r="CU231" s="790">
        <v>59.7</v>
      </c>
      <c r="CV231" s="790">
        <v>59.7</v>
      </c>
      <c r="CW231" s="790">
        <v>70.412934853421007</v>
      </c>
      <c r="CX231" s="790">
        <v>70.412934853421007</v>
      </c>
      <c r="CY231" s="790">
        <v>70.412934853421177</v>
      </c>
      <c r="CZ231" s="790">
        <v>81.34538335342117</v>
      </c>
      <c r="DA231" s="790">
        <v>71.899521120000003</v>
      </c>
      <c r="DB231" s="790">
        <v>88.854916364868927</v>
      </c>
      <c r="DC231" s="790">
        <v>79.75</v>
      </c>
      <c r="DD231" s="790">
        <v>99.6326966993376</v>
      </c>
      <c r="DE231" s="790">
        <v>110.05</v>
      </c>
      <c r="DF231" s="791">
        <v>132.53135665575195</v>
      </c>
      <c r="DG231" s="791">
        <v>75.020334500000004</v>
      </c>
      <c r="DH231" s="791">
        <v>75.020334500000004</v>
      </c>
      <c r="DI231" s="791">
        <v>85.881606000000005</v>
      </c>
      <c r="DJ231" s="791">
        <v>85.881606000000005</v>
      </c>
      <c r="DK231" s="791">
        <v>99.43459202253274</v>
      </c>
      <c r="DL231" s="791">
        <v>105.26540797746725</v>
      </c>
      <c r="DM231" s="751">
        <v>96.45</v>
      </c>
      <c r="DN231" s="751">
        <v>96.45</v>
      </c>
      <c r="DO231" s="751"/>
      <c r="DP231" s="751"/>
      <c r="DQ231" s="751"/>
      <c r="DR231" s="751"/>
      <c r="DS231" s="751"/>
      <c r="DT231" s="751"/>
      <c r="DU231" s="751"/>
      <c r="DV231" s="751"/>
      <c r="DW231" s="751"/>
      <c r="DX231" s="751"/>
      <c r="DY231" s="751"/>
      <c r="DZ231" s="752"/>
    </row>
    <row r="232" spans="1:130" s="1" customFormat="1" ht="14.1">
      <c r="A232" s="694" t="s">
        <v>1534</v>
      </c>
      <c r="B232" s="453" t="s">
        <v>669</v>
      </c>
      <c r="C232" s="457"/>
      <c r="D232" s="457"/>
      <c r="E232" s="457"/>
      <c r="F232" s="457"/>
      <c r="G232" s="457"/>
      <c r="H232" s="457"/>
      <c r="I232" s="457"/>
      <c r="J232" s="457"/>
      <c r="K232" s="457"/>
      <c r="L232" s="457"/>
      <c r="M232" s="457"/>
      <c r="N232" s="457"/>
      <c r="O232" s="749">
        <v>16.822500000000002</v>
      </c>
      <c r="P232" s="749">
        <v>16.822500000000002</v>
      </c>
      <c r="Q232" s="749">
        <v>16.822500000000002</v>
      </c>
      <c r="R232" s="749">
        <v>16.822500000000002</v>
      </c>
      <c r="S232" s="749">
        <v>17.675000000000001</v>
      </c>
      <c r="T232" s="749">
        <v>17.675000000000001</v>
      </c>
      <c r="U232" s="749">
        <v>17.675000000000001</v>
      </c>
      <c r="V232" s="749">
        <v>17.675000000000001</v>
      </c>
      <c r="W232" s="749">
        <v>15.6675</v>
      </c>
      <c r="X232" s="749">
        <v>15.6675</v>
      </c>
      <c r="Y232" s="749">
        <v>15.6675</v>
      </c>
      <c r="Z232" s="749">
        <v>15.6675</v>
      </c>
      <c r="AA232" s="749">
        <v>12.162500000000001</v>
      </c>
      <c r="AB232" s="749">
        <v>12.162500000000001</v>
      </c>
      <c r="AC232" s="749">
        <v>12.162500000000001</v>
      </c>
      <c r="AD232" s="749">
        <v>12.162500000000001</v>
      </c>
      <c r="AE232" s="749">
        <v>10.425000000000001</v>
      </c>
      <c r="AF232" s="749">
        <v>10.425000000000001</v>
      </c>
      <c r="AG232" s="749">
        <v>10.425000000000001</v>
      </c>
      <c r="AH232" s="749">
        <v>10.425000000000001</v>
      </c>
      <c r="AI232" s="749">
        <v>10.271259788138769</v>
      </c>
      <c r="AJ232" s="749">
        <v>10.271259788138769</v>
      </c>
      <c r="AK232" s="749">
        <v>10.271259788138769</v>
      </c>
      <c r="AL232" s="749">
        <v>10.271259788138769</v>
      </c>
      <c r="AM232" s="749">
        <v>15.140241709608247</v>
      </c>
      <c r="AN232" s="749">
        <v>15.140241709608247</v>
      </c>
      <c r="AO232" s="749">
        <v>15.140241709608247</v>
      </c>
      <c r="AP232" s="749">
        <v>15.140241709608247</v>
      </c>
      <c r="AQ232" s="749">
        <v>23.36811330854837</v>
      </c>
      <c r="AR232" s="749">
        <v>23.36811330854837</v>
      </c>
      <c r="AS232" s="749">
        <v>23.36811330854837</v>
      </c>
      <c r="AT232" s="749">
        <v>23.36811330854837</v>
      </c>
      <c r="AU232" s="749">
        <v>43.3688632738872</v>
      </c>
      <c r="AV232" s="749">
        <v>43.3688632738872</v>
      </c>
      <c r="AW232" s="749">
        <v>43.3688632738872</v>
      </c>
      <c r="AX232" s="749">
        <v>43.3688632738872</v>
      </c>
      <c r="AY232" s="749">
        <v>23.008833169756116</v>
      </c>
      <c r="AZ232" s="749">
        <v>23.008833169756116</v>
      </c>
      <c r="BA232" s="749">
        <v>23.008833169756116</v>
      </c>
      <c r="BB232" s="749">
        <v>23.008833169756116</v>
      </c>
      <c r="BC232" s="749">
        <v>52.515000000000001</v>
      </c>
      <c r="BD232" s="749">
        <v>52.515000000000001</v>
      </c>
      <c r="BE232" s="749">
        <v>52.515000000000001</v>
      </c>
      <c r="BF232" s="749">
        <v>52.515000000000001</v>
      </c>
      <c r="BG232" s="749">
        <v>50</v>
      </c>
      <c r="BH232" s="749">
        <v>50</v>
      </c>
      <c r="BI232" s="749">
        <v>50</v>
      </c>
      <c r="BJ232" s="749">
        <v>50</v>
      </c>
      <c r="BK232" s="749">
        <v>71.408846280942498</v>
      </c>
      <c r="BL232" s="749">
        <v>71.408846280942498</v>
      </c>
      <c r="BM232" s="749">
        <v>71.408846280942498</v>
      </c>
      <c r="BN232" s="749">
        <v>71.408846280942498</v>
      </c>
      <c r="BO232" s="749">
        <v>49.166175941937603</v>
      </c>
      <c r="BP232" s="749">
        <v>49.166175941937603</v>
      </c>
      <c r="BQ232" s="749">
        <v>49.166175941937603</v>
      </c>
      <c r="BR232" s="749">
        <v>49.166175941937603</v>
      </c>
      <c r="BS232" s="749">
        <v>42.806250000000013</v>
      </c>
      <c r="BT232" s="749">
        <v>42.806250000000013</v>
      </c>
      <c r="BU232" s="749">
        <v>42.806250000000013</v>
      </c>
      <c r="BV232" s="749">
        <v>42.806250000000013</v>
      </c>
      <c r="BW232" s="749">
        <v>58.629326047358838</v>
      </c>
      <c r="BX232" s="749">
        <v>58.629326047358838</v>
      </c>
      <c r="BY232" s="749">
        <v>58.629326047358838</v>
      </c>
      <c r="BZ232" s="749">
        <v>58.629326047358838</v>
      </c>
      <c r="CA232" s="749">
        <v>84.262606986786636</v>
      </c>
      <c r="CB232" s="749">
        <v>84.262606986786636</v>
      </c>
      <c r="CC232" s="749">
        <v>84.262606986786636</v>
      </c>
      <c r="CD232" s="749">
        <v>84.262606986786636</v>
      </c>
      <c r="CE232" s="749">
        <v>74.974999999999994</v>
      </c>
      <c r="CF232" s="749">
        <v>74.974999999999994</v>
      </c>
      <c r="CG232" s="749">
        <v>74.974999999999994</v>
      </c>
      <c r="CH232" s="749">
        <v>74.974999999999994</v>
      </c>
      <c r="CI232" s="749">
        <v>47.5</v>
      </c>
      <c r="CJ232" s="749">
        <v>47.5</v>
      </c>
      <c r="CK232" s="749">
        <v>47.5</v>
      </c>
      <c r="CL232" s="749">
        <v>47.5</v>
      </c>
      <c r="CM232" s="749">
        <v>45.1</v>
      </c>
      <c r="CN232" s="749">
        <v>45.1</v>
      </c>
      <c r="CO232" s="749">
        <v>49.753250446422555</v>
      </c>
      <c r="CP232" s="749">
        <v>49.753250446422555</v>
      </c>
      <c r="CQ232" s="749">
        <v>49.753250446422555</v>
      </c>
      <c r="CR232" s="749">
        <v>49.753250446422555</v>
      </c>
      <c r="CS232" s="749">
        <v>72.500000000000014</v>
      </c>
      <c r="CT232" s="749">
        <v>72.500000000000014</v>
      </c>
      <c r="CU232" s="788">
        <v>59.7</v>
      </c>
      <c r="CV232" s="788">
        <v>59.7</v>
      </c>
      <c r="CW232" s="788">
        <v>70.412934853421007</v>
      </c>
      <c r="CX232" s="788">
        <v>70.412934853421007</v>
      </c>
      <c r="CY232" s="788">
        <v>70.412934853421177</v>
      </c>
      <c r="CZ232" s="788">
        <v>81.34538335342117</v>
      </c>
      <c r="DA232" s="788">
        <v>71.899521120000003</v>
      </c>
      <c r="DB232" s="788">
        <v>88.854916364868927</v>
      </c>
      <c r="DC232" s="788">
        <v>79.75</v>
      </c>
      <c r="DD232" s="788">
        <v>99.6326966993376</v>
      </c>
      <c r="DE232" s="788">
        <v>110.05</v>
      </c>
      <c r="DF232" s="789">
        <v>132.53135665575195</v>
      </c>
      <c r="DG232" s="789">
        <v>75.020334500000004</v>
      </c>
      <c r="DH232" s="789">
        <v>75.020334500000004</v>
      </c>
      <c r="DI232" s="789">
        <v>85.881606000000005</v>
      </c>
      <c r="DJ232" s="789">
        <v>85.881606000000005</v>
      </c>
      <c r="DK232" s="789">
        <v>99.43459202253274</v>
      </c>
      <c r="DL232" s="789">
        <v>105.26540797746725</v>
      </c>
      <c r="DM232" s="749">
        <v>96.45</v>
      </c>
      <c r="DN232" s="749">
        <v>96.45</v>
      </c>
      <c r="DO232" s="749"/>
      <c r="DP232" s="749"/>
      <c r="DQ232" s="749"/>
      <c r="DR232" s="749"/>
      <c r="DS232" s="749"/>
      <c r="DT232" s="749"/>
      <c r="DU232" s="749"/>
      <c r="DV232" s="749"/>
      <c r="DW232" s="749"/>
      <c r="DX232" s="749"/>
      <c r="DY232" s="749"/>
      <c r="DZ232" s="750"/>
    </row>
    <row r="233" spans="1:130" s="1" customFormat="1" ht="14.1">
      <c r="A233" s="694"/>
      <c r="B233" s="453" t="s">
        <v>874</v>
      </c>
      <c r="C233" s="457"/>
      <c r="D233" s="457"/>
      <c r="E233" s="457"/>
      <c r="F233" s="457"/>
      <c r="G233" s="457"/>
      <c r="H233" s="457"/>
      <c r="I233" s="457"/>
      <c r="J233" s="457"/>
      <c r="K233" s="457"/>
      <c r="L233" s="457"/>
      <c r="M233" s="457"/>
      <c r="N233" s="457"/>
      <c r="O233" s="749">
        <v>18.314999999999998</v>
      </c>
      <c r="P233" s="749">
        <v>18.314999999999998</v>
      </c>
      <c r="Q233" s="749">
        <v>18.314999999999998</v>
      </c>
      <c r="R233" s="749">
        <v>18.314999999999998</v>
      </c>
      <c r="S233" s="749">
        <v>12.486000000000001</v>
      </c>
      <c r="T233" s="749">
        <v>12.486000000000001</v>
      </c>
      <c r="U233" s="749">
        <v>12.486000000000001</v>
      </c>
      <c r="V233" s="749">
        <v>12.486000000000001</v>
      </c>
      <c r="W233" s="749">
        <v>15.391</v>
      </c>
      <c r="X233" s="749">
        <v>15.391</v>
      </c>
      <c r="Y233" s="749">
        <v>15.391</v>
      </c>
      <c r="Z233" s="749">
        <v>15.391</v>
      </c>
      <c r="AA233" s="749">
        <v>16.983250000000002</v>
      </c>
      <c r="AB233" s="749">
        <v>16.983250000000002</v>
      </c>
      <c r="AC233" s="749">
        <v>16.983250000000002</v>
      </c>
      <c r="AD233" s="749">
        <v>16.983250000000002</v>
      </c>
      <c r="AE233" s="749">
        <v>14.760000000000003</v>
      </c>
      <c r="AF233" s="749">
        <v>14.760000000000003</v>
      </c>
      <c r="AG233" s="749">
        <v>14.760000000000003</v>
      </c>
      <c r="AH233" s="749">
        <v>14.760000000000003</v>
      </c>
      <c r="AI233" s="749">
        <v>3.3897536041897061</v>
      </c>
      <c r="AJ233" s="749">
        <v>3.3897536041897061</v>
      </c>
      <c r="AK233" s="749">
        <v>3.3897536041897061</v>
      </c>
      <c r="AL233" s="749">
        <v>3.3897536041897061</v>
      </c>
      <c r="AM233" s="749">
        <v>22.94646799253923</v>
      </c>
      <c r="AN233" s="749">
        <v>22.94646799253923</v>
      </c>
      <c r="AO233" s="749">
        <v>22.94646799253923</v>
      </c>
      <c r="AP233" s="749">
        <v>22.94646799253923</v>
      </c>
      <c r="AQ233" s="749">
        <v>13.939811272870775</v>
      </c>
      <c r="AR233" s="749">
        <v>13.939811272870775</v>
      </c>
      <c r="AS233" s="749">
        <v>13.939811272870775</v>
      </c>
      <c r="AT233" s="749">
        <v>13.939811272870775</v>
      </c>
      <c r="AU233" s="749">
        <v>29.218113738662002</v>
      </c>
      <c r="AV233" s="749">
        <v>29.218113738662002</v>
      </c>
      <c r="AW233" s="749">
        <v>29.218113738662002</v>
      </c>
      <c r="AX233" s="749">
        <v>29.218113738662002</v>
      </c>
      <c r="AY233" s="749">
        <v>44.927076145235802</v>
      </c>
      <c r="AZ233" s="749">
        <v>44.927076145235802</v>
      </c>
      <c r="BA233" s="749">
        <v>44.927076145235802</v>
      </c>
      <c r="BB233" s="749">
        <v>44.927076145235802</v>
      </c>
      <c r="BC233" s="749">
        <v>54.62853613341025</v>
      </c>
      <c r="BD233" s="749">
        <v>54.62853613341025</v>
      </c>
      <c r="BE233" s="749">
        <v>54.62853613341025</v>
      </c>
      <c r="BF233" s="749">
        <v>54.62853613341025</v>
      </c>
      <c r="BG233" s="749">
        <v>64.926035790712447</v>
      </c>
      <c r="BH233" s="749">
        <v>64.926035790712447</v>
      </c>
      <c r="BI233" s="749">
        <v>64.926035790712447</v>
      </c>
      <c r="BJ233" s="749">
        <v>64.926035790712447</v>
      </c>
      <c r="BK233" s="749">
        <v>53.698163646308416</v>
      </c>
      <c r="BL233" s="749">
        <v>53.698163646308416</v>
      </c>
      <c r="BM233" s="749">
        <v>53.698163646308416</v>
      </c>
      <c r="BN233" s="749">
        <v>53.698163646308416</v>
      </c>
      <c r="BO233" s="749">
        <v>83.683497647862652</v>
      </c>
      <c r="BP233" s="749">
        <v>83.683497647862652</v>
      </c>
      <c r="BQ233" s="749">
        <v>83.683497647862652</v>
      </c>
      <c r="BR233" s="749">
        <v>83.683497647862652</v>
      </c>
      <c r="BS233" s="749">
        <v>107.67817797281865</v>
      </c>
      <c r="BT233" s="749">
        <v>107.67817797281865</v>
      </c>
      <c r="BU233" s="749">
        <v>107.67817797281865</v>
      </c>
      <c r="BV233" s="749">
        <v>107.67817797281865</v>
      </c>
      <c r="BW233" s="749">
        <v>176.97729731248194</v>
      </c>
      <c r="BX233" s="749">
        <v>176.97729731248194</v>
      </c>
      <c r="BY233" s="749">
        <v>176.97729731248194</v>
      </c>
      <c r="BZ233" s="749">
        <v>176.1074681260223</v>
      </c>
      <c r="CA233" s="749">
        <v>101.87162967693155</v>
      </c>
      <c r="CB233" s="749">
        <v>101.87162967693155</v>
      </c>
      <c r="CC233" s="749">
        <v>101.87162967693155</v>
      </c>
      <c r="CD233" s="749">
        <v>102.74145886339116</v>
      </c>
      <c r="CE233" s="749">
        <v>118.85969536143347</v>
      </c>
      <c r="CF233" s="749">
        <v>118.85969536143347</v>
      </c>
      <c r="CG233" s="749">
        <v>118.85969536143347</v>
      </c>
      <c r="CH233" s="749">
        <v>118.85969536143347</v>
      </c>
      <c r="CI233" s="749">
        <v>198.13173325050613</v>
      </c>
      <c r="CJ233" s="749">
        <v>198.13173325050613</v>
      </c>
      <c r="CK233" s="749">
        <v>198.13173325050613</v>
      </c>
      <c r="CL233" s="749">
        <v>198.13173325050613</v>
      </c>
      <c r="CM233" s="749">
        <v>171.65511821935544</v>
      </c>
      <c r="CN233" s="749">
        <v>87.631476906242639</v>
      </c>
      <c r="CO233" s="749">
        <v>217.20771946039218</v>
      </c>
      <c r="CP233" s="749">
        <v>210.47673733981844</v>
      </c>
      <c r="CQ233" s="749">
        <v>184.99246310616462</v>
      </c>
      <c r="CR233" s="749">
        <v>187.78162645186347</v>
      </c>
      <c r="CS233" s="749">
        <v>213.46829795202171</v>
      </c>
      <c r="CT233" s="749">
        <v>224.37738635402653</v>
      </c>
      <c r="CU233" s="792">
        <v>169.7346384664317</v>
      </c>
      <c r="CV233" s="792">
        <v>288.15888640761671</v>
      </c>
      <c r="CW233" s="792">
        <v>105.51196784175826</v>
      </c>
      <c r="CX233" s="792">
        <v>368.58198815568738</v>
      </c>
      <c r="CY233" s="792">
        <v>212.62485584664961</v>
      </c>
      <c r="CZ233" s="792">
        <v>504.21640129868302</v>
      </c>
      <c r="DA233" s="792">
        <v>265.10605891033265</v>
      </c>
      <c r="DB233" s="792">
        <v>133.16443987867018</v>
      </c>
      <c r="DC233" s="792">
        <v>121.56999385630225</v>
      </c>
      <c r="DD233" s="792">
        <v>105.47796522096131</v>
      </c>
      <c r="DE233" s="792">
        <v>637.56547670916223</v>
      </c>
      <c r="DF233" s="793">
        <v>245.42670717950892</v>
      </c>
      <c r="DG233" s="793">
        <v>-4.2754287096519334</v>
      </c>
      <c r="DH233" s="793">
        <v>358.18863140058158</v>
      </c>
      <c r="DI233" s="793">
        <v>90.94097739647296</v>
      </c>
      <c r="DJ233" s="793">
        <v>259.67150398992266</v>
      </c>
      <c r="DK233" s="793">
        <v>478.00015472163466</v>
      </c>
      <c r="DL233" s="793">
        <v>166.05098740305539</v>
      </c>
      <c r="DM233" s="749">
        <v>106.7007509602691</v>
      </c>
      <c r="DN233" s="749">
        <v>567.07855190142664</v>
      </c>
      <c r="DO233" s="749"/>
      <c r="DP233" s="749"/>
      <c r="DQ233" s="749"/>
      <c r="DR233" s="749"/>
      <c r="DS233" s="749"/>
      <c r="DT233" s="749"/>
      <c r="DU233" s="749"/>
      <c r="DV233" s="749"/>
      <c r="DW233" s="749"/>
      <c r="DX233" s="749"/>
      <c r="DY233" s="749"/>
      <c r="DZ233" s="750"/>
    </row>
    <row r="234" spans="1:130" s="1" customFormat="1" ht="14.1">
      <c r="A234" s="694" t="s">
        <v>1535</v>
      </c>
      <c r="B234" s="453" t="s">
        <v>895</v>
      </c>
      <c r="C234" s="457"/>
      <c r="D234" s="457"/>
      <c r="E234" s="457"/>
      <c r="F234" s="457"/>
      <c r="G234" s="457"/>
      <c r="H234" s="457"/>
      <c r="I234" s="457"/>
      <c r="J234" s="457"/>
      <c r="K234" s="457"/>
      <c r="L234" s="457"/>
      <c r="M234" s="457"/>
      <c r="N234" s="457"/>
      <c r="O234" s="749">
        <v>1.7749999999999999</v>
      </c>
      <c r="P234" s="749">
        <v>1.7749999999999999</v>
      </c>
      <c r="Q234" s="749">
        <v>1.7749999999999999</v>
      </c>
      <c r="R234" s="749">
        <v>1.7749999999999999</v>
      </c>
      <c r="S234" s="749">
        <v>0.42499999999999999</v>
      </c>
      <c r="T234" s="749">
        <v>0.42499999999999999</v>
      </c>
      <c r="U234" s="749">
        <v>0.42499999999999999</v>
      </c>
      <c r="V234" s="749">
        <v>0.42499999999999999</v>
      </c>
      <c r="W234" s="749">
        <v>2.0249999999999999</v>
      </c>
      <c r="X234" s="749">
        <v>2.0249999999999999</v>
      </c>
      <c r="Y234" s="749">
        <v>2.0249999999999999</v>
      </c>
      <c r="Z234" s="749">
        <v>2.0249999999999999</v>
      </c>
      <c r="AA234" s="749">
        <v>0.95</v>
      </c>
      <c r="AB234" s="749">
        <v>0.95</v>
      </c>
      <c r="AC234" s="749">
        <v>0.95</v>
      </c>
      <c r="AD234" s="749">
        <v>0.95</v>
      </c>
      <c r="AE234" s="749">
        <v>0.65</v>
      </c>
      <c r="AF234" s="749">
        <v>0.65</v>
      </c>
      <c r="AG234" s="749">
        <v>0.65</v>
      </c>
      <c r="AH234" s="749">
        <v>0.65</v>
      </c>
      <c r="AI234" s="749">
        <v>1.175</v>
      </c>
      <c r="AJ234" s="749">
        <v>1.175</v>
      </c>
      <c r="AK234" s="749">
        <v>1.175</v>
      </c>
      <c r="AL234" s="749">
        <v>1.175</v>
      </c>
      <c r="AM234" s="749">
        <v>1.925</v>
      </c>
      <c r="AN234" s="749">
        <v>1.925</v>
      </c>
      <c r="AO234" s="749">
        <v>1.925</v>
      </c>
      <c r="AP234" s="749">
        <v>1.925</v>
      </c>
      <c r="AQ234" s="749">
        <v>2.625</v>
      </c>
      <c r="AR234" s="749">
        <v>2.625</v>
      </c>
      <c r="AS234" s="749">
        <v>2.625</v>
      </c>
      <c r="AT234" s="749">
        <v>2.625</v>
      </c>
      <c r="AU234" s="749">
        <v>7.6609916187397893</v>
      </c>
      <c r="AV234" s="749">
        <v>7.6609916187397893</v>
      </c>
      <c r="AW234" s="749">
        <v>7.6609916187397893</v>
      </c>
      <c r="AX234" s="749">
        <v>7.6609916187397893</v>
      </c>
      <c r="AY234" s="749">
        <v>20.570791465417642</v>
      </c>
      <c r="AZ234" s="749">
        <v>20.570791465417642</v>
      </c>
      <c r="BA234" s="749">
        <v>20.570791465417642</v>
      </c>
      <c r="BB234" s="749">
        <v>20.570791465417642</v>
      </c>
      <c r="BC234" s="749">
        <v>25.837499999999999</v>
      </c>
      <c r="BD234" s="749">
        <v>25.837499999999999</v>
      </c>
      <c r="BE234" s="749">
        <v>25.837499999999999</v>
      </c>
      <c r="BF234" s="749">
        <v>25.837499999999999</v>
      </c>
      <c r="BG234" s="749">
        <v>29.667936197623238</v>
      </c>
      <c r="BH234" s="749">
        <v>29.667936197623238</v>
      </c>
      <c r="BI234" s="749">
        <v>29.667936197623238</v>
      </c>
      <c r="BJ234" s="749">
        <v>29.667936197623238</v>
      </c>
      <c r="BK234" s="749">
        <v>54.048139204334973</v>
      </c>
      <c r="BL234" s="749">
        <v>54.048139204334973</v>
      </c>
      <c r="BM234" s="749">
        <v>54.048139204334973</v>
      </c>
      <c r="BN234" s="749">
        <v>54.048139204334973</v>
      </c>
      <c r="BO234" s="749">
        <v>28.031883953139282</v>
      </c>
      <c r="BP234" s="749">
        <v>28.031883953139282</v>
      </c>
      <c r="BQ234" s="749">
        <v>28.031883953139282</v>
      </c>
      <c r="BR234" s="749">
        <v>28.031883953139282</v>
      </c>
      <c r="BS234" s="749">
        <v>67.403887587572399</v>
      </c>
      <c r="BT234" s="749">
        <v>67.403887587572399</v>
      </c>
      <c r="BU234" s="749">
        <v>67.403887587572399</v>
      </c>
      <c r="BV234" s="749">
        <v>67.403887587572399</v>
      </c>
      <c r="BW234" s="749">
        <v>58.440948401958387</v>
      </c>
      <c r="BX234" s="749">
        <v>58.440948401958387</v>
      </c>
      <c r="BY234" s="749">
        <v>58.440948401958387</v>
      </c>
      <c r="BZ234" s="749">
        <v>58.440948401958387</v>
      </c>
      <c r="CA234" s="749">
        <v>78.499290696901426</v>
      </c>
      <c r="CB234" s="749">
        <v>78.499290696901426</v>
      </c>
      <c r="CC234" s="749">
        <v>78.499290696901426</v>
      </c>
      <c r="CD234" s="749">
        <v>78.499290696901426</v>
      </c>
      <c r="CE234" s="749">
        <v>40.520955249290168</v>
      </c>
      <c r="CF234" s="749">
        <v>40.520955249290168</v>
      </c>
      <c r="CG234" s="749">
        <v>40.520955249290168</v>
      </c>
      <c r="CH234" s="749">
        <v>40.520955249290168</v>
      </c>
      <c r="CI234" s="749">
        <v>69.936831899595219</v>
      </c>
      <c r="CJ234" s="749">
        <v>69.936831899595219</v>
      </c>
      <c r="CK234" s="749">
        <v>69.936831899595219</v>
      </c>
      <c r="CL234" s="749">
        <v>69.936831899595219</v>
      </c>
      <c r="CM234" s="749">
        <v>69.402504372961886</v>
      </c>
      <c r="CN234" s="749">
        <v>78.294033304588879</v>
      </c>
      <c r="CO234" s="749">
        <v>63.452326954422318</v>
      </c>
      <c r="CP234" s="749">
        <v>62.877126027971272</v>
      </c>
      <c r="CQ234" s="749">
        <v>92.918702846639292</v>
      </c>
      <c r="CR234" s="749">
        <v>103.72402377431251</v>
      </c>
      <c r="CS234" s="749">
        <v>79.410729580701172</v>
      </c>
      <c r="CT234" s="749">
        <v>90.138859304586589</v>
      </c>
      <c r="CU234" s="792">
        <v>57.40862727990605</v>
      </c>
      <c r="CV234" s="792">
        <v>66.379575436829299</v>
      </c>
      <c r="CW234" s="792">
        <v>70.127112429722274</v>
      </c>
      <c r="CX234" s="792">
        <v>69.257020083542386</v>
      </c>
      <c r="CY234" s="792">
        <v>74.217110193649802</v>
      </c>
      <c r="CZ234" s="792">
        <v>48.067339618193159</v>
      </c>
      <c r="DA234" s="792">
        <v>18.406739902338771</v>
      </c>
      <c r="DB234" s="792">
        <v>11.922931235818259</v>
      </c>
      <c r="DC234" s="792">
        <v>39.543124416738664</v>
      </c>
      <c r="DD234" s="792">
        <v>62.857179554630306</v>
      </c>
      <c r="DE234" s="792">
        <v>65.412725170816813</v>
      </c>
      <c r="DF234" s="793">
        <v>65.571909627814193</v>
      </c>
      <c r="DG234" s="793">
        <v>64.840268140152148</v>
      </c>
      <c r="DH234" s="793">
        <v>64.897151498969862</v>
      </c>
      <c r="DI234" s="793">
        <v>84.270784872616943</v>
      </c>
      <c r="DJ234" s="793">
        <v>91.093658868261059</v>
      </c>
      <c r="DK234" s="793">
        <v>87.208046322377754</v>
      </c>
      <c r="DL234" s="793">
        <v>89.468074496023846</v>
      </c>
      <c r="DM234" s="749">
        <v>136.35434053243353</v>
      </c>
      <c r="DN234" s="749">
        <v>146.1359509064701</v>
      </c>
      <c r="DO234" s="749"/>
      <c r="DP234" s="749"/>
      <c r="DQ234" s="749"/>
      <c r="DR234" s="749"/>
      <c r="DS234" s="749"/>
      <c r="DT234" s="749"/>
      <c r="DU234" s="749"/>
      <c r="DV234" s="749"/>
      <c r="DW234" s="749"/>
      <c r="DX234" s="749"/>
      <c r="DY234" s="749"/>
      <c r="DZ234" s="750"/>
    </row>
    <row r="235" spans="1:130" s="1" customFormat="1" ht="14.1">
      <c r="A235" s="694" t="s">
        <v>1536</v>
      </c>
      <c r="B235" s="453" t="s">
        <v>1467</v>
      </c>
      <c r="C235" s="457"/>
      <c r="D235" s="457"/>
      <c r="E235" s="457"/>
      <c r="F235" s="457"/>
      <c r="G235" s="457"/>
      <c r="H235" s="457"/>
      <c r="I235" s="457"/>
      <c r="J235" s="457"/>
      <c r="K235" s="457"/>
      <c r="L235" s="457"/>
      <c r="M235" s="457"/>
      <c r="N235" s="457"/>
      <c r="O235" s="749">
        <v>-41.938008039999993</v>
      </c>
      <c r="P235" s="749">
        <v>-41.938008039999993</v>
      </c>
      <c r="Q235" s="749">
        <v>-41.938008039999993</v>
      </c>
      <c r="R235" s="749">
        <v>-41.938008039999993</v>
      </c>
      <c r="S235" s="749">
        <v>-40.403797759866151</v>
      </c>
      <c r="T235" s="749">
        <v>-40.403797759866151</v>
      </c>
      <c r="U235" s="749">
        <v>-40.403797759866151</v>
      </c>
      <c r="V235" s="749">
        <v>-40.403797759866151</v>
      </c>
      <c r="W235" s="749">
        <v>-42.385174684558812</v>
      </c>
      <c r="X235" s="749">
        <v>-42.385174684558812</v>
      </c>
      <c r="Y235" s="749">
        <v>-42.385174684558812</v>
      </c>
      <c r="Z235" s="749">
        <v>-42.385174684558812</v>
      </c>
      <c r="AA235" s="749">
        <v>-22.365328189381643</v>
      </c>
      <c r="AB235" s="749">
        <v>-22.365328189381643</v>
      </c>
      <c r="AC235" s="749">
        <v>-22.365328189381643</v>
      </c>
      <c r="AD235" s="749">
        <v>-22.365328189381643</v>
      </c>
      <c r="AE235" s="749">
        <v>-11.559570639386319</v>
      </c>
      <c r="AF235" s="749">
        <v>-11.559570639386319</v>
      </c>
      <c r="AG235" s="749">
        <v>-11.559570639386319</v>
      </c>
      <c r="AH235" s="749">
        <v>-11.559570639386319</v>
      </c>
      <c r="AI235" s="749">
        <v>6.4602001904896342</v>
      </c>
      <c r="AJ235" s="749">
        <v>6.4602001904896342</v>
      </c>
      <c r="AK235" s="749">
        <v>6.4602001904896342</v>
      </c>
      <c r="AL235" s="749">
        <v>6.4602001904896342</v>
      </c>
      <c r="AM235" s="749">
        <v>-70.660868463798977</v>
      </c>
      <c r="AN235" s="749">
        <v>-70.660868463798977</v>
      </c>
      <c r="AO235" s="749">
        <v>-70.660868463798977</v>
      </c>
      <c r="AP235" s="749">
        <v>-70.660868463798977</v>
      </c>
      <c r="AQ235" s="749">
        <v>-63.667799828864332</v>
      </c>
      <c r="AR235" s="749">
        <v>-63.667799828864332</v>
      </c>
      <c r="AS235" s="749">
        <v>-63.667799828864332</v>
      </c>
      <c r="AT235" s="749">
        <v>-63.667799828864332</v>
      </c>
      <c r="AU235" s="749">
        <v>-58.136875429873164</v>
      </c>
      <c r="AV235" s="749">
        <v>-58.136875429873164</v>
      </c>
      <c r="AW235" s="749">
        <v>-58.136875429873164</v>
      </c>
      <c r="AX235" s="749">
        <v>-58.136875429873164</v>
      </c>
      <c r="AY235" s="749">
        <v>-77.301101508668637</v>
      </c>
      <c r="AZ235" s="749">
        <v>-77.301101508668637</v>
      </c>
      <c r="BA235" s="749">
        <v>-77.301101508668637</v>
      </c>
      <c r="BB235" s="749">
        <v>-77.301101508668637</v>
      </c>
      <c r="BC235" s="749">
        <v>-48.721115036695224</v>
      </c>
      <c r="BD235" s="749">
        <v>-48.721115036695224</v>
      </c>
      <c r="BE235" s="749">
        <v>-48.721115036695224</v>
      </c>
      <c r="BF235" s="749">
        <v>-48.721115036695224</v>
      </c>
      <c r="BG235" s="749">
        <v>-28.3989744442462</v>
      </c>
      <c r="BH235" s="749">
        <v>-28.3989744442462</v>
      </c>
      <c r="BI235" s="749">
        <v>-28.3989744442462</v>
      </c>
      <c r="BJ235" s="749">
        <v>-28.3989744442462</v>
      </c>
      <c r="BK235" s="749">
        <v>-31.802611144325002</v>
      </c>
      <c r="BL235" s="749">
        <v>-32.156999481942705</v>
      </c>
      <c r="BM235" s="749">
        <v>-29.439010627937538</v>
      </c>
      <c r="BN235" s="749">
        <v>10.878548343069493</v>
      </c>
      <c r="BO235" s="749">
        <v>72.86456972530533</v>
      </c>
      <c r="BP235" s="749">
        <v>101.76819938566956</v>
      </c>
      <c r="BQ235" s="749">
        <v>131.44044131084337</v>
      </c>
      <c r="BR235" s="749">
        <v>96.796641837752588</v>
      </c>
      <c r="BS235" s="749">
        <v>-24.939850894301991</v>
      </c>
      <c r="BT235" s="749">
        <v>13.680136665067415</v>
      </c>
      <c r="BU235" s="749">
        <v>32.205606015662887</v>
      </c>
      <c r="BV235" s="749">
        <v>-34.059086797158635</v>
      </c>
      <c r="BW235" s="749">
        <v>50.254264985330451</v>
      </c>
      <c r="BX235" s="749">
        <v>39.901112797442465</v>
      </c>
      <c r="BY235" s="749">
        <v>87.083807671578256</v>
      </c>
      <c r="BZ235" s="749">
        <v>118.31484570862676</v>
      </c>
      <c r="CA235" s="749">
        <v>23.224276167037203</v>
      </c>
      <c r="CB235" s="749">
        <v>39.35140590931411</v>
      </c>
      <c r="CC235" s="749">
        <v>24.552731326232788</v>
      </c>
      <c r="CD235" s="749">
        <v>26.610744460472176</v>
      </c>
      <c r="CE235" s="749">
        <v>118.70075655363911</v>
      </c>
      <c r="CF235" s="749">
        <v>118.70075655363911</v>
      </c>
      <c r="CG235" s="749">
        <v>118.70075655363911</v>
      </c>
      <c r="CH235" s="749">
        <v>118.70075655363911</v>
      </c>
      <c r="CI235" s="749">
        <v>198.90060764900164</v>
      </c>
      <c r="CJ235" s="749">
        <v>198.90060764900164</v>
      </c>
      <c r="CK235" s="749">
        <v>198.90060764900164</v>
      </c>
      <c r="CL235" s="749">
        <v>198.90060764900164</v>
      </c>
      <c r="CM235" s="749">
        <v>30.905258116077725</v>
      </c>
      <c r="CN235" s="749">
        <v>7.3899329183757345</v>
      </c>
      <c r="CO235" s="749">
        <v>2.6392228044699131</v>
      </c>
      <c r="CP235" s="749">
        <v>150.01262906435642</v>
      </c>
      <c r="CQ235" s="749">
        <v>-20.696959482620926</v>
      </c>
      <c r="CR235" s="749">
        <v>-40.532979218087497</v>
      </c>
      <c r="CS235" s="749">
        <v>-100.90473788664978</v>
      </c>
      <c r="CT235" s="749">
        <v>153.48940016160782</v>
      </c>
      <c r="CU235" s="794">
        <v>6.2190975431379627</v>
      </c>
      <c r="CV235" s="794">
        <v>78.754619329954721</v>
      </c>
      <c r="CW235" s="794">
        <v>11.934312969306546</v>
      </c>
      <c r="CX235" s="794">
        <v>95.638908848070969</v>
      </c>
      <c r="CY235" s="794">
        <v>95.948367891092801</v>
      </c>
      <c r="CZ235" s="794">
        <v>202.61758920271978</v>
      </c>
      <c r="DA235" s="794">
        <v>85.813085904818308</v>
      </c>
      <c r="DB235" s="794">
        <v>9.694870626674458</v>
      </c>
      <c r="DC235" s="794">
        <v>-133.74979704703674</v>
      </c>
      <c r="DD235" s="794">
        <v>-0.12299886958551554</v>
      </c>
      <c r="DE235" s="794">
        <v>370.24481866881894</v>
      </c>
      <c r="DF235" s="795">
        <v>-16.78462779799338</v>
      </c>
      <c r="DG235" s="795">
        <v>-225.31257215884449</v>
      </c>
      <c r="DH235" s="795">
        <v>86.079697478823547</v>
      </c>
      <c r="DI235" s="795">
        <v>-66.801822063991921</v>
      </c>
      <c r="DJ235" s="795">
        <v>263.32429830784366</v>
      </c>
      <c r="DK235" s="795">
        <v>-326.71183876115509</v>
      </c>
      <c r="DL235" s="795">
        <v>193.58324814660625</v>
      </c>
      <c r="DM235" s="749">
        <v>-192.61317314615792</v>
      </c>
      <c r="DN235" s="749">
        <v>370.88729927006693</v>
      </c>
      <c r="DO235" s="749"/>
      <c r="DP235" s="749"/>
      <c r="DQ235" s="749"/>
      <c r="DR235" s="749"/>
      <c r="DS235" s="749"/>
      <c r="DT235" s="749"/>
      <c r="DU235" s="749"/>
      <c r="DV235" s="749"/>
      <c r="DW235" s="749"/>
      <c r="DX235" s="749"/>
      <c r="DY235" s="749"/>
      <c r="DZ235" s="750"/>
    </row>
    <row r="236" spans="1:130" s="1" customFormat="1" ht="14.1">
      <c r="A236" s="694" t="s">
        <v>1537</v>
      </c>
      <c r="B236" s="863" t="s">
        <v>1482</v>
      </c>
      <c r="C236" s="457"/>
      <c r="D236" s="801"/>
      <c r="E236" s="801"/>
      <c r="F236" s="801"/>
      <c r="G236" s="801"/>
      <c r="H236" s="801"/>
      <c r="I236" s="801"/>
      <c r="J236" s="801"/>
      <c r="K236" s="801"/>
      <c r="L236" s="801"/>
      <c r="M236" s="801"/>
      <c r="N236" s="801"/>
      <c r="O236" s="749">
        <v>16.61</v>
      </c>
      <c r="P236" s="749">
        <v>16.61</v>
      </c>
      <c r="Q236" s="749">
        <v>16.61</v>
      </c>
      <c r="R236" s="749">
        <v>16.61</v>
      </c>
      <c r="S236" s="749">
        <v>14.2385</v>
      </c>
      <c r="T236" s="749">
        <v>14.2385</v>
      </c>
      <c r="U236" s="749">
        <v>14.2385</v>
      </c>
      <c r="V236" s="749">
        <v>14.2385</v>
      </c>
      <c r="W236" s="749">
        <v>6.0710000000000006</v>
      </c>
      <c r="X236" s="749">
        <v>6.0710000000000006</v>
      </c>
      <c r="Y236" s="749">
        <v>6.0710000000000006</v>
      </c>
      <c r="Z236" s="749">
        <v>6.0710000000000006</v>
      </c>
      <c r="AA236" s="749">
        <v>14.548250000000001</v>
      </c>
      <c r="AB236" s="749">
        <v>14.548250000000001</v>
      </c>
      <c r="AC236" s="749">
        <v>14.548250000000001</v>
      </c>
      <c r="AD236" s="749">
        <v>14.548250000000001</v>
      </c>
      <c r="AE236" s="749">
        <v>13.275000000000002</v>
      </c>
      <c r="AF236" s="749">
        <v>13.275000000000002</v>
      </c>
      <c r="AG236" s="749">
        <v>13.275000000000002</v>
      </c>
      <c r="AH236" s="749">
        <v>13.275000000000002</v>
      </c>
      <c r="AI236" s="749">
        <v>1.928253604189706</v>
      </c>
      <c r="AJ236" s="749">
        <v>1.928253604189706</v>
      </c>
      <c r="AK236" s="749">
        <v>1.928253604189706</v>
      </c>
      <c r="AL236" s="749">
        <v>1.928253604189706</v>
      </c>
      <c r="AM236" s="749">
        <v>17.826771465926061</v>
      </c>
      <c r="AN236" s="749">
        <v>17.826771465926061</v>
      </c>
      <c r="AO236" s="749">
        <v>17.826771465926061</v>
      </c>
      <c r="AP236" s="749">
        <v>17.826771465926061</v>
      </c>
      <c r="AQ236" s="749">
        <v>13.419456145000002</v>
      </c>
      <c r="AR236" s="749">
        <v>13.419456145000002</v>
      </c>
      <c r="AS236" s="749">
        <v>13.419456145000002</v>
      </c>
      <c r="AT236" s="749">
        <v>13.419456145000002</v>
      </c>
      <c r="AU236" s="749">
        <v>11.293085352409912</v>
      </c>
      <c r="AV236" s="749">
        <v>11.293085352409912</v>
      </c>
      <c r="AW236" s="749">
        <v>11.293085352409912</v>
      </c>
      <c r="AX236" s="749">
        <v>11.293085352409912</v>
      </c>
      <c r="AY236" s="749">
        <v>20.090962149616313</v>
      </c>
      <c r="AZ236" s="749">
        <v>20.090962149616313</v>
      </c>
      <c r="BA236" s="749">
        <v>20.090962149616313</v>
      </c>
      <c r="BB236" s="749">
        <v>20.090962149616313</v>
      </c>
      <c r="BC236" s="749">
        <v>26.1875</v>
      </c>
      <c r="BD236" s="749">
        <v>26.1875</v>
      </c>
      <c r="BE236" s="749">
        <v>26.1875</v>
      </c>
      <c r="BF236" s="749">
        <v>26.1875</v>
      </c>
      <c r="BG236" s="749">
        <v>20.337499999999999</v>
      </c>
      <c r="BH236" s="749">
        <v>20.337499999999999</v>
      </c>
      <c r="BI236" s="749">
        <v>20.337499999999999</v>
      </c>
      <c r="BJ236" s="749">
        <v>20.337499999999999</v>
      </c>
      <c r="BK236" s="749">
        <v>12.9758886125</v>
      </c>
      <c r="BL236" s="749">
        <v>12.9758886125</v>
      </c>
      <c r="BM236" s="749">
        <v>12.9758886125</v>
      </c>
      <c r="BN236" s="749">
        <v>12.9758886125</v>
      </c>
      <c r="BO236" s="749">
        <v>20.786330995774346</v>
      </c>
      <c r="BP236" s="749">
        <v>20.786330995774346</v>
      </c>
      <c r="BQ236" s="749">
        <v>20.786330995774346</v>
      </c>
      <c r="BR236" s="749">
        <v>20.786330995774346</v>
      </c>
      <c r="BS236" s="749">
        <v>19.8911323549898</v>
      </c>
      <c r="BT236" s="749">
        <v>19.8911323549898</v>
      </c>
      <c r="BU236" s="749">
        <v>19.8911323549898</v>
      </c>
      <c r="BV236" s="749">
        <v>19.8911323549898</v>
      </c>
      <c r="BW236" s="749">
        <v>27.293421810869173</v>
      </c>
      <c r="BX236" s="749">
        <v>27.293421810869173</v>
      </c>
      <c r="BY236" s="749">
        <v>27.293421810869173</v>
      </c>
      <c r="BZ236" s="749">
        <v>27.293421810869173</v>
      </c>
      <c r="CA236" s="749">
        <v>33.173829105038905</v>
      </c>
      <c r="CB236" s="749">
        <v>33.173829105038905</v>
      </c>
      <c r="CC236" s="749">
        <v>33.173829105038905</v>
      </c>
      <c r="CD236" s="749">
        <v>33.173829105038905</v>
      </c>
      <c r="CE236" s="749">
        <v>29.587542795482101</v>
      </c>
      <c r="CF236" s="749">
        <v>29.587542795482101</v>
      </c>
      <c r="CG236" s="749">
        <v>29.587542795482101</v>
      </c>
      <c r="CH236" s="749">
        <v>29.587542795482101</v>
      </c>
      <c r="CI236" s="749">
        <v>36.17385501639167</v>
      </c>
      <c r="CJ236" s="749">
        <v>36.17385501639167</v>
      </c>
      <c r="CK236" s="749">
        <v>36.17385501639167</v>
      </c>
      <c r="CL236" s="749">
        <v>36.17385501639167</v>
      </c>
      <c r="CM236" s="749">
        <v>47.378220532389257</v>
      </c>
      <c r="CN236" s="749">
        <v>79.756603599686301</v>
      </c>
      <c r="CO236" s="749">
        <v>124.55245572500323</v>
      </c>
      <c r="CP236" s="749">
        <v>126.3328946953779</v>
      </c>
      <c r="CQ236" s="749">
        <v>87.744114697697754</v>
      </c>
      <c r="CR236" s="749">
        <v>85.416188596299151</v>
      </c>
      <c r="CS236" s="749">
        <v>148.31984883830879</v>
      </c>
      <c r="CT236" s="749">
        <v>146.78651922619315</v>
      </c>
      <c r="CU236" s="794">
        <v>76.061989347509567</v>
      </c>
      <c r="CV236" s="794">
        <v>146.73235889750956</v>
      </c>
      <c r="CW236" s="794">
        <v>95.50773324402175</v>
      </c>
      <c r="CX236" s="794">
        <v>308.39562384885312</v>
      </c>
      <c r="CY236" s="794">
        <v>87.984938205303791</v>
      </c>
      <c r="CZ236" s="794">
        <v>203.11954593180198</v>
      </c>
      <c r="DA236" s="794">
        <v>270.28776694487726</v>
      </c>
      <c r="DB236" s="794">
        <v>134.82893574653883</v>
      </c>
      <c r="DC236" s="794">
        <v>143.31684897538278</v>
      </c>
      <c r="DD236" s="794">
        <v>75.803134817549221</v>
      </c>
      <c r="DE236" s="796">
        <v>76.360411611596533</v>
      </c>
      <c r="DF236" s="795">
        <v>187.08575224495098</v>
      </c>
      <c r="DG236" s="795">
        <v>129.20384220552071</v>
      </c>
      <c r="DH236" s="795">
        <v>139.3090433846973</v>
      </c>
      <c r="DI236" s="749">
        <v>91.500057955735727</v>
      </c>
      <c r="DJ236" s="749">
        <v>73.319575918596883</v>
      </c>
      <c r="DK236" s="804">
        <v>433.80551490361449</v>
      </c>
      <c r="DL236" s="804">
        <v>81.710125264967758</v>
      </c>
      <c r="DM236" s="804">
        <v>74.992900460970716</v>
      </c>
      <c r="DN236" s="804">
        <v>268.27577433954139</v>
      </c>
      <c r="DO236" s="749"/>
      <c r="DP236" s="749"/>
      <c r="DQ236" s="749"/>
      <c r="DR236" s="749"/>
      <c r="DS236" s="749"/>
      <c r="DT236" s="749"/>
      <c r="DU236" s="749"/>
      <c r="DV236" s="749"/>
      <c r="DW236" s="749"/>
      <c r="DX236" s="749"/>
      <c r="DY236" s="749"/>
      <c r="DZ236" s="750"/>
    </row>
    <row r="237" spans="1:130" s="1" customFormat="1" ht="14.1">
      <c r="A237" s="694" t="s">
        <v>1570</v>
      </c>
      <c r="B237" s="453" t="s">
        <v>896</v>
      </c>
      <c r="C237" s="457"/>
      <c r="D237" s="457"/>
      <c r="E237" s="457"/>
      <c r="F237" s="457"/>
      <c r="G237" s="457"/>
      <c r="H237" s="457"/>
      <c r="I237" s="457"/>
      <c r="J237" s="457"/>
      <c r="K237" s="457"/>
      <c r="L237" s="457"/>
      <c r="M237" s="457"/>
      <c r="N237" s="457"/>
      <c r="O237" s="749">
        <v>-41.868008039999992</v>
      </c>
      <c r="P237" s="749">
        <v>-41.868008039999992</v>
      </c>
      <c r="Q237" s="749">
        <v>-41.868008039999992</v>
      </c>
      <c r="R237" s="749">
        <v>-41.868008039999992</v>
      </c>
      <c r="S237" s="749">
        <v>-38.226297759866149</v>
      </c>
      <c r="T237" s="749">
        <v>-38.226297759866149</v>
      </c>
      <c r="U237" s="749">
        <v>-38.226297759866149</v>
      </c>
      <c r="V237" s="749">
        <v>-38.226297759866149</v>
      </c>
      <c r="W237" s="749">
        <v>-49.680174684558814</v>
      </c>
      <c r="X237" s="749">
        <v>-49.680174684558814</v>
      </c>
      <c r="Y237" s="749">
        <v>-49.680174684558814</v>
      </c>
      <c r="Z237" s="749">
        <v>-49.680174684558814</v>
      </c>
      <c r="AA237" s="749">
        <v>-23.850328189381642</v>
      </c>
      <c r="AB237" s="749">
        <v>-23.850328189381642</v>
      </c>
      <c r="AC237" s="749">
        <v>-23.850328189381642</v>
      </c>
      <c r="AD237" s="749">
        <v>-23.850328189381642</v>
      </c>
      <c r="AE237" s="749">
        <v>-12.39457063938632</v>
      </c>
      <c r="AF237" s="749">
        <v>-12.39457063938632</v>
      </c>
      <c r="AG237" s="749">
        <v>-12.39457063938632</v>
      </c>
      <c r="AH237" s="749">
        <v>-12.39457063938632</v>
      </c>
      <c r="AI237" s="749">
        <v>6.173700190489634</v>
      </c>
      <c r="AJ237" s="749">
        <v>6.173700190489634</v>
      </c>
      <c r="AK237" s="749">
        <v>6.173700190489634</v>
      </c>
      <c r="AL237" s="749">
        <v>6.173700190489634</v>
      </c>
      <c r="AM237" s="749">
        <v>-73.855564990412148</v>
      </c>
      <c r="AN237" s="749">
        <v>-73.855564990412148</v>
      </c>
      <c r="AO237" s="749">
        <v>-73.855564990412148</v>
      </c>
      <c r="AP237" s="749">
        <v>-73.855564990412148</v>
      </c>
      <c r="AQ237" s="749">
        <v>-61.563154956735104</v>
      </c>
      <c r="AR237" s="749">
        <v>-61.563154956735104</v>
      </c>
      <c r="AS237" s="749">
        <v>-61.563154956735104</v>
      </c>
      <c r="AT237" s="749">
        <v>-61.563154956735104</v>
      </c>
      <c r="AU237" s="749">
        <v>-68.400912197385466</v>
      </c>
      <c r="AV237" s="749">
        <v>-68.400912197385466</v>
      </c>
      <c r="AW237" s="749">
        <v>-68.400912197385466</v>
      </c>
      <c r="AX237" s="749">
        <v>-68.400912197385466</v>
      </c>
      <c r="AY237" s="749">
        <v>-81.56642403887048</v>
      </c>
      <c r="AZ237" s="749">
        <v>-81.56642403887048</v>
      </c>
      <c r="BA237" s="749">
        <v>-81.56642403887048</v>
      </c>
      <c r="BB237" s="749">
        <v>-81.56642403887048</v>
      </c>
      <c r="BC237" s="749">
        <v>-51.324651170105476</v>
      </c>
      <c r="BD237" s="749">
        <v>-51.324651170105476</v>
      </c>
      <c r="BE237" s="749">
        <v>-51.324651170105476</v>
      </c>
      <c r="BF237" s="749">
        <v>-51.324651170105476</v>
      </c>
      <c r="BG237" s="749">
        <v>-43.319574037335414</v>
      </c>
      <c r="BH237" s="749">
        <v>-43.319574037335414</v>
      </c>
      <c r="BI237" s="749">
        <v>-43.319574037335414</v>
      </c>
      <c r="BJ237" s="749">
        <v>-43.319574037335414</v>
      </c>
      <c r="BK237" s="749">
        <v>-18.476746973798445</v>
      </c>
      <c r="BL237" s="749">
        <v>-18.831135311416151</v>
      </c>
      <c r="BM237" s="749">
        <v>-16.113146457410981</v>
      </c>
      <c r="BN237" s="749">
        <v>24.204412513596051</v>
      </c>
      <c r="BO237" s="749">
        <v>37.999287026356313</v>
      </c>
      <c r="BP237" s="749">
        <v>66.902916686720545</v>
      </c>
      <c r="BQ237" s="749">
        <v>96.575158611894352</v>
      </c>
      <c r="BR237" s="749">
        <v>61.931359138803565</v>
      </c>
      <c r="BS237" s="749">
        <v>-45.323008924558437</v>
      </c>
      <c r="BT237" s="749">
        <v>-6.7030213651890307</v>
      </c>
      <c r="BU237" s="749">
        <v>11.822447985406441</v>
      </c>
      <c r="BV237" s="749">
        <v>-54.442244827415081</v>
      </c>
      <c r="BW237" s="749">
        <v>-40.988662114323915</v>
      </c>
      <c r="BX237" s="749">
        <v>-51.341814302211901</v>
      </c>
      <c r="BY237" s="749">
        <v>-4.1591194280761101</v>
      </c>
      <c r="BZ237" s="749">
        <v>27.941747795432036</v>
      </c>
      <c r="CA237" s="749">
        <v>33.025766292045986</v>
      </c>
      <c r="CB237" s="749">
        <v>49.152896034322893</v>
      </c>
      <c r="CC237" s="749">
        <v>34.354221451241571</v>
      </c>
      <c r="CD237" s="749">
        <v>35.542405399021348</v>
      </c>
      <c r="CE237" s="749">
        <v>69.949559236977905</v>
      </c>
      <c r="CF237" s="749">
        <v>69.949559236977905</v>
      </c>
      <c r="CG237" s="749">
        <v>69.949559236977905</v>
      </c>
      <c r="CH237" s="749">
        <v>69.949559236977905</v>
      </c>
      <c r="CI237" s="749">
        <v>106.8795613144824</v>
      </c>
      <c r="CJ237" s="749">
        <v>106.8795613144824</v>
      </c>
      <c r="CK237" s="749">
        <v>106.8795613144824</v>
      </c>
      <c r="CL237" s="749">
        <v>106.8795613144824</v>
      </c>
      <c r="CM237" s="749">
        <v>-23.969135197926576</v>
      </c>
      <c r="CN237" s="749">
        <v>77.809092916408275</v>
      </c>
      <c r="CO237" s="749">
        <v>-26.563713976496725</v>
      </c>
      <c r="CP237" s="749">
        <v>128.74591244788715</v>
      </c>
      <c r="CQ237" s="749">
        <v>-25.026605044448502</v>
      </c>
      <c r="CR237" s="749">
        <v>-39.174393299339307</v>
      </c>
      <c r="CS237" s="749">
        <v>-86.64245741966154</v>
      </c>
      <c r="CT237" s="749">
        <v>166.03739233836103</v>
      </c>
      <c r="CU237" s="792">
        <v>-30.044924295878118</v>
      </c>
      <c r="CV237" s="792">
        <v>3.7076672566768671</v>
      </c>
      <c r="CW237" s="792">
        <v>72.057190801292307</v>
      </c>
      <c r="CX237" s="792">
        <v>104.70956462477909</v>
      </c>
      <c r="CY237" s="792">
        <v>45.525560443396785</v>
      </c>
      <c r="CZ237" s="792">
        <v>-50.4119265459681</v>
      </c>
      <c r="DA237" s="792">
        <v>109.40153384170168</v>
      </c>
      <c r="DB237" s="792">
        <v>23.282297730361364</v>
      </c>
      <c r="DC237" s="792">
        <v>-72.459817511217523</v>
      </c>
      <c r="DD237" s="792">
        <v>33.059350281632703</v>
      </c>
      <c r="DE237" s="923">
        <v>-125.54752125792999</v>
      </c>
      <c r="DF237" s="793">
        <v>-9.5536731047371291</v>
      </c>
      <c r="DG237" s="793">
        <v>-26.993033103519679</v>
      </c>
      <c r="DH237" s="793">
        <v>-67.9027390380909</v>
      </c>
      <c r="DI237" s="793">
        <v>18.02804336788779</v>
      </c>
      <c r="DJ237" s="793">
        <v>168.06602910477895</v>
      </c>
      <c r="DK237" s="793">
        <v>-283.6984322567975</v>
      </c>
      <c r="DL237" s="793">
        <v>198.71046050454245</v>
      </c>
      <c r="DM237" s="749">
        <v>-87.966683113022782</v>
      </c>
      <c r="DN237" s="749">
        <v>218.22047261465178</v>
      </c>
      <c r="DO237" s="749"/>
      <c r="DP237" s="749"/>
      <c r="DQ237" s="749"/>
      <c r="DR237" s="749"/>
      <c r="DS237" s="749"/>
      <c r="DT237" s="749"/>
      <c r="DU237" s="749"/>
      <c r="DV237" s="749"/>
      <c r="DW237" s="749"/>
      <c r="DX237" s="749"/>
      <c r="DY237" s="749"/>
      <c r="DZ237" s="750"/>
    </row>
    <row r="238" spans="1:130" s="1" customFormat="1" ht="14.1">
      <c r="A238" s="694"/>
      <c r="B238" s="453" t="s">
        <v>897</v>
      </c>
      <c r="C238" s="457"/>
      <c r="D238" s="457"/>
      <c r="E238" s="457"/>
      <c r="F238" s="457"/>
      <c r="G238" s="457"/>
      <c r="H238" s="457"/>
      <c r="I238" s="457"/>
      <c r="J238" s="457"/>
      <c r="K238" s="457"/>
      <c r="L238" s="457"/>
      <c r="M238" s="457"/>
      <c r="N238" s="457"/>
      <c r="O238" s="749">
        <v>4.3149999999999977</v>
      </c>
      <c r="P238" s="749">
        <v>4.3149999999999977</v>
      </c>
      <c r="Q238" s="749">
        <v>4.3149999999999977</v>
      </c>
      <c r="R238" s="749">
        <v>4.3149999999999977</v>
      </c>
      <c r="S238" s="749">
        <v>3.5096500000000006</v>
      </c>
      <c r="T238" s="749">
        <v>3.5096500000000006</v>
      </c>
      <c r="U238" s="749">
        <v>3.5096500000000006</v>
      </c>
      <c r="V238" s="749">
        <v>3.5096500000000006</v>
      </c>
      <c r="W238" s="749">
        <v>-0.45550000000000068</v>
      </c>
      <c r="X238" s="749">
        <v>-0.45550000000000068</v>
      </c>
      <c r="Y238" s="749">
        <v>-0.45550000000000068</v>
      </c>
      <c r="Z238" s="749">
        <v>-0.45550000000000068</v>
      </c>
      <c r="AA238" s="749">
        <v>-3.3150000000000013</v>
      </c>
      <c r="AB238" s="749">
        <v>-3.3150000000000013</v>
      </c>
      <c r="AC238" s="749">
        <v>-3.3150000000000013</v>
      </c>
      <c r="AD238" s="749">
        <v>-3.3150000000000013</v>
      </c>
      <c r="AE238" s="749">
        <v>-3.2050000000000001</v>
      </c>
      <c r="AF238" s="749">
        <v>-3.2050000000000001</v>
      </c>
      <c r="AG238" s="749">
        <v>-3.2050000000000001</v>
      </c>
      <c r="AH238" s="749">
        <v>-3.2050000000000001</v>
      </c>
      <c r="AI238" s="749">
        <v>8.9237499999999965</v>
      </c>
      <c r="AJ238" s="749">
        <v>8.9237499999999965</v>
      </c>
      <c r="AK238" s="749">
        <v>8.9237499999999965</v>
      </c>
      <c r="AL238" s="749">
        <v>8.9237499999999965</v>
      </c>
      <c r="AM238" s="749">
        <v>-26.984482857142865</v>
      </c>
      <c r="AN238" s="749">
        <v>-26.984482857142865</v>
      </c>
      <c r="AO238" s="749">
        <v>-26.984482857142865</v>
      </c>
      <c r="AP238" s="749">
        <v>-26.984482857142865</v>
      </c>
      <c r="AQ238" s="749">
        <v>-29.789749999999998</v>
      </c>
      <c r="AR238" s="749">
        <v>-29.789749999999998</v>
      </c>
      <c r="AS238" s="749">
        <v>-29.789749999999998</v>
      </c>
      <c r="AT238" s="749">
        <v>-29.789749999999998</v>
      </c>
      <c r="AU238" s="749">
        <v>-20.380161627438994</v>
      </c>
      <c r="AV238" s="749">
        <v>-20.380161627438994</v>
      </c>
      <c r="AW238" s="749">
        <v>-20.380161627438994</v>
      </c>
      <c r="AX238" s="749">
        <v>-20.380161627438994</v>
      </c>
      <c r="AY238" s="749">
        <v>-27.667587037938929</v>
      </c>
      <c r="AZ238" s="749">
        <v>-27.667587037938929</v>
      </c>
      <c r="BA238" s="749">
        <v>-27.667587037938929</v>
      </c>
      <c r="BB238" s="749">
        <v>-27.667587037938929</v>
      </c>
      <c r="BC238" s="749">
        <v>-13.576317042500001</v>
      </c>
      <c r="BD238" s="749">
        <v>-13.576317042500001</v>
      </c>
      <c r="BE238" s="749">
        <v>-13.576317042500001</v>
      </c>
      <c r="BF238" s="749">
        <v>-13.576317042500001</v>
      </c>
      <c r="BG238" s="749">
        <v>-13.371662511875144</v>
      </c>
      <c r="BH238" s="749">
        <v>-13.371662511875144</v>
      </c>
      <c r="BI238" s="749">
        <v>-13.371662511875144</v>
      </c>
      <c r="BJ238" s="749">
        <v>-13.371662511875144</v>
      </c>
      <c r="BK238" s="749">
        <v>-88.61285625265657</v>
      </c>
      <c r="BL238" s="749">
        <v>18.017406700795899</v>
      </c>
      <c r="BM238" s="749">
        <v>18.017406700795899</v>
      </c>
      <c r="BN238" s="749">
        <v>18.017406700795899</v>
      </c>
      <c r="BO238" s="749">
        <v>58.634605873898998</v>
      </c>
      <c r="BP238" s="749">
        <v>58.634605873899005</v>
      </c>
      <c r="BQ238" s="749">
        <v>58.634605873899005</v>
      </c>
      <c r="BR238" s="749">
        <v>58.634605873898998</v>
      </c>
      <c r="BS238" s="749">
        <v>-53.110340859733</v>
      </c>
      <c r="BT238" s="749">
        <v>-53.110340859733</v>
      </c>
      <c r="BU238" s="749">
        <v>-53.110340859733</v>
      </c>
      <c r="BV238" s="749">
        <v>-53.110340859733</v>
      </c>
      <c r="BW238" s="749">
        <v>57.123390382164501</v>
      </c>
      <c r="BX238" s="749">
        <v>57.123390382164501</v>
      </c>
      <c r="BY238" s="749">
        <v>57.123390382164501</v>
      </c>
      <c r="BZ238" s="749">
        <v>57.123390382164501</v>
      </c>
      <c r="CA238" s="749">
        <v>-22.607276466310751</v>
      </c>
      <c r="CB238" s="749">
        <v>-22.607276466310751</v>
      </c>
      <c r="CC238" s="749">
        <v>-22.607276466310751</v>
      </c>
      <c r="CD238" s="749">
        <v>-22.607276466310751</v>
      </c>
      <c r="CE238" s="749">
        <v>-7.1336168861670615</v>
      </c>
      <c r="CF238" s="749">
        <v>-7.1336168861670615</v>
      </c>
      <c r="CG238" s="749">
        <v>-7.1336168861670615</v>
      </c>
      <c r="CH238" s="749">
        <v>-7.1336168861670615</v>
      </c>
      <c r="CI238" s="749">
        <v>19.805703373229051</v>
      </c>
      <c r="CJ238" s="749">
        <v>19.805703373229051</v>
      </c>
      <c r="CK238" s="749">
        <v>19.805703373229051</v>
      </c>
      <c r="CL238" s="749">
        <v>19.805703373229051</v>
      </c>
      <c r="CM238" s="749">
        <v>-35.627037995190861</v>
      </c>
      <c r="CN238" s="749">
        <v>18.950583885965429</v>
      </c>
      <c r="CO238" s="749">
        <v>-16.068955339322425</v>
      </c>
      <c r="CP238" s="749">
        <v>190.08245503632983</v>
      </c>
      <c r="CQ238" s="749">
        <v>-69.3384147552581</v>
      </c>
      <c r="CR238" s="749">
        <v>-25.630749317236713</v>
      </c>
      <c r="CS238" s="749">
        <v>-2.809736941738052</v>
      </c>
      <c r="CT238" s="749">
        <v>193.29724933993211</v>
      </c>
      <c r="CU238" s="797">
        <v>-66.782162870035464</v>
      </c>
      <c r="CV238" s="797">
        <v>-10.253960971344217</v>
      </c>
      <c r="CW238" s="797">
        <v>-80.153444165083158</v>
      </c>
      <c r="CX238" s="797">
        <v>268.96697282116185</v>
      </c>
      <c r="CY238" s="797">
        <v>-52.336777762631527</v>
      </c>
      <c r="CZ238" s="797">
        <v>274.4449778181696</v>
      </c>
      <c r="DA238" s="797">
        <v>116.08899045173911</v>
      </c>
      <c r="DB238" s="797">
        <v>-10.295944346367122</v>
      </c>
      <c r="DC238" s="797">
        <v>-113.52940014759393</v>
      </c>
      <c r="DD238" s="797">
        <v>-77.42639470009091</v>
      </c>
      <c r="DE238" s="797">
        <v>267.72679301964934</v>
      </c>
      <c r="DF238" s="798">
        <v>77.649059913848248</v>
      </c>
      <c r="DG238" s="798">
        <v>-192.96289555772989</v>
      </c>
      <c r="DH238" s="798">
        <v>174.50602145937785</v>
      </c>
      <c r="DI238" s="798">
        <v>-262.01435157026947</v>
      </c>
      <c r="DJ238" s="798">
        <v>151.56471936570384</v>
      </c>
      <c r="DK238" s="798">
        <v>-125.67884469694536</v>
      </c>
      <c r="DL238" s="798">
        <v>131.36836899734161</v>
      </c>
      <c r="DM238" s="749">
        <v>-325.38061249414568</v>
      </c>
      <c r="DN238" s="749">
        <v>426.66692457351428</v>
      </c>
      <c r="DO238" s="749"/>
      <c r="DP238" s="749"/>
      <c r="DQ238" s="749"/>
      <c r="DR238" s="749"/>
      <c r="DS238" s="749"/>
      <c r="DT238" s="749"/>
      <c r="DU238" s="749"/>
      <c r="DV238" s="749"/>
      <c r="DW238" s="749"/>
      <c r="DX238" s="749"/>
      <c r="DY238" s="749"/>
      <c r="DZ238" s="750"/>
    </row>
    <row r="239" spans="1:130" s="1" customFormat="1" ht="14.1">
      <c r="A239" s="694"/>
      <c r="B239" s="454" t="s">
        <v>759</v>
      </c>
      <c r="C239" s="458"/>
      <c r="D239" s="458"/>
      <c r="E239" s="458"/>
      <c r="F239" s="458"/>
      <c r="G239" s="458"/>
      <c r="H239" s="458"/>
      <c r="I239" s="458"/>
      <c r="J239" s="458"/>
      <c r="K239" s="458"/>
      <c r="L239" s="458"/>
      <c r="M239" s="458"/>
      <c r="N239" s="458"/>
      <c r="O239" s="751">
        <v>4.3149999999999977</v>
      </c>
      <c r="P239" s="751">
        <v>4.3149999999999977</v>
      </c>
      <c r="Q239" s="751">
        <v>4.3149999999999977</v>
      </c>
      <c r="R239" s="751">
        <v>4.3149999999999977</v>
      </c>
      <c r="S239" s="751">
        <v>3.5096500000000006</v>
      </c>
      <c r="T239" s="751">
        <v>3.5096500000000006</v>
      </c>
      <c r="U239" s="751">
        <v>3.5096500000000006</v>
      </c>
      <c r="V239" s="751">
        <v>3.5096500000000006</v>
      </c>
      <c r="W239" s="751">
        <v>-0.45550000000000068</v>
      </c>
      <c r="X239" s="751">
        <v>-0.45550000000000068</v>
      </c>
      <c r="Y239" s="751">
        <v>-0.45550000000000068</v>
      </c>
      <c r="Z239" s="751">
        <v>-0.45550000000000068</v>
      </c>
      <c r="AA239" s="751">
        <v>-3.3150000000000013</v>
      </c>
      <c r="AB239" s="751">
        <v>-3.3150000000000013</v>
      </c>
      <c r="AC239" s="751">
        <v>-3.3150000000000013</v>
      </c>
      <c r="AD239" s="751">
        <v>-3.3150000000000013</v>
      </c>
      <c r="AE239" s="751">
        <v>-3.2050000000000001</v>
      </c>
      <c r="AF239" s="751">
        <v>-3.2050000000000001</v>
      </c>
      <c r="AG239" s="751">
        <v>-3.2050000000000001</v>
      </c>
      <c r="AH239" s="751">
        <v>-3.2050000000000001</v>
      </c>
      <c r="AI239" s="751">
        <v>8.9237499999999965</v>
      </c>
      <c r="AJ239" s="751">
        <v>8.9237499999999965</v>
      </c>
      <c r="AK239" s="751">
        <v>8.9237499999999965</v>
      </c>
      <c r="AL239" s="751">
        <v>8.9237499999999965</v>
      </c>
      <c r="AM239" s="751">
        <v>-26.984482857142865</v>
      </c>
      <c r="AN239" s="751">
        <v>-26.984482857142865</v>
      </c>
      <c r="AO239" s="751">
        <v>-26.984482857142865</v>
      </c>
      <c r="AP239" s="751">
        <v>-26.984482857142865</v>
      </c>
      <c r="AQ239" s="751">
        <v>-29.789749999999998</v>
      </c>
      <c r="AR239" s="751">
        <v>-29.789749999999998</v>
      </c>
      <c r="AS239" s="751">
        <v>-29.789749999999998</v>
      </c>
      <c r="AT239" s="751">
        <v>-29.789749999999998</v>
      </c>
      <c r="AU239" s="751">
        <v>-20.380161627438994</v>
      </c>
      <c r="AV239" s="751">
        <v>-20.380161627438994</v>
      </c>
      <c r="AW239" s="751">
        <v>-20.380161627438994</v>
      </c>
      <c r="AX239" s="751">
        <v>-20.380161627438994</v>
      </c>
      <c r="AY239" s="751">
        <v>-27.667587037938929</v>
      </c>
      <c r="AZ239" s="751">
        <v>-27.667587037938929</v>
      </c>
      <c r="BA239" s="751">
        <v>-27.667587037938929</v>
      </c>
      <c r="BB239" s="751">
        <v>-27.667587037938929</v>
      </c>
      <c r="BC239" s="751">
        <v>-13.576317042500001</v>
      </c>
      <c r="BD239" s="751">
        <v>-13.576317042500001</v>
      </c>
      <c r="BE239" s="751">
        <v>-13.576317042500001</v>
      </c>
      <c r="BF239" s="751">
        <v>-13.576317042500001</v>
      </c>
      <c r="BG239" s="751">
        <v>-13.371662511875144</v>
      </c>
      <c r="BH239" s="751">
        <v>-13.371662511875144</v>
      </c>
      <c r="BI239" s="751">
        <v>-13.371662511875144</v>
      </c>
      <c r="BJ239" s="751">
        <v>-13.371662511875144</v>
      </c>
      <c r="BK239" s="751">
        <v>18.017406700795899</v>
      </c>
      <c r="BL239" s="751">
        <v>18.017406700795899</v>
      </c>
      <c r="BM239" s="751">
        <v>18.017406700795899</v>
      </c>
      <c r="BN239" s="751">
        <v>18.017406700795899</v>
      </c>
      <c r="BO239" s="751">
        <v>58.634605873898998</v>
      </c>
      <c r="BP239" s="751">
        <v>58.634605873899005</v>
      </c>
      <c r="BQ239" s="751">
        <v>58.634605873899005</v>
      </c>
      <c r="BR239" s="751">
        <v>58.634605873898998</v>
      </c>
      <c r="BS239" s="751">
        <v>-53.110340859733</v>
      </c>
      <c r="BT239" s="751">
        <v>-53.110340859733</v>
      </c>
      <c r="BU239" s="751">
        <v>-53.110340859733</v>
      </c>
      <c r="BV239" s="751">
        <v>-53.110340859733</v>
      </c>
      <c r="BW239" s="751">
        <v>57.123390382164501</v>
      </c>
      <c r="BX239" s="751">
        <v>57.123390382164501</v>
      </c>
      <c r="BY239" s="751">
        <v>57.123390382164501</v>
      </c>
      <c r="BZ239" s="751">
        <v>57.123390382164501</v>
      </c>
      <c r="CA239" s="751">
        <v>-22.607276466310751</v>
      </c>
      <c r="CB239" s="751">
        <v>-22.607276466310751</v>
      </c>
      <c r="CC239" s="751">
        <v>-22.607276466310751</v>
      </c>
      <c r="CD239" s="751">
        <v>-22.607276466310751</v>
      </c>
      <c r="CE239" s="751">
        <v>-7.1336168861670615</v>
      </c>
      <c r="CF239" s="751">
        <v>-7.1336168861670615</v>
      </c>
      <c r="CG239" s="751">
        <v>-7.1336168861670615</v>
      </c>
      <c r="CH239" s="751">
        <v>-7.1336168861670615</v>
      </c>
      <c r="CI239" s="751">
        <v>19.805703373229051</v>
      </c>
      <c r="CJ239" s="751">
        <v>19.805703373229051</v>
      </c>
      <c r="CK239" s="751">
        <v>19.805703373229051</v>
      </c>
      <c r="CL239" s="751">
        <v>19.805703373229051</v>
      </c>
      <c r="CM239" s="751">
        <v>-35.627037995190861</v>
      </c>
      <c r="CN239" s="751">
        <v>18.950583885965429</v>
      </c>
      <c r="CO239" s="751">
        <v>-16.068955339322425</v>
      </c>
      <c r="CP239" s="751">
        <v>190.08245503632983</v>
      </c>
      <c r="CQ239" s="751">
        <v>-69.3384147552581</v>
      </c>
      <c r="CR239" s="751">
        <v>-25.630749317236713</v>
      </c>
      <c r="CS239" s="751">
        <v>-2.809736941738052</v>
      </c>
      <c r="CT239" s="751">
        <v>193.29724933993211</v>
      </c>
      <c r="CU239" s="790">
        <v>-66.782162870035464</v>
      </c>
      <c r="CV239" s="790">
        <v>-10.253960971344217</v>
      </c>
      <c r="CW239" s="790">
        <v>-80.153444165083158</v>
      </c>
      <c r="CX239" s="790">
        <v>268.96697282116185</v>
      </c>
      <c r="CY239" s="790">
        <v>-52.336777762631527</v>
      </c>
      <c r="CZ239" s="790">
        <v>274.4449778181696</v>
      </c>
      <c r="DA239" s="790">
        <v>116.08899045173911</v>
      </c>
      <c r="DB239" s="790">
        <v>-10.295944346367122</v>
      </c>
      <c r="DC239" s="790">
        <v>-113.52940014759393</v>
      </c>
      <c r="DD239" s="790">
        <v>-77.42639470009091</v>
      </c>
      <c r="DE239" s="790">
        <v>267.72679301964934</v>
      </c>
      <c r="DF239" s="791">
        <v>77.649059913848248</v>
      </c>
      <c r="DG239" s="791">
        <v>-192.96289555772989</v>
      </c>
      <c r="DH239" s="791">
        <v>174.50602145937785</v>
      </c>
      <c r="DI239" s="791">
        <v>-262.01435157026947</v>
      </c>
      <c r="DJ239" s="791">
        <v>151.56471936570384</v>
      </c>
      <c r="DK239" s="791">
        <v>-125.67884469694536</v>
      </c>
      <c r="DL239" s="791">
        <v>131.36836899734161</v>
      </c>
      <c r="DM239" s="751">
        <v>-325.38061249414568</v>
      </c>
      <c r="DN239" s="751">
        <v>426.66692457351428</v>
      </c>
      <c r="DO239" s="751"/>
      <c r="DP239" s="751"/>
      <c r="DQ239" s="751"/>
      <c r="DR239" s="751"/>
      <c r="DS239" s="751"/>
      <c r="DT239" s="751"/>
      <c r="DU239" s="751"/>
      <c r="DV239" s="751"/>
      <c r="DW239" s="751"/>
      <c r="DX239" s="751"/>
      <c r="DY239" s="751"/>
      <c r="DZ239" s="752"/>
    </row>
    <row r="240" spans="1:130" s="1" customFormat="1" thickBot="1">
      <c r="A240" s="694" t="s">
        <v>1538</v>
      </c>
      <c r="B240" s="455" t="s">
        <v>668</v>
      </c>
      <c r="C240" s="459"/>
      <c r="D240" s="459"/>
      <c r="E240" s="459"/>
      <c r="F240" s="459"/>
      <c r="G240" s="459"/>
      <c r="H240" s="459"/>
      <c r="I240" s="459"/>
      <c r="J240" s="459"/>
      <c r="K240" s="459"/>
      <c r="L240" s="459"/>
      <c r="M240" s="459"/>
      <c r="N240" s="459"/>
      <c r="O240" s="753">
        <v>4.3149999999999977</v>
      </c>
      <c r="P240" s="753">
        <v>4.3149999999999977</v>
      </c>
      <c r="Q240" s="753">
        <v>4.3149999999999977</v>
      </c>
      <c r="R240" s="753">
        <v>4.3149999999999977</v>
      </c>
      <c r="S240" s="753">
        <v>3.5096500000000006</v>
      </c>
      <c r="T240" s="753">
        <v>3.5096500000000006</v>
      </c>
      <c r="U240" s="753">
        <v>3.5096500000000006</v>
      </c>
      <c r="V240" s="753">
        <v>3.5096500000000006</v>
      </c>
      <c r="W240" s="753">
        <v>-0.45550000000000068</v>
      </c>
      <c r="X240" s="753">
        <v>-0.45550000000000068</v>
      </c>
      <c r="Y240" s="753">
        <v>-0.45550000000000068</v>
      </c>
      <c r="Z240" s="753">
        <v>-0.45550000000000068</v>
      </c>
      <c r="AA240" s="753">
        <v>-3.3150000000000013</v>
      </c>
      <c r="AB240" s="753">
        <v>-3.3150000000000013</v>
      </c>
      <c r="AC240" s="753">
        <v>-3.3150000000000013</v>
      </c>
      <c r="AD240" s="753">
        <v>-3.3150000000000013</v>
      </c>
      <c r="AE240" s="753">
        <v>-3.2050000000000001</v>
      </c>
      <c r="AF240" s="753">
        <v>-3.2050000000000001</v>
      </c>
      <c r="AG240" s="753">
        <v>-3.2050000000000001</v>
      </c>
      <c r="AH240" s="753">
        <v>-3.2050000000000001</v>
      </c>
      <c r="AI240" s="753">
        <v>8.9237499999999965</v>
      </c>
      <c r="AJ240" s="753">
        <v>8.9237499999999965</v>
      </c>
      <c r="AK240" s="753">
        <v>8.9237499999999965</v>
      </c>
      <c r="AL240" s="753">
        <v>8.9237499999999965</v>
      </c>
      <c r="AM240" s="753">
        <v>-26.984482857142865</v>
      </c>
      <c r="AN240" s="753">
        <v>-26.984482857142865</v>
      </c>
      <c r="AO240" s="753">
        <v>-26.984482857142865</v>
      </c>
      <c r="AP240" s="753">
        <v>-26.984482857142865</v>
      </c>
      <c r="AQ240" s="753">
        <v>-29.789749999999998</v>
      </c>
      <c r="AR240" s="753">
        <v>-29.789749999999998</v>
      </c>
      <c r="AS240" s="753">
        <v>-29.789749999999998</v>
      </c>
      <c r="AT240" s="753">
        <v>-29.789749999999998</v>
      </c>
      <c r="AU240" s="753">
        <v>-20.380161627438994</v>
      </c>
      <c r="AV240" s="753">
        <v>-20.380161627438994</v>
      </c>
      <c r="AW240" s="753">
        <v>-20.380161627438994</v>
      </c>
      <c r="AX240" s="753">
        <v>-20.380161627438994</v>
      </c>
      <c r="AY240" s="753">
        <v>-27.667587037938929</v>
      </c>
      <c r="AZ240" s="753">
        <v>-27.667587037938929</v>
      </c>
      <c r="BA240" s="753">
        <v>-27.667587037938929</v>
      </c>
      <c r="BB240" s="753">
        <v>-27.667587037938929</v>
      </c>
      <c r="BC240" s="753">
        <v>-13.576317042500001</v>
      </c>
      <c r="BD240" s="753">
        <v>-13.576317042500001</v>
      </c>
      <c r="BE240" s="753">
        <v>-13.576317042500001</v>
      </c>
      <c r="BF240" s="753">
        <v>-13.576317042500001</v>
      </c>
      <c r="BG240" s="753">
        <v>-13.371662511875144</v>
      </c>
      <c r="BH240" s="753">
        <v>-13.371662511875144</v>
      </c>
      <c r="BI240" s="753">
        <v>-13.371662511875144</v>
      </c>
      <c r="BJ240" s="753">
        <v>-13.371662511875144</v>
      </c>
      <c r="BK240" s="753">
        <v>18.017406700795899</v>
      </c>
      <c r="BL240" s="753">
        <v>18.017406700795899</v>
      </c>
      <c r="BM240" s="753">
        <v>18.017406700795899</v>
      </c>
      <c r="BN240" s="753">
        <v>18.017406700795899</v>
      </c>
      <c r="BO240" s="753">
        <v>58.634605873898998</v>
      </c>
      <c r="BP240" s="753">
        <v>58.634605873899005</v>
      </c>
      <c r="BQ240" s="753">
        <v>58.634605873899005</v>
      </c>
      <c r="BR240" s="753">
        <v>58.634605873898998</v>
      </c>
      <c r="BS240" s="753">
        <v>-53.110340859733</v>
      </c>
      <c r="BT240" s="753">
        <v>-53.110340859733</v>
      </c>
      <c r="BU240" s="753">
        <v>-53.110340859733</v>
      </c>
      <c r="BV240" s="753">
        <v>-53.110340859733</v>
      </c>
      <c r="BW240" s="753">
        <v>57.123390382164501</v>
      </c>
      <c r="BX240" s="753">
        <v>57.123390382164501</v>
      </c>
      <c r="BY240" s="753">
        <v>57.123390382164501</v>
      </c>
      <c r="BZ240" s="753">
        <v>57.123390382164501</v>
      </c>
      <c r="CA240" s="753">
        <v>-22.607276466310751</v>
      </c>
      <c r="CB240" s="753">
        <v>-22.607276466310751</v>
      </c>
      <c r="CC240" s="753">
        <v>-22.607276466310751</v>
      </c>
      <c r="CD240" s="753">
        <v>-22.607276466310751</v>
      </c>
      <c r="CE240" s="753">
        <v>-7.1336168861670615</v>
      </c>
      <c r="CF240" s="753">
        <v>-7.1336168861670615</v>
      </c>
      <c r="CG240" s="753">
        <v>-7.1336168861670615</v>
      </c>
      <c r="CH240" s="753">
        <v>-7.1336168861670615</v>
      </c>
      <c r="CI240" s="753">
        <v>19.805703373229051</v>
      </c>
      <c r="CJ240" s="753">
        <v>19.805703373229051</v>
      </c>
      <c r="CK240" s="753">
        <v>19.805703373229051</v>
      </c>
      <c r="CL240" s="753">
        <v>19.805703373229051</v>
      </c>
      <c r="CM240" s="753">
        <v>-35.627037995190861</v>
      </c>
      <c r="CN240" s="753">
        <v>18.950583885965429</v>
      </c>
      <c r="CO240" s="753">
        <v>-16.068955339322425</v>
      </c>
      <c r="CP240" s="753">
        <v>190.08245503632983</v>
      </c>
      <c r="CQ240" s="753">
        <v>-69.3384147552581</v>
      </c>
      <c r="CR240" s="753">
        <v>-25.630749317236713</v>
      </c>
      <c r="CS240" s="753">
        <v>-2.809736941738052</v>
      </c>
      <c r="CT240" s="753">
        <v>193.29724933993211</v>
      </c>
      <c r="CU240" s="799">
        <v>-66.782162870035464</v>
      </c>
      <c r="CV240" s="799">
        <v>-10.253960971344217</v>
      </c>
      <c r="CW240" s="799">
        <v>-80.153444165083158</v>
      </c>
      <c r="CX240" s="799">
        <v>268.96697282116185</v>
      </c>
      <c r="CY240" s="799">
        <v>-52.336777762631527</v>
      </c>
      <c r="CZ240" s="799">
        <v>274.44497781816949</v>
      </c>
      <c r="DA240" s="799">
        <v>116.08899045173911</v>
      </c>
      <c r="DB240" s="799">
        <v>-10.295944346367122</v>
      </c>
      <c r="DC240" s="799">
        <v>-113.52940014759393</v>
      </c>
      <c r="DD240" s="799">
        <v>-77.426394700090896</v>
      </c>
      <c r="DE240" s="799">
        <v>267.72679301964934</v>
      </c>
      <c r="DF240" s="800">
        <v>77.649059913848248</v>
      </c>
      <c r="DG240" s="800">
        <v>-192.96289555772989</v>
      </c>
      <c r="DH240" s="800">
        <v>174.50602145937785</v>
      </c>
      <c r="DI240" s="800">
        <v>-262.01435157026935</v>
      </c>
      <c r="DJ240" s="800">
        <v>151.56471936570384</v>
      </c>
      <c r="DK240" s="800">
        <v>-125.67884469694536</v>
      </c>
      <c r="DL240" s="800">
        <v>131.36836899734163</v>
      </c>
      <c r="DM240" s="753">
        <v>-325.38061249414568</v>
      </c>
      <c r="DN240" s="753">
        <v>426.66692457351428</v>
      </c>
      <c r="DO240" s="753"/>
      <c r="DP240" s="753"/>
      <c r="DQ240" s="753"/>
      <c r="DR240" s="753"/>
      <c r="DS240" s="753"/>
      <c r="DT240" s="753"/>
      <c r="DU240" s="753"/>
      <c r="DV240" s="753"/>
      <c r="DW240" s="753"/>
      <c r="DX240" s="753"/>
      <c r="DY240" s="753"/>
      <c r="DZ240" s="754"/>
    </row>
    <row r="241" spans="1:130" s="1" customFormat="1" ht="14.1">
      <c r="A241" s="694"/>
      <c r="B241" s="920"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68" t="str">
        <f>IF('monthly data'!LP241&gt;0,AVERAGE('monthly data'!LN241:LP241),"")</f>
        <v/>
      </c>
      <c r="DH241" s="869" t="str">
        <f>IF('monthly data'!LS241&gt;0,AVERAGE('monthly data'!LQ241:LS241),"")</f>
        <v/>
      </c>
      <c r="DI241" s="869" t="str">
        <f>IF('monthly data'!LV241&gt;0,AVERAGE('monthly data'!LT241:LV241),"")</f>
        <v/>
      </c>
      <c r="DJ241" s="869" t="str">
        <f>IF('monthly data'!LY241&gt;0,AVERAGE('monthly data'!LW241:LY241),"")</f>
        <v/>
      </c>
      <c r="DK241" s="869" t="str">
        <f>IF('monthly data'!MB241&gt;0,AVERAGE('monthly data'!LZ241:MB241),"")</f>
        <v/>
      </c>
      <c r="DL241" s="869" t="str">
        <f>IF('monthly data'!ME241&gt;0,AVERAGE('monthly data'!MC241:ME241),"")</f>
        <v/>
      </c>
      <c r="DM241" s="869" t="str">
        <f>IF('monthly data'!MH241&gt;0,AVERAGE('monthly data'!MF241:MH241),"")</f>
        <v/>
      </c>
      <c r="DN241" s="869" t="str">
        <f>IF('monthly data'!MK241&gt;0,AVERAGE('monthly data'!MI241:MK241),"")</f>
        <v/>
      </c>
      <c r="DO241" s="869" t="str">
        <f>IF('monthly data'!MN241&gt;0,AVERAGE('monthly data'!ML241:MN241),"")</f>
        <v/>
      </c>
      <c r="DP241" s="869" t="str">
        <f>IF('monthly data'!MQ241&gt;0,AVERAGE('monthly data'!MO241:MQ241),"")</f>
        <v/>
      </c>
      <c r="DQ241" s="869" t="str">
        <f>IF('monthly data'!MT241&gt;0,AVERAGE('monthly data'!MR241:MT241),"")</f>
        <v/>
      </c>
      <c r="DR241" s="869" t="str">
        <f>IF('monthly data'!MW241&gt;0,AVERAGE('monthly data'!MU241:MW241),"")</f>
        <v/>
      </c>
      <c r="DS241" s="869"/>
      <c r="DT241" s="869"/>
      <c r="DU241" s="869"/>
      <c r="DV241" s="869"/>
      <c r="DW241" s="480"/>
      <c r="DX241" s="480"/>
      <c r="DY241" s="480"/>
      <c r="DZ241" s="480"/>
    </row>
    <row r="242" spans="1:130" ht="17.100000000000001" customHeight="1">
      <c r="DG242" s="774" t="s">
        <v>1494</v>
      </c>
    </row>
    <row r="243" spans="1:130" s="444" customFormat="1" ht="15.75" customHeight="1">
      <c r="A243" s="695"/>
      <c r="B243" s="921" t="s">
        <v>1474</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55" t="s">
        <v>1464</v>
      </c>
      <c r="B244" s="476" t="s">
        <v>568</v>
      </c>
      <c r="C244" s="845">
        <f>AVERAGE('monthly data'!B244:D244)</f>
        <v>2.1626999999999996</v>
      </c>
      <c r="D244" s="845">
        <f>AVERAGE('monthly data'!E244:G244)</f>
        <v>4.211666666666666</v>
      </c>
      <c r="E244" s="845">
        <f>AVERAGE('monthly data'!H244:J244)</f>
        <v>13.180999999999999</v>
      </c>
      <c r="F244" s="845">
        <f>AVERAGE('monthly data'!K244:M244)</f>
        <v>24.576099999999997</v>
      </c>
      <c r="G244" s="845">
        <f>AVERAGE('monthly data'!N244:P244)</f>
        <v>32.854833333333332</v>
      </c>
      <c r="H244" s="845">
        <f>AVERAGE('monthly data'!Q244:S244)</f>
        <v>33.74133333333333</v>
      </c>
      <c r="I244" s="845">
        <f>AVERAGE('monthly data'!T244:V244)</f>
        <v>36.161000000000001</v>
      </c>
      <c r="J244" s="845">
        <f>AVERAGE('monthly data'!W244:Y244)</f>
        <v>39.031333333333329</v>
      </c>
      <c r="K244" s="845">
        <f>AVERAGE('monthly data'!Z244:AB244)</f>
        <v>43.580666666666673</v>
      </c>
      <c r="L244" s="845">
        <f>AVERAGE('monthly data'!AC244:AE244)</f>
        <v>49.681000000000004</v>
      </c>
      <c r="M244" s="845">
        <f>AVERAGE('monthly data'!AF244:AH244)</f>
        <v>49.227333333333327</v>
      </c>
      <c r="N244" s="845">
        <f>AVERAGE('monthly data'!AI244:AK244)</f>
        <v>54.275100000000002</v>
      </c>
      <c r="O244" s="845">
        <f>AVERAGE('monthly data'!AL244:AN244)</f>
        <v>47.248779333333324</v>
      </c>
      <c r="P244" s="845">
        <f>AVERAGE('monthly data'!AO244:AQ244)</f>
        <v>44.693509666666671</v>
      </c>
      <c r="Q244" s="845">
        <f>AVERAGE('monthly data'!AR244:AT244)</f>
        <v>43.703340000000004</v>
      </c>
      <c r="R244" s="845">
        <f>AVERAGE('monthly data'!AU244:AW244)</f>
        <v>43.508648999999991</v>
      </c>
      <c r="S244" s="845">
        <f>AVERAGE('monthly data'!AX244:AZ244)</f>
        <v>39.658155999999998</v>
      </c>
      <c r="T244" s="845">
        <f>AVERAGE('monthly data'!BA244:BC244)</f>
        <v>36.375971</v>
      </c>
      <c r="U244" s="845">
        <f>AVERAGE('monthly data'!BD244:BF244)</f>
        <v>43.130579333333323</v>
      </c>
      <c r="V244" s="845">
        <f>AVERAGE('monthly data'!BG244:BI244)</f>
        <v>41.540206666666677</v>
      </c>
      <c r="W244" s="845">
        <f>AVERAGE('monthly data'!BJ244:BL244)</f>
        <v>42.577470333333331</v>
      </c>
      <c r="X244" s="845">
        <f>AVERAGE('monthly data'!BM244:BO244)</f>
        <v>38.242027</v>
      </c>
      <c r="Y244" s="845">
        <f>AVERAGE('monthly data'!BP244:BR244)</f>
        <v>42.349421666666665</v>
      </c>
      <c r="Z244" s="845">
        <f>AVERAGE('monthly data'!BS244:BU244)</f>
        <v>51.530130666666672</v>
      </c>
      <c r="AA244" s="845">
        <f>AVERAGE('monthly data'!BV244:BX244)</f>
        <v>72.963576000000003</v>
      </c>
      <c r="AB244" s="845">
        <f>AVERAGE('monthly data'!BY244:CA244)</f>
        <v>78.572951666666668</v>
      </c>
      <c r="AC244" s="845">
        <f>AVERAGE('monthly data'!CB244:CD244)</f>
        <v>74.610536666666675</v>
      </c>
      <c r="AD244" s="845">
        <f>AVERAGE('monthly data'!CE244:CG244)</f>
        <v>78.433996666666658</v>
      </c>
      <c r="AE244" s="845">
        <f>AVERAGE('monthly data'!CH244:CJ244)</f>
        <v>69.80977</v>
      </c>
      <c r="AF244" s="845">
        <f>AVERAGE('monthly data'!CK244:CM244)</f>
        <v>66.202006666666662</v>
      </c>
      <c r="AG244" s="845">
        <f>AVERAGE('monthly data'!CN244:CP244)</f>
        <v>74.592056666666664</v>
      </c>
      <c r="AH244" s="845">
        <f>AVERAGE('monthly data'!CQ244:CS244)</f>
        <v>84.769880000000001</v>
      </c>
      <c r="AI244" s="845">
        <f>AVERAGE('monthly data'!CT244:CV244)</f>
        <v>98.583393333333333</v>
      </c>
      <c r="AJ244" s="845">
        <f>AVERAGE('monthly data'!CW244:CY244)</f>
        <v>95.958993333333339</v>
      </c>
      <c r="AK244" s="845">
        <f>AVERAGE('monthly data'!CZ244:DB244)</f>
        <v>91.069323333333344</v>
      </c>
      <c r="AL244" s="845">
        <f>AVERAGE('monthly data'!DC244:DE244)</f>
        <v>93.496093333333349</v>
      </c>
      <c r="AM244" s="845">
        <f>AVERAGE('monthly data'!DF244:DH244)</f>
        <v>108.02004420000002</v>
      </c>
      <c r="AN244" s="845">
        <f>AVERAGE('monthly data'!DI244:DK244)</f>
        <v>104.509728591</v>
      </c>
      <c r="AO244" s="845">
        <f>AVERAGE('monthly data'!DL244:DN244)</f>
        <v>108.17683459499999</v>
      </c>
      <c r="AP244" s="845">
        <f>AVERAGE('monthly data'!DO244:DQ244)</f>
        <v>142.41153266666666</v>
      </c>
      <c r="AQ244" s="845">
        <f>AVERAGE('monthly data'!DR244:DT244)</f>
        <v>170.44047266666666</v>
      </c>
      <c r="AR244" s="845">
        <f>AVERAGE('monthly data'!DU244:DW244)</f>
        <v>177.36298233333332</v>
      </c>
      <c r="AS244" s="845">
        <f>AVERAGE('monthly data'!DX244:DZ244)</f>
        <v>178.3532246666667</v>
      </c>
      <c r="AT244" s="845">
        <f>AVERAGE('monthly data'!EA244:EC244)</f>
        <v>203.34505300000001</v>
      </c>
      <c r="AU244" s="845">
        <f>AVERAGE('monthly data'!ED244:EF244)</f>
        <v>260.66289866666665</v>
      </c>
      <c r="AV244" s="845">
        <f>AVERAGE('monthly data'!EG244:EI244)</f>
        <v>281.98923633333334</v>
      </c>
      <c r="AW244" s="845">
        <f>AVERAGE('monthly data'!EJ244:EL244)</f>
        <v>281.65099833333335</v>
      </c>
      <c r="AX244" s="845">
        <f>AVERAGE('monthly data'!EM244:EO244)</f>
        <v>280.137002</v>
      </c>
      <c r="AY244" s="845">
        <f>AVERAGE('monthly data'!EP244:ER244)</f>
        <v>268.46437566666663</v>
      </c>
      <c r="AZ244" s="845">
        <f>AVERAGE('monthly data'!ES244:EU244)</f>
        <v>296.03227699999997</v>
      </c>
      <c r="BA244" s="845">
        <f>AVERAGE('monthly data'!EV244:EX244)</f>
        <v>330.83288833333336</v>
      </c>
      <c r="BB244" s="845">
        <f>AVERAGE('monthly data'!EY244:FA244)</f>
        <v>330.45158199999997</v>
      </c>
      <c r="BC244" s="845">
        <f>AVERAGE('monthly data'!FB244:FD244)</f>
        <v>347.99671166666667</v>
      </c>
      <c r="BD244" s="845">
        <f>AVERAGE('monthly data'!FE244:FG244)</f>
        <v>377.79958233333338</v>
      </c>
      <c r="BE244" s="845">
        <f>AVERAGE('monthly data'!FH244:FJ244)</f>
        <v>394.94558266666672</v>
      </c>
      <c r="BF244" s="845">
        <f>AVERAGE('monthly data'!FK244:FM244)</f>
        <v>378.11642833333326</v>
      </c>
      <c r="BG244" s="845">
        <f>AVERAGE('monthly data'!FN244:FP244)</f>
        <v>367.25585166666673</v>
      </c>
      <c r="BH244" s="845">
        <f>AVERAGE('monthly data'!FQ244:FS244)</f>
        <v>379.1697746641874</v>
      </c>
      <c r="BI244" s="845">
        <f>AVERAGE('monthly data'!FT244:FV244)</f>
        <v>414.63421910866668</v>
      </c>
      <c r="BJ244" s="845">
        <f>AVERAGE('monthly data'!FW244:FY244)</f>
        <v>449.15197461736335</v>
      </c>
      <c r="BK244" s="845">
        <f>AVERAGE('monthly data'!FZ244:GB244)</f>
        <v>423.0942787516139</v>
      </c>
      <c r="BL244" s="845">
        <f>AVERAGE('monthly data'!GC244:GE244)</f>
        <v>427.29657052212059</v>
      </c>
      <c r="BM244" s="845">
        <f>AVERAGE('monthly data'!GF244:GH244)</f>
        <v>458.3849713333334</v>
      </c>
      <c r="BN244" s="845">
        <f>AVERAGE('monthly data'!GI244:GK244)</f>
        <v>484.77640830080003</v>
      </c>
      <c r="BO244" s="845">
        <f>AVERAGE('monthly data'!GL244:GN244)</f>
        <v>485.20205439479997</v>
      </c>
      <c r="BP244" s="845">
        <f>AVERAGE('monthly data'!GO244:GQ244)</f>
        <v>496.45485558814039</v>
      </c>
      <c r="BQ244" s="845">
        <f>AVERAGE('monthly data'!GR244:GT244)</f>
        <v>493.18539749178672</v>
      </c>
      <c r="BR244" s="845">
        <f>AVERAGE('monthly data'!GU244:GW244)</f>
        <v>599.43671388898997</v>
      </c>
      <c r="BS244" s="845">
        <f>AVERAGE('monthly data'!GX244:GZ244)</f>
        <v>602.68934001184005</v>
      </c>
      <c r="BT244" s="845">
        <f>AVERAGE('monthly data'!HA244:HC244)</f>
        <v>515.70074972538669</v>
      </c>
      <c r="BU244" s="845">
        <f>AVERAGE('monthly data'!HD244:HF244)</f>
        <v>480.31081918143997</v>
      </c>
      <c r="BV244" s="845">
        <f>AVERAGE('monthly data'!HG244:HI244)</f>
        <v>511.12926585823999</v>
      </c>
      <c r="BW244" s="845">
        <f>AVERAGE('monthly data'!HJ244:HL244)</f>
        <v>478.34913196645334</v>
      </c>
      <c r="BX244" s="845">
        <f>AVERAGE('monthly data'!HM244:HO244)</f>
        <v>579.0560583544534</v>
      </c>
      <c r="BY244" s="845">
        <f>AVERAGE('monthly data'!HP244:HR244)</f>
        <v>675.13197537226677</v>
      </c>
      <c r="BZ244" s="845">
        <f>AVERAGE('monthly data'!HS244:HU244)</f>
        <v>705.88748754956305</v>
      </c>
      <c r="CA244" s="845">
        <f>AVERAGE('monthly data'!HV244:HX244)</f>
        <v>684.47320809473638</v>
      </c>
      <c r="CB244" s="845">
        <f>AVERAGE('monthly data'!HY244:IA244)</f>
        <v>734.0974767653687</v>
      </c>
      <c r="CC244" s="845">
        <f>AVERAGE('monthly data'!IB244:ID244)</f>
        <v>684.17431648739409</v>
      </c>
      <c r="CD244" s="845">
        <f>AVERAGE('monthly data'!IE244:IG244)</f>
        <v>629.77391259082117</v>
      </c>
      <c r="CE244" s="845">
        <f>AVERAGE('monthly data'!IH244:IJ244)</f>
        <v>660.87178309792387</v>
      </c>
      <c r="CF244" s="845">
        <f>AVERAGE('monthly data'!IK244:IM244)</f>
        <v>619.91016213898627</v>
      </c>
      <c r="CG244" s="845">
        <f>AVERAGE('monthly data'!IN244:IP244)</f>
        <v>548.15975755313218</v>
      </c>
      <c r="CH244" s="845">
        <f>AVERAGE('monthly data'!IQ244:IS244)</f>
        <v>563.78250377909546</v>
      </c>
      <c r="CI244" s="845">
        <f>AVERAGE('monthly data'!IT244:IV244)</f>
        <v>571.96628734277408</v>
      </c>
      <c r="CJ244" s="845">
        <f>AVERAGE('monthly data'!IW244:IY244)</f>
        <v>556.00766227105328</v>
      </c>
      <c r="CK244" s="845">
        <f>AVERAGE('monthly data'!IZ244:JB244)</f>
        <v>546.06501675501943</v>
      </c>
      <c r="CL244" s="845">
        <f>AVERAGE('monthly data'!JC244:JE244)</f>
        <v>640.05030136707569</v>
      </c>
      <c r="CM244" s="845">
        <f>AVERAGE('monthly data'!JF244:JH244)</f>
        <v>694.6810637028899</v>
      </c>
      <c r="CN244" s="845">
        <f>AVERAGE('monthly data'!JI244:JK244)</f>
        <v>691.27234185633097</v>
      </c>
      <c r="CO244" s="845">
        <f>AVERAGE('monthly data'!JL244:JN244)</f>
        <v>667.52199457242489</v>
      </c>
      <c r="CP244" s="845">
        <f>AVERAGE('monthly data'!JO244:JQ244)</f>
        <v>706.03897109533966</v>
      </c>
      <c r="CQ244" s="845">
        <f>AVERAGE('monthly data'!JR244:JT244)</f>
        <v>752.70949640738036</v>
      </c>
      <c r="CR244" s="845">
        <f>AVERAGE('monthly data'!JU244:JW244)</f>
        <v>733.33172906286893</v>
      </c>
      <c r="CS244" s="845">
        <f>AVERAGE('monthly data'!JX244:JZ244)</f>
        <v>763.01672560258919</v>
      </c>
      <c r="CT244" s="845">
        <f>AVERAGE('monthly data'!KA244:KC244)</f>
        <v>827.45328639882302</v>
      </c>
      <c r="CU244" s="845">
        <f>AVERAGE('monthly data'!KD244:KF244)</f>
        <v>909.42867463852053</v>
      </c>
      <c r="CV244" s="845">
        <f>AVERAGE('monthly data'!KG244:KI244)</f>
        <v>819.33234654212094</v>
      </c>
      <c r="CW244" s="845">
        <f>AVERAGE('monthly data'!KJ244:KL244)</f>
        <v>799.5720902111774</v>
      </c>
      <c r="CX244" s="845">
        <f>AVERAGE('monthly data'!KM244:KO244)</f>
        <v>935.18239516386018</v>
      </c>
      <c r="CY244" s="845">
        <f>AVERAGE('monthly data'!KP244:KR244)</f>
        <v>1075.2913254081711</v>
      </c>
      <c r="CZ244" s="845">
        <f>AVERAGE('monthly data'!KS244:KU244)</f>
        <v>1140.9547464526647</v>
      </c>
      <c r="DA244" s="845">
        <f>AVERAGE('monthly data'!KV244:KX244)</f>
        <v>1348.2587749700085</v>
      </c>
      <c r="DB244" s="845">
        <f>AVERAGE('monthly data'!KY244:LA244)</f>
        <v>1392.4652131516225</v>
      </c>
      <c r="DC244" s="845">
        <f>AVERAGE('monthly data'!LB244:LD244)</f>
        <v>1365.595907312488</v>
      </c>
      <c r="DD244" s="845">
        <f>AVERAGE('monthly data'!LE244:LG244)</f>
        <v>1365.7289856349425</v>
      </c>
      <c r="DE244" s="845">
        <f>AVERAGE('monthly data'!LH244:LJ244)</f>
        <v>1392.7474259172297</v>
      </c>
      <c r="DF244" s="845">
        <f>AVERAGE('monthly data'!LK244:LM244)</f>
        <v>1383.3716095508846</v>
      </c>
      <c r="DG244" s="845">
        <f>AVERAGE('monthly data'!LN244:LP244)</f>
        <v>1494.6598046821894</v>
      </c>
      <c r="DH244" s="845">
        <f>AVERAGE('monthly data'!LQ244:LS244)</f>
        <v>1692.6943583660334</v>
      </c>
      <c r="DI244" s="845">
        <f>AVERAGE('monthly data'!LT244:LV244)</f>
        <v>1617.1672691025935</v>
      </c>
      <c r="DJ244" s="845">
        <f>AVERAGE('monthly data'!LW244:LY244)</f>
        <v>1506.9570555357316</v>
      </c>
      <c r="DK244" s="845">
        <f>AVERAGE('monthly data'!LZ244:MB244)</f>
        <v>1480.8382788375666</v>
      </c>
      <c r="DL244" s="845">
        <f>AVERAGE('monthly data'!MC244:ME244)</f>
        <v>1950.7093213738815</v>
      </c>
      <c r="DM244" s="845">
        <f>AVERAGE('monthly data'!MF244:MH244)</f>
        <v>1919.9651610332246</v>
      </c>
      <c r="DN244" s="845">
        <f>AVERAGE('monthly data'!MI244:MK244)</f>
        <v>2116.5793105594125</v>
      </c>
      <c r="DO244" s="845">
        <f>AVERAGE('monthly data'!ML244:MN244)</f>
        <v>2226.3964104873698</v>
      </c>
      <c r="DP244" s="924" t="str">
        <f>IF('monthly data'!MQ244&gt;0,AVERAGE('monthly data'!MO244:MQ244),"")</f>
        <v/>
      </c>
      <c r="DQ244" s="924" t="str">
        <f>IF('monthly data'!MT244&gt;0,AVERAGE('monthly data'!MR244:MT244),"")</f>
        <v/>
      </c>
      <c r="DR244" s="924"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845">
        <f>AVERAGE('monthly data'!ML245:MN245)</f>
        <v>2896.5660559622374</v>
      </c>
      <c r="DP245" s="924" t="str">
        <f>IF('monthly data'!MQ245&gt;0,AVERAGE('monthly data'!MO245:MQ245),"")</f>
        <v/>
      </c>
      <c r="DQ245" s="924" t="str">
        <f>IF('monthly data'!MT245&gt;0,AVERAGE('monthly data'!MR245:MT245),"")</f>
        <v/>
      </c>
      <c r="DR245" s="924"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845">
        <f>AVERAGE('monthly data'!ML246:MN246)</f>
        <v>670.16964547486725</v>
      </c>
      <c r="DP246" s="924" t="str">
        <f>IF('monthly data'!MQ246&gt;0,AVERAGE('monthly data'!MO246:MQ246),"")</f>
        <v/>
      </c>
      <c r="DQ246" s="924" t="str">
        <f>IF('monthly data'!MT246&gt;0,AVERAGE('monthly data'!MR246:MT246),"")</f>
        <v/>
      </c>
      <c r="DR246" s="924" t="str">
        <f>IF('monthly data'!MW246&gt;0,AVERAGE('monthly data'!MU246:MW246),"")</f>
        <v/>
      </c>
      <c r="DS246" s="481"/>
      <c r="DT246" s="481"/>
      <c r="DU246" s="481"/>
      <c r="DV246" s="481"/>
      <c r="DW246" s="481"/>
      <c r="DX246" s="481"/>
      <c r="DY246" s="481"/>
      <c r="DZ246" s="481"/>
    </row>
    <row r="247" spans="1:130" s="216" customFormat="1">
      <c r="A247" s="755" t="s">
        <v>1483</v>
      </c>
      <c r="B247" s="476" t="s">
        <v>573</v>
      </c>
      <c r="C247" s="845">
        <f>AVERAGE('monthly data'!B247:D247)</f>
        <v>36.077816666666671</v>
      </c>
      <c r="D247" s="845">
        <f>AVERAGE('monthly data'!E247:G247)</f>
        <v>40.868566666666666</v>
      </c>
      <c r="E247" s="845">
        <f>AVERAGE('monthly data'!H247:J247)</f>
        <v>43.399933333333337</v>
      </c>
      <c r="F247" s="845">
        <f>AVERAGE('monthly data'!K247:M247)</f>
        <v>35.970500000000001</v>
      </c>
      <c r="G247" s="845">
        <f>AVERAGE('monthly data'!N247:P247)</f>
        <v>28.54036666666666</v>
      </c>
      <c r="H247" s="845">
        <f>AVERAGE('monthly data'!Q247:S247)</f>
        <v>27.459233333333334</v>
      </c>
      <c r="I247" s="845">
        <f>AVERAGE('monthly data'!T247:V247)</f>
        <v>29.25556666666667</v>
      </c>
      <c r="J247" s="845">
        <f>AVERAGE('monthly data'!W247:Y247)</f>
        <v>26.9344</v>
      </c>
      <c r="K247" s="845">
        <f>AVERAGE('monthly data'!Z247:AB247)</f>
        <v>27.535056666666666</v>
      </c>
      <c r="L247" s="845">
        <f>AVERAGE('monthly data'!AC247:AE247)</f>
        <v>33.537803333333336</v>
      </c>
      <c r="M247" s="845">
        <f>AVERAGE('monthly data'!AF247:AH247)</f>
        <v>32.56133333333333</v>
      </c>
      <c r="N247" s="845">
        <f>AVERAGE('monthly data'!AI247:AK247)</f>
        <v>30.967433333333332</v>
      </c>
      <c r="O247" s="845">
        <f>AVERAGE('monthly data'!AL247:AN247)</f>
        <v>38.811543999999998</v>
      </c>
      <c r="P247" s="845">
        <f>AVERAGE('monthly data'!AO247:AQ247)</f>
        <v>36.410720333333337</v>
      </c>
      <c r="Q247" s="845">
        <f>AVERAGE('monthly data'!AR247:AT247)</f>
        <v>39.135120333333326</v>
      </c>
      <c r="R247" s="845">
        <f>AVERAGE('monthly data'!AU247:AW247)</f>
        <v>42.253064333333334</v>
      </c>
      <c r="S247" s="845">
        <f>AVERAGE('monthly data'!AX247:AZ247)</f>
        <v>51.106346999999992</v>
      </c>
      <c r="T247" s="845">
        <f>AVERAGE('monthly data'!BA247:BC247)</f>
        <v>55.747968666666658</v>
      </c>
      <c r="U247" s="845">
        <f>AVERAGE('monthly data'!BD247:BF247)</f>
        <v>52.512058333333322</v>
      </c>
      <c r="V247" s="845">
        <f>AVERAGE('monthly data'!BG247:BI247)</f>
        <v>54.089733000000003</v>
      </c>
      <c r="W247" s="845">
        <f>AVERAGE('monthly data'!BJ247:BL247)</f>
        <v>52.998976666666671</v>
      </c>
      <c r="X247" s="845">
        <f>AVERAGE('monthly data'!BM247:BO247)</f>
        <v>62.29555633333333</v>
      </c>
      <c r="Y247" s="845">
        <f>AVERAGE('monthly data'!BP247:BR247)</f>
        <v>59.815644666666664</v>
      </c>
      <c r="Z247" s="845">
        <f>AVERAGE('monthly data'!BS247:BU247)</f>
        <v>54.576908333333328</v>
      </c>
      <c r="AA247" s="845">
        <f>AVERAGE('monthly data'!BV247:BX247)</f>
        <v>50.679951333333328</v>
      </c>
      <c r="AB247" s="845">
        <f>AVERAGE('monthly data'!BY247:CA247)</f>
        <v>47.720426333333329</v>
      </c>
      <c r="AC247" s="845">
        <f>AVERAGE('monthly data'!CB247:CD247)</f>
        <v>51.944521666666667</v>
      </c>
      <c r="AD247" s="845">
        <f>AVERAGE('monthly data'!CE247:CG247)</f>
        <v>46.327073666666671</v>
      </c>
      <c r="AE247" s="845">
        <f>AVERAGE('monthly data'!CH247:CJ247)</f>
        <v>58.996519999999997</v>
      </c>
      <c r="AF247" s="845">
        <f>AVERAGE('monthly data'!CK247:CM247)</f>
        <v>66.700569999999999</v>
      </c>
      <c r="AG247" s="845">
        <f>AVERAGE('monthly data'!CN247:CP247)</f>
        <v>66.147679999999994</v>
      </c>
      <c r="AH247" s="845">
        <f>AVERAGE('monthly data'!CQ247:CS247)</f>
        <v>59.239640000000001</v>
      </c>
      <c r="AI247" s="845">
        <f>AVERAGE('monthly data'!CT247:CV247)</f>
        <v>51.408156666666663</v>
      </c>
      <c r="AJ247" s="845">
        <f>AVERAGE('monthly data'!CW247:CY247)</f>
        <v>59.670416666666675</v>
      </c>
      <c r="AK247" s="845">
        <f>AVERAGE('monthly data'!CZ247:DB247)</f>
        <v>77.381569999999996</v>
      </c>
      <c r="AL247" s="845">
        <f>AVERAGE('monthly data'!DC247:DE247)</f>
        <v>81.685299999999998</v>
      </c>
      <c r="AM247" s="845">
        <f>AVERAGE('monthly data'!DF247:DH247)</f>
        <v>63.261134626400008</v>
      </c>
      <c r="AN247" s="845">
        <f>AVERAGE('monthly data'!DI247:DK247)</f>
        <v>68.52953619356667</v>
      </c>
      <c r="AO247" s="845">
        <f>AVERAGE('monthly data'!DL247:DN247)</f>
        <v>73.107776480999974</v>
      </c>
      <c r="AP247" s="845">
        <f>AVERAGE('monthly data'!DO247:DQ247)</f>
        <v>49.470558470999983</v>
      </c>
      <c r="AQ247" s="845">
        <f>AVERAGE('monthly data'!DR247:DT247)</f>
        <v>34.671740061333303</v>
      </c>
      <c r="AR247" s="845">
        <f>AVERAGE('monthly data'!DU247:DW247)</f>
        <v>41.755679023666637</v>
      </c>
      <c r="AS247" s="845">
        <f>AVERAGE('monthly data'!DX247:DZ247)</f>
        <v>51.642395059699993</v>
      </c>
      <c r="AT247" s="845">
        <f>AVERAGE('monthly data'!EA247:EC247)</f>
        <v>35.399411588996664</v>
      </c>
      <c r="AU247" s="845">
        <f>AVERAGE('monthly data'!ED247:EF247)</f>
        <v>-19.77327950333331</v>
      </c>
      <c r="AV247" s="845">
        <f>AVERAGE('monthly data'!EG247:EI247)</f>
        <v>-14.961682008233359</v>
      </c>
      <c r="AW247" s="845">
        <f>AVERAGE('monthly data'!EJ247:EL247)</f>
        <v>5.8398005463333318</v>
      </c>
      <c r="AX247" s="845">
        <f>AVERAGE('monthly data'!EM247:EO247)</f>
        <v>28.798048708666659</v>
      </c>
      <c r="AY247" s="845">
        <f>AVERAGE('monthly data'!EP247:ER247)</f>
        <v>36.735395220333324</v>
      </c>
      <c r="AZ247" s="845">
        <f>AVERAGE('monthly data'!ES247:EU247)</f>
        <v>41.374032920999944</v>
      </c>
      <c r="BA247" s="845">
        <f>AVERAGE('monthly data'!EV247:EX247)</f>
        <v>33.335389248666708</v>
      </c>
      <c r="BB247" s="845">
        <f>AVERAGE('monthly data'!EY247:FA247)</f>
        <v>76.275959668333272</v>
      </c>
      <c r="BC247" s="845">
        <f>AVERAGE('monthly data'!FB247:FD247)</f>
        <v>73.204243794333294</v>
      </c>
      <c r="BD247" s="845">
        <f>AVERAGE('monthly data'!FE247:FG247)</f>
        <v>66.146101307333325</v>
      </c>
      <c r="BE247" s="845">
        <f>AVERAGE('monthly data'!FH247:FJ247)</f>
        <v>70.819926955999975</v>
      </c>
      <c r="BF247" s="845">
        <f>AVERAGE('monthly data'!FK247:FM247)</f>
        <v>90.715258536666738</v>
      </c>
      <c r="BG247" s="845">
        <f>AVERAGE('monthly data'!FN247:FP247)</f>
        <v>65.908389570412723</v>
      </c>
      <c r="BH247" s="845">
        <f>AVERAGE('monthly data'!FQ247:FS247)</f>
        <v>59.414207063146023</v>
      </c>
      <c r="BI247" s="845">
        <f>AVERAGE('monthly data'!FT247:FV247)</f>
        <v>50.10153449433335</v>
      </c>
      <c r="BJ247" s="845">
        <f>AVERAGE('monthly data'!FW247:FY247)</f>
        <v>44.188146547969978</v>
      </c>
      <c r="BK247" s="845">
        <f>AVERAGE('monthly data'!FZ247:GB247)</f>
        <v>84.998173638266664</v>
      </c>
      <c r="BL247" s="845">
        <f>AVERAGE('monthly data'!GC247:GE247)</f>
        <v>107.14477037102074</v>
      </c>
      <c r="BM247" s="845">
        <f>AVERAGE('monthly data'!GF247:GH247)</f>
        <v>112.24868540120001</v>
      </c>
      <c r="BN247" s="845">
        <f>AVERAGE('monthly data'!GI247:GK247)</f>
        <v>110.54325899946669</v>
      </c>
      <c r="BO247" s="845">
        <f>AVERAGE('monthly data'!GL247:GN247)</f>
        <v>133.5041500522</v>
      </c>
      <c r="BP247" s="845">
        <f>AVERAGE('monthly data'!GO247:GQ247)</f>
        <v>182.92768857161718</v>
      </c>
      <c r="BQ247" s="845">
        <f>AVERAGE('monthly data'!GR247:GT247)</f>
        <v>230.50183182387991</v>
      </c>
      <c r="BR247" s="845">
        <f>AVERAGE('monthly data'!GU247:GW247)</f>
        <v>150.41147373835335</v>
      </c>
      <c r="BS247" s="845">
        <f>AVERAGE('monthly data'!GX247:GZ247)</f>
        <v>188.58471966416005</v>
      </c>
      <c r="BT247" s="845">
        <f>AVERAGE('monthly data'!HA247:HC247)</f>
        <v>344.07585924428002</v>
      </c>
      <c r="BU247" s="845">
        <f>AVERAGE('monthly data'!HD247:HF247)</f>
        <v>367.3140015055601</v>
      </c>
      <c r="BV247" s="845">
        <f>AVERAGE('monthly data'!HG247:HI247)</f>
        <v>342.92482402375998</v>
      </c>
      <c r="BW247" s="845">
        <f>AVERAGE('monthly data'!HJ247:HL247)</f>
        <v>402.01043953288007</v>
      </c>
      <c r="BX247" s="845">
        <f>AVERAGE('monthly data'!HM247:HO247)</f>
        <v>338.8519342035467</v>
      </c>
      <c r="BY247" s="845">
        <f>AVERAGE('monthly data'!HP247:HR247)</f>
        <v>296.65519745340004</v>
      </c>
      <c r="BZ247" s="845">
        <f>AVERAGE('monthly data'!HS247:HU247)</f>
        <v>296.63531217290233</v>
      </c>
      <c r="CA247" s="845">
        <f>AVERAGE('monthly data'!HV247:HX247)</f>
        <v>346.77724167631436</v>
      </c>
      <c r="CB247" s="845">
        <f>AVERAGE('monthly data'!HY247:IA247)</f>
        <v>438.31136396260945</v>
      </c>
      <c r="CC247" s="845">
        <f>AVERAGE('monthly data'!IB247:ID247)</f>
        <v>530.47148925902218</v>
      </c>
      <c r="CD247" s="845">
        <f>AVERAGE('monthly data'!IE247:IG247)</f>
        <v>586.04736473490652</v>
      </c>
      <c r="CE247" s="845">
        <f>AVERAGE('monthly data'!IH247:IJ247)</f>
        <v>589.11848188364888</v>
      </c>
      <c r="CF247" s="845">
        <f>AVERAGE('monthly data'!IK247:IM247)</f>
        <v>751.68255502427292</v>
      </c>
      <c r="CG247" s="845">
        <f>AVERAGE('monthly data'!IN247:IP247)</f>
        <v>872.75429134979743</v>
      </c>
      <c r="CH247" s="845">
        <f>AVERAGE('monthly data'!IQ247:IS247)</f>
        <v>898.04727906728749</v>
      </c>
      <c r="CI247" s="845">
        <f>AVERAGE('monthly data'!IT247:IV247)</f>
        <v>917.72129476692464</v>
      </c>
      <c r="CJ247" s="845">
        <f>AVERAGE('monthly data'!IW247:IY247)</f>
        <v>961.41796774021805</v>
      </c>
      <c r="CK247" s="845">
        <f>AVERAGE('monthly data'!IZ247:JB247)</f>
        <v>984.03178546546235</v>
      </c>
      <c r="CL247" s="845">
        <f>AVERAGE('monthly data'!JC247:JE247)</f>
        <v>912.04395866222512</v>
      </c>
      <c r="CM247" s="845">
        <f>AVERAGE('monthly data'!JF247:JH247)</f>
        <v>913.26592544657944</v>
      </c>
      <c r="CN247" s="845">
        <f>AVERAGE('monthly data'!JI247:JK247)</f>
        <v>1012.4308163435809</v>
      </c>
      <c r="CO247" s="845">
        <f>AVERAGE('monthly data'!JL247:JN247)</f>
        <v>1086.3859792234948</v>
      </c>
      <c r="CP247" s="845">
        <f>AVERAGE('monthly data'!JO247:JQ247)</f>
        <v>1061.5975277747509</v>
      </c>
      <c r="CQ247" s="845">
        <f>AVERAGE('monthly data'!JR247:JT247)</f>
        <v>1100.7202245282713</v>
      </c>
      <c r="CR247" s="845">
        <f>AVERAGE('monthly data'!JU247:JW247)</f>
        <v>1171.2612102201172</v>
      </c>
      <c r="CS247" s="845">
        <f>AVERAGE('monthly data'!JX247:JZ247)</f>
        <v>1184.2927767738015</v>
      </c>
      <c r="CT247" s="845">
        <f>AVERAGE('monthly data'!KA247:KC247)</f>
        <v>1197.5103031193285</v>
      </c>
      <c r="CU247" s="845">
        <f>AVERAGE('monthly data'!KD247:KF247)</f>
        <v>1172.7730579561219</v>
      </c>
      <c r="CV247" s="845">
        <f>AVERAGE('monthly data'!KG247:KI247)</f>
        <v>1346.6934848202552</v>
      </c>
      <c r="CW247" s="845">
        <f>AVERAGE('monthly data'!KJ247:KL247)</f>
        <v>1418.6022452663922</v>
      </c>
      <c r="CX247" s="845">
        <f>AVERAGE('monthly data'!KM247:KO247)</f>
        <v>1379.2514455755797</v>
      </c>
      <c r="CY247" s="845">
        <f>AVERAGE('monthly data'!KP247:KR247)</f>
        <v>1352.8878065134716</v>
      </c>
      <c r="CZ247" s="845">
        <f>AVERAGE('monthly data'!KS247:KU247)</f>
        <v>1405.5724457836332</v>
      </c>
      <c r="DA247" s="845">
        <f>AVERAGE('monthly data'!KV247:KX247)</f>
        <v>1331.9026921970406</v>
      </c>
      <c r="DB247" s="845">
        <f>AVERAGE('monthly data'!KY247:LA247)</f>
        <v>1368.6716659843648</v>
      </c>
      <c r="DC247" s="845">
        <f>AVERAGE('monthly data'!LB247:LD247)</f>
        <v>1500.6475856911932</v>
      </c>
      <c r="DD247" s="845">
        <f>AVERAGE('monthly data'!LE247:LG247)</f>
        <v>1637.7410230294424</v>
      </c>
      <c r="DE247" s="845">
        <f>AVERAGE('monthly data'!LH247:LJ247)</f>
        <v>1746.0767601917635</v>
      </c>
      <c r="DF247" s="845">
        <f>AVERAGE('monthly data'!LK247:LM247)</f>
        <v>1878.2023166041147</v>
      </c>
      <c r="DG247" s="845">
        <f>AVERAGE('monthly data'!LN247:LP247)</f>
        <v>1958.5216066285586</v>
      </c>
      <c r="DH247" s="845">
        <f>AVERAGE('monthly data'!LQ247:LS247)</f>
        <v>1965.4350771361253</v>
      </c>
      <c r="DI247" s="845">
        <f>AVERAGE('monthly data'!LT247:LV247)</f>
        <v>2159.2430591898569</v>
      </c>
      <c r="DJ247" s="845">
        <f>AVERAGE('monthly data'!LW247:LY247)</f>
        <v>2355.4626894590269</v>
      </c>
      <c r="DK247" s="845">
        <f>AVERAGE('monthly data'!LZ247:MB247)</f>
        <v>2446.5668675305515</v>
      </c>
      <c r="DL247" s="845">
        <f>AVERAGE('monthly data'!MC247:ME247)</f>
        <v>2208.4588737223958</v>
      </c>
      <c r="DM247" s="845">
        <f>AVERAGE('monthly data'!MF247:MH247)</f>
        <v>2559.9605500012208</v>
      </c>
      <c r="DN247" s="845">
        <f>AVERAGE('monthly data'!MI247:MK247)</f>
        <v>2658.7698598990441</v>
      </c>
      <c r="DO247" s="845">
        <f>AVERAGE('monthly data'!ML247:MN247)</f>
        <v>2686.6234814513218</v>
      </c>
      <c r="DP247" s="924" t="str">
        <f>IF('monthly data'!MQ247&gt;0,AVERAGE('monthly data'!MO247:MQ247),"")</f>
        <v/>
      </c>
      <c r="DQ247" s="924" t="str">
        <f>IF('monthly data'!MT247&gt;0,AVERAGE('monthly data'!MR247:MT247),"")</f>
        <v/>
      </c>
      <c r="DR247" s="924"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845">
        <f>AVERAGE('monthly data'!ML248:MN248)</f>
        <v>4946.6646920969897</v>
      </c>
      <c r="DP248" s="924" t="str">
        <f>IF('monthly data'!MQ248&gt;0,AVERAGE('monthly data'!MO248:MQ248),"")</f>
        <v/>
      </c>
      <c r="DQ248" s="924" t="str">
        <f>IF('monthly data'!MT248&gt;0,AVERAGE('monthly data'!MR248:MT248),"")</f>
        <v/>
      </c>
      <c r="DR248" s="924" t="str">
        <f>IF('monthly data'!MW248&gt;0,AVERAGE('monthly data'!MU248:MW248),"")</f>
        <v/>
      </c>
      <c r="DS248" s="481"/>
      <c r="DT248" s="481"/>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845">
        <f>AVERAGE('monthly data'!ML249:MN249)</f>
        <v>708.77359723094833</v>
      </c>
      <c r="DP249" s="924" t="str">
        <f>IF('monthly data'!MQ249&gt;0,AVERAGE('monthly data'!MO249:MQ249),"")</f>
        <v/>
      </c>
      <c r="DQ249" s="924" t="str">
        <f>IF('monthly data'!MT249&gt;0,AVERAGE('monthly data'!MR249:MT249),"")</f>
        <v/>
      </c>
      <c r="DR249" s="924"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845">
        <f>AVERAGE('monthly data'!ML250:MN250)</f>
        <v>1322.0504722472799</v>
      </c>
      <c r="DP250" s="924" t="str">
        <f>IF('monthly data'!MQ250&gt;0,AVERAGE('monthly data'!MO250:MQ250),"")</f>
        <v/>
      </c>
      <c r="DQ250" s="924" t="str">
        <f>IF('monthly data'!MT250&gt;0,AVERAGE('monthly data'!MR250:MT250),"")</f>
        <v/>
      </c>
      <c r="DR250" s="924"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845">
        <f>AVERAGE('monthly data'!ML251:MN251)</f>
        <v>613.27687501633136</v>
      </c>
      <c r="DP251" s="924" t="str">
        <f>IF('monthly data'!MQ251&gt;0,AVERAGE('monthly data'!MO251:MQ251),"")</f>
        <v/>
      </c>
      <c r="DQ251" s="924" t="str">
        <f>IF('monthly data'!MT251&gt;0,AVERAGE('monthly data'!MR251:MT251),"")</f>
        <v/>
      </c>
      <c r="DR251" s="924"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845">
        <f>AVERAGE('monthly data'!ML252:MN252)</f>
        <v>0</v>
      </c>
      <c r="DP252" s="924" t="str">
        <f>IF('monthly data'!MQ252&gt;0,AVERAGE('monthly data'!MO252:MQ252),"")</f>
        <v/>
      </c>
      <c r="DQ252" s="924" t="str">
        <f>IF('monthly data'!MT252&gt;0,AVERAGE('monthly data'!MR252:MT252),"")</f>
        <v/>
      </c>
      <c r="DR252" s="924"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845">
        <f>AVERAGE('monthly data'!ML253:MN253)</f>
        <v>0</v>
      </c>
      <c r="DP253" s="924" t="str">
        <f>IF('monthly data'!MQ253&gt;0,AVERAGE('monthly data'!MO253:MQ253),"")</f>
        <v/>
      </c>
      <c r="DQ253" s="924" t="str">
        <f>IF('monthly data'!MT253&gt;0,AVERAGE('monthly data'!MR253:MT253),"")</f>
        <v/>
      </c>
      <c r="DR253" s="924"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845">
        <f>AVERAGE('monthly data'!ML254:MN254)</f>
        <v>287.37171960520396</v>
      </c>
      <c r="DP254" s="924" t="str">
        <f>IF('monthly data'!MQ254&gt;0,AVERAGE('monthly data'!MO254:MQ254),"")</f>
        <v/>
      </c>
      <c r="DQ254" s="924" t="str">
        <f>IF('monthly data'!MT254&gt;0,AVERAGE('monthly data'!MR254:MT254),"")</f>
        <v/>
      </c>
      <c r="DR254" s="924"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845">
        <f>AVERAGE('monthly data'!ML255:MN255)</f>
        <v>25.2136450645507</v>
      </c>
      <c r="DP255" s="924" t="str">
        <f>IF('monthly data'!MQ255&gt;0,AVERAGE('monthly data'!MO255:MQ255),"")</f>
        <v/>
      </c>
      <c r="DQ255" s="924" t="str">
        <f>IF('monthly data'!MT255&gt;0,AVERAGE('monthly data'!MR255:MT255),"")</f>
        <v/>
      </c>
      <c r="DR255" s="924"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845">
        <f>AVERAGE('monthly data'!ML256:MN256)</f>
        <v>3950.5193752608375</v>
      </c>
      <c r="DP256" s="924" t="str">
        <f>IF('monthly data'!MQ256&gt;0,AVERAGE('monthly data'!MO256:MQ256),"")</f>
        <v/>
      </c>
      <c r="DQ256" s="924" t="str">
        <f>IF('monthly data'!MT256&gt;0,AVERAGE('monthly data'!MR256:MT256),"")</f>
        <v/>
      </c>
      <c r="DR256" s="924"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845">
        <f>AVERAGE('monthly data'!ML257:MN257)</f>
        <v>268.15414583782962</v>
      </c>
      <c r="DP257" s="924" t="str">
        <f>IF('monthly data'!MQ257&gt;0,AVERAGE('monthly data'!MO257:MQ257),"")</f>
        <v/>
      </c>
      <c r="DQ257" s="924" t="str">
        <f>IF('monthly data'!MT257&gt;0,AVERAGE('monthly data'!MR257:MT257),"")</f>
        <v/>
      </c>
      <c r="DR257" s="924" t="str">
        <f>IF('monthly data'!MW257&gt;0,AVERAGE('monthly data'!MU257:MW257),"")</f>
        <v/>
      </c>
      <c r="DS257" s="481"/>
      <c r="DT257" s="481"/>
      <c r="DU257" s="481"/>
      <c r="DV257" s="481"/>
      <c r="DW257" s="481"/>
      <c r="DX257" s="481"/>
      <c r="DY257" s="481"/>
      <c r="DZ257" s="481"/>
    </row>
    <row r="258" spans="1:130" s="216" customFormat="1">
      <c r="A258" s="696"/>
      <c r="B258" s="476" t="s">
        <v>583</v>
      </c>
      <c r="C258" s="845">
        <f>AVERAGE('monthly data'!B258:D258)</f>
        <v>-8.5127333333333333</v>
      </c>
      <c r="D258" s="845">
        <f>AVERAGE('monthly data'!E258:G258)</f>
        <v>-2.5629666666666626</v>
      </c>
      <c r="E258" s="845">
        <f>AVERAGE('monthly data'!H258:J258)</f>
        <v>-3.8090333333333342</v>
      </c>
      <c r="F258" s="845">
        <f>AVERAGE('monthly data'!K258:M258)</f>
        <v>-9.6255333333333315</v>
      </c>
      <c r="G258" s="845">
        <f>AVERAGE('monthly data'!N258:P258)</f>
        <v>-11.735666666666669</v>
      </c>
      <c r="H258" s="845">
        <f>AVERAGE('monthly data'!Q258:S258)</f>
        <v>-12.600133333333337</v>
      </c>
      <c r="I258" s="845">
        <f>AVERAGE('monthly data'!T258:V258)</f>
        <v>-13.371133333333328</v>
      </c>
      <c r="J258" s="845">
        <f>AVERAGE('monthly data'!W258:Y258)</f>
        <v>-14.800100000000002</v>
      </c>
      <c r="K258" s="845">
        <f>AVERAGE('monthly data'!Z258:AB258)</f>
        <v>-15.8436</v>
      </c>
      <c r="L258" s="845">
        <f>AVERAGE('monthly data'!AC258:AE258)</f>
        <v>-17.027033333333332</v>
      </c>
      <c r="M258" s="845">
        <f>AVERAGE('monthly data'!AF258:AH258)</f>
        <v>-23.686033333333341</v>
      </c>
      <c r="N258" s="845">
        <f>AVERAGE('monthly data'!AI258:AK258)</f>
        <v>-32.823299999999996</v>
      </c>
      <c r="O258" s="845">
        <f>AVERAGE('monthly data'!AL258:AN258)</f>
        <v>-25.770212666666666</v>
      </c>
      <c r="P258" s="845">
        <f>AVERAGE('monthly data'!AO258:AQ258)</f>
        <v>-27.484440666666668</v>
      </c>
      <c r="Q258" s="845">
        <f>AVERAGE('monthly data'!AR258:AT258)</f>
        <v>-30.036786333333339</v>
      </c>
      <c r="R258" s="845">
        <f>AVERAGE('monthly data'!AU258:AW258)</f>
        <v>-30.59194633333334</v>
      </c>
      <c r="S258" s="845">
        <f>AVERAGE('monthly data'!AX258:AZ258)</f>
        <v>-29.769513333333347</v>
      </c>
      <c r="T258" s="845">
        <f>AVERAGE('monthly data'!BA258:BC258)</f>
        <v>-28.921133666666673</v>
      </c>
      <c r="U258" s="845">
        <f>AVERAGE('monthly data'!BD258:BF258)</f>
        <v>-30.784968000000003</v>
      </c>
      <c r="V258" s="845">
        <f>AVERAGE('monthly data'!BG258:BI258)</f>
        <v>-32.207432333333344</v>
      </c>
      <c r="W258" s="845">
        <f>AVERAGE('monthly data'!BJ258:BL258)</f>
        <v>-31.840422333333336</v>
      </c>
      <c r="X258" s="845">
        <f>AVERAGE('monthly data'!BM258:BO258)</f>
        <v>-30.377216000000001</v>
      </c>
      <c r="Y258" s="845">
        <f>AVERAGE('monthly data'!BP258:BR258)</f>
        <v>-34.582069666666662</v>
      </c>
      <c r="Z258" s="845">
        <f>AVERAGE('monthly data'!BS258:BU258)</f>
        <v>-39.616419666666673</v>
      </c>
      <c r="AA258" s="845">
        <f>AVERAGE('monthly data'!BV258:BX258)</f>
        <v>-39.05209</v>
      </c>
      <c r="AB258" s="845">
        <f>AVERAGE('monthly data'!BY258:CA258)</f>
        <v>-40.630206666666673</v>
      </c>
      <c r="AC258" s="845">
        <f>AVERAGE('monthly data'!CB258:CD258)</f>
        <v>-41.305529999999997</v>
      </c>
      <c r="AD258" s="845">
        <f>AVERAGE('monthly data'!CE258:CG258)</f>
        <v>-46.187766333333336</v>
      </c>
      <c r="AE258" s="845">
        <f>AVERAGE('monthly data'!CH258:CJ258)</f>
        <v>-42.202570000000009</v>
      </c>
      <c r="AF258" s="845">
        <f>AVERAGE('monthly data'!CK258:CM258)</f>
        <v>-40.912089999999999</v>
      </c>
      <c r="AG258" s="845">
        <f>AVERAGE('monthly data'!CN258:CP258)</f>
        <v>-42.209899999999998</v>
      </c>
      <c r="AH258" s="845">
        <f>AVERAGE('monthly data'!CQ258:CS258)</f>
        <v>-46.680280000000003</v>
      </c>
      <c r="AI258" s="845">
        <f>AVERAGE('monthly data'!CT258:CV258)</f>
        <v>-53.746306666666662</v>
      </c>
      <c r="AJ258" s="845">
        <f>AVERAGE('monthly data'!CW258:CY258)</f>
        <v>-58.898620000000001</v>
      </c>
      <c r="AK258" s="845">
        <f>AVERAGE('monthly data'!CZ258:DB258)</f>
        <v>-60.414756666666669</v>
      </c>
      <c r="AL258" s="845">
        <f>AVERAGE('monthly data'!DC258:DE258)</f>
        <v>-62.525389999999994</v>
      </c>
      <c r="AM258" s="845">
        <f>AVERAGE('monthly data'!DF258:DH258)</f>
        <v>-60.973294781666674</v>
      </c>
      <c r="AN258" s="845">
        <f>AVERAGE('monthly data'!DI258:DK258)</f>
        <v>-59.608382274666667</v>
      </c>
      <c r="AO258" s="845">
        <f>AVERAGE('monthly data'!DL258:DN258)</f>
        <v>-60.535404368999998</v>
      </c>
      <c r="AP258" s="845">
        <f>AVERAGE('monthly data'!DO258:DQ258)</f>
        <v>-69.299923666666686</v>
      </c>
      <c r="AQ258" s="845">
        <f>AVERAGE('monthly data'!DR258:DT258)</f>
        <v>-73.296508000000017</v>
      </c>
      <c r="AR258" s="845">
        <f>AVERAGE('monthly data'!DU258:DW258)</f>
        <v>-71.823649442000047</v>
      </c>
      <c r="AS258" s="845">
        <f>AVERAGE('monthly data'!DX258:DZ258)</f>
        <v>-76.207414000000014</v>
      </c>
      <c r="AT258" s="845">
        <f>AVERAGE('monthly data'!EA258:EC258)</f>
        <v>-82.0501996666667</v>
      </c>
      <c r="AU258" s="845">
        <f>AVERAGE('monthly data'!ED258:EF258)</f>
        <v>-88.917563999999985</v>
      </c>
      <c r="AV258" s="845">
        <f>AVERAGE('monthly data'!EG258:EI258)</f>
        <v>-91.834522333333382</v>
      </c>
      <c r="AW258" s="845">
        <f>AVERAGE('monthly data'!EJ258:EL258)</f>
        <v>-100.12573133333335</v>
      </c>
      <c r="AX258" s="845">
        <f>AVERAGE('monthly data'!EM258:EO258)</f>
        <v>-107.69131133333337</v>
      </c>
      <c r="AY258" s="845">
        <f>AVERAGE('monthly data'!EP258:ER258)</f>
        <v>-109.00818533333336</v>
      </c>
      <c r="AZ258" s="845">
        <f>AVERAGE('monthly data'!ES258:EU258)</f>
        <v>-104.59019087633335</v>
      </c>
      <c r="BA258" s="845">
        <f>AVERAGE('monthly data'!EV258:EX258)</f>
        <v>-118.2923904333333</v>
      </c>
      <c r="BB258" s="845">
        <f>AVERAGE('monthly data'!EY258:FA258)</f>
        <v>-112.40935433333338</v>
      </c>
      <c r="BC258" s="845">
        <f>AVERAGE('monthly data'!FB258:FD258)</f>
        <v>-116.04641624900005</v>
      </c>
      <c r="BD258" s="845">
        <f>AVERAGE('monthly data'!FE258:FG258)</f>
        <v>-115.69989587766666</v>
      </c>
      <c r="BE258" s="845">
        <f>AVERAGE('monthly data'!FH258:FJ258)</f>
        <v>-124.29508165566669</v>
      </c>
      <c r="BF258" s="845">
        <f>AVERAGE('monthly data'!FK258:FM258)</f>
        <v>-135.13065842666654</v>
      </c>
      <c r="BG258" s="845">
        <f>AVERAGE('monthly data'!FN258:FP258)</f>
        <v>-138.79802406633337</v>
      </c>
      <c r="BH258" s="845">
        <f>AVERAGE('monthly data'!FQ258:FS258)</f>
        <v>-141.868927613854</v>
      </c>
      <c r="BI258" s="845">
        <f>AVERAGE('monthly data'!FT258:FV258)</f>
        <v>-140.95103331333337</v>
      </c>
      <c r="BJ258" s="845">
        <f>AVERAGE('monthly data'!FW258:FY258)</f>
        <v>-140.63759096703004</v>
      </c>
      <c r="BK258" s="845">
        <f>AVERAGE('monthly data'!FZ258:GB258)</f>
        <v>-147.33545866773338</v>
      </c>
      <c r="BL258" s="845">
        <f>AVERAGE('monthly data'!GC258:GE258)</f>
        <v>-150.79488880097924</v>
      </c>
      <c r="BM258" s="845">
        <f>AVERAGE('monthly data'!GF258:GH258)</f>
        <v>-157.02769291580003</v>
      </c>
      <c r="BN258" s="845">
        <f>AVERAGE('monthly data'!GI258:GK258)</f>
        <v>-168.14203046186665</v>
      </c>
      <c r="BO258" s="845">
        <f>AVERAGE('monthly data'!GL258:GN258)</f>
        <v>-167.87130565346666</v>
      </c>
      <c r="BP258" s="845">
        <f>AVERAGE('monthly data'!GO258:GQ258)</f>
        <v>-164.66676154158395</v>
      </c>
      <c r="BQ258" s="845">
        <f>AVERAGE('monthly data'!GR258:GT258)</f>
        <v>-164.8776105361201</v>
      </c>
      <c r="BR258" s="845">
        <f>AVERAGE('monthly data'!GU258:GW258)</f>
        <v>-175.42264760410669</v>
      </c>
      <c r="BS258" s="845">
        <f>AVERAGE('monthly data'!GX258:GZ258)</f>
        <v>-184.18406306817329</v>
      </c>
      <c r="BT258" s="845">
        <f>AVERAGE('monthly data'!HA258:HC258)</f>
        <v>-180.32445650205344</v>
      </c>
      <c r="BU258" s="845">
        <f>AVERAGE('monthly data'!HD258:HF258)</f>
        <v>-194.27318758144006</v>
      </c>
      <c r="BV258" s="845">
        <f>AVERAGE('monthly data'!HG258:HI258)</f>
        <v>-212.38053959890678</v>
      </c>
      <c r="BW258" s="845">
        <f>AVERAGE('monthly data'!HJ258:HL258)</f>
        <v>-215.25629645245328</v>
      </c>
      <c r="BX258" s="845">
        <f>AVERAGE('monthly data'!HM258:HO258)</f>
        <v>-225.02419799445337</v>
      </c>
      <c r="BY258" s="845">
        <f>AVERAGE('monthly data'!HP258:HR258)</f>
        <v>-243.71449757726648</v>
      </c>
      <c r="BZ258" s="845">
        <f>AVERAGE('monthly data'!HS258:HU258)</f>
        <v>-268.65126706676432</v>
      </c>
      <c r="CA258" s="845">
        <f>AVERAGE('monthly data'!HV258:HX258)</f>
        <v>-304.78949059947109</v>
      </c>
      <c r="CB258" s="845">
        <f>AVERAGE('monthly data'!HY258:IA258)</f>
        <v>-317.27215934808055</v>
      </c>
      <c r="CC258" s="845">
        <f>AVERAGE('monthly data'!IB258:ID258)</f>
        <v>-350.93462832324718</v>
      </c>
      <c r="CD258" s="845">
        <f>AVERAGE('monthly data'!IE258:IG258)</f>
        <v>-360.56687116193672</v>
      </c>
      <c r="CE258" s="845">
        <f>AVERAGE('monthly data'!IH258:IJ258)</f>
        <v>-362.09828526573324</v>
      </c>
      <c r="CF258" s="845">
        <f>AVERAGE('monthly data'!IK258:IM258)</f>
        <v>-359.73427906573198</v>
      </c>
      <c r="CG258" s="845">
        <f>AVERAGE('monthly data'!IN258:IP258)</f>
        <v>-337.73866099721431</v>
      </c>
      <c r="CH258" s="845">
        <f>AVERAGE('monthly data'!IQ258:IS258)</f>
        <v>-364.59309157332444</v>
      </c>
      <c r="CI258" s="845">
        <f>AVERAGE('monthly data'!IT258:IV258)</f>
        <v>-407.68987020615964</v>
      </c>
      <c r="CJ258" s="845">
        <f>AVERAGE('monthly data'!IW258:IY258)</f>
        <v>-431.50703988897266</v>
      </c>
      <c r="CK258" s="845">
        <f>AVERAGE('monthly data'!IZ258:JB258)</f>
        <v>-449.26574984901964</v>
      </c>
      <c r="CL258" s="845">
        <f>AVERAGE('monthly data'!JC258:JE258)</f>
        <v>-481.07257241082516</v>
      </c>
      <c r="CM258" s="845">
        <f>AVERAGE('monthly data'!JF258:JH258)</f>
        <v>-500.94946597278636</v>
      </c>
      <c r="CN258" s="845">
        <f>AVERAGE('monthly data'!JI258:JK258)</f>
        <v>-514.18830657535921</v>
      </c>
      <c r="CO258" s="845">
        <f>AVERAGE('monthly data'!JL258:JN258)</f>
        <v>-531.18355384038739</v>
      </c>
      <c r="CP258" s="845">
        <f>AVERAGE('monthly data'!JO258:JQ258)</f>
        <v>-564.04444871213809</v>
      </c>
      <c r="CQ258" s="845">
        <f>AVERAGE('monthly data'!JR258:JT258)</f>
        <v>-598.8939424476863</v>
      </c>
      <c r="CR258" s="845">
        <f>AVERAGE('monthly data'!JU258:JW258)</f>
        <v>-605.96501940598603</v>
      </c>
      <c r="CS258" s="845">
        <f>AVERAGE('monthly data'!JX258:JZ258)</f>
        <v>-629.45819923617103</v>
      </c>
      <c r="CT258" s="845">
        <f>AVERAGE('monthly data'!KA258:KC258)</f>
        <v>-667.52215676633261</v>
      </c>
      <c r="CU258" s="845">
        <f>AVERAGE('monthly data'!KD258:KF258)</f>
        <v>-718.17303398649653</v>
      </c>
      <c r="CV258" s="845">
        <f>AVERAGE('monthly data'!KG258:KI258)</f>
        <v>-747.99098550856627</v>
      </c>
      <c r="CW258" s="845">
        <f>AVERAGE('monthly data'!KJ258:KL258)</f>
        <v>-743.12729769643317</v>
      </c>
      <c r="CX258" s="845">
        <f>AVERAGE('monthly data'!KM258:KO258)</f>
        <v>-761.06789031641767</v>
      </c>
      <c r="CY258" s="845">
        <f>AVERAGE('monthly data'!KP258:KR258)</f>
        <v>-843.01241240009779</v>
      </c>
      <c r="CZ258" s="845">
        <f>AVERAGE('monthly data'!KS258:KU258)</f>
        <v>-876.22879198748069</v>
      </c>
      <c r="DA258" s="845">
        <f>AVERAGE('monthly data'!KV258:KX258)</f>
        <v>-898.13300469106673</v>
      </c>
      <c r="DB258" s="845">
        <f>AVERAGE('monthly data'!KY258:LA258)</f>
        <v>-959.12770270475096</v>
      </c>
      <c r="DC258" s="845">
        <f>AVERAGE('monthly data'!LB258:LD258)</f>
        <v>-965.5334724977007</v>
      </c>
      <c r="DD258" s="845">
        <f>AVERAGE('monthly data'!LE258:LG258)</f>
        <v>-1031.5903087758154</v>
      </c>
      <c r="DE258" s="845">
        <f>AVERAGE('monthly data'!LH258:LJ258)</f>
        <v>-1093.3948307862338</v>
      </c>
      <c r="DF258" s="845">
        <f>AVERAGE('monthly data'!LK258:LM258)</f>
        <v>-1102.9125799485967</v>
      </c>
      <c r="DG258" s="845">
        <f>AVERAGE('monthly data'!LN258:LP258)</f>
        <v>-1120.2255249931738</v>
      </c>
      <c r="DH258" s="845">
        <f>AVERAGE('monthly data'!LQ258:LS258)</f>
        <v>-1158.6234834544919</v>
      </c>
      <c r="DI258" s="845">
        <f>AVERAGE('monthly data'!LT258:LV258)</f>
        <v>-1371.7999320625058</v>
      </c>
      <c r="DJ258" s="845">
        <f>AVERAGE('monthly data'!LW258:LY258)</f>
        <v>-1659.6176199890353</v>
      </c>
      <c r="DK258" s="845">
        <f>AVERAGE('monthly data'!LZ258:MB258)</f>
        <v>-1686.0192203111662</v>
      </c>
      <c r="DL258" s="845">
        <f>AVERAGE('monthly data'!MC258:ME258)</f>
        <v>-1889.8330476085468</v>
      </c>
      <c r="DM258" s="845">
        <f>AVERAGE('monthly data'!MF258:MH258)</f>
        <v>-1981.725330477572</v>
      </c>
      <c r="DN258" s="845">
        <f>AVERAGE('monthly data'!MI258:MK258)</f>
        <v>-2066.1151633259201</v>
      </c>
      <c r="DO258" s="845">
        <f>AVERAGE('monthly data'!ML258:MN258)</f>
        <v>-2260.0412106456679</v>
      </c>
      <c r="DP258" s="924" t="str">
        <f>IF('monthly data'!MQ258&gt;0,AVERAGE('monthly data'!MO258:MQ258),"")</f>
        <v/>
      </c>
      <c r="DQ258" s="924" t="str">
        <f>IF('monthly data'!MT258&gt;0,AVERAGE('monthly data'!MR258:MT258),"")</f>
        <v/>
      </c>
      <c r="DR258" s="924" t="str">
        <f>IF('monthly data'!MW258&gt;0,AVERAGE('monthly data'!MU258:MW258),"")</f>
        <v/>
      </c>
      <c r="DS258" s="480"/>
      <c r="DT258" s="480"/>
      <c r="DU258" s="480"/>
      <c r="DV258" s="480"/>
      <c r="DW258" s="480"/>
      <c r="DX258" s="480"/>
      <c r="DY258" s="480"/>
      <c r="DZ258" s="480"/>
    </row>
    <row r="259" spans="1:130" s="532" customFormat="1">
      <c r="A259" s="697"/>
      <c r="B259" s="530" t="s">
        <v>569</v>
      </c>
      <c r="C259" s="846">
        <f>AVERAGE('monthly data'!B259:D259)</f>
        <v>7.8833333333368696E-3</v>
      </c>
      <c r="D259" s="846">
        <f>AVERAGE('monthly data'!E259:G259)</f>
        <v>2.8999999999944257E-3</v>
      </c>
      <c r="E259" s="846">
        <f>AVERAGE('monthly data'!H259:J259)</f>
        <v>4.0333333333298542E-3</v>
      </c>
      <c r="F259" s="846">
        <f>AVERAGE('monthly data'!K259:M259)</f>
        <v>7.2900000000008916E-2</v>
      </c>
      <c r="G259" s="846">
        <f>AVERAGE('monthly data'!N259:P259)</f>
        <v>9.2333333333328937E-2</v>
      </c>
      <c r="H259" s="846">
        <f>AVERAGE('monthly data'!Q259:S259)</f>
        <v>-6.3633333333333056E-2</v>
      </c>
      <c r="I259" s="846">
        <f>AVERAGE('monthly data'!T259:V259)</f>
        <v>1.8300000000001166E-2</v>
      </c>
      <c r="J259" s="846">
        <f>AVERAGE('monthly data'!W259:Y259)</f>
        <v>-4.2333333333388623E-3</v>
      </c>
      <c r="K259" s="846">
        <f>AVERAGE('monthly data'!Z259:AB259)</f>
        <v>8.4566666666650771E-3</v>
      </c>
      <c r="L259" s="846">
        <f>AVERAGE('monthly data'!AC259:AE259)</f>
        <v>-0.10089666666666612</v>
      </c>
      <c r="M259" s="846">
        <f>AVERAGE('monthly data'!AF259:AH259)</f>
        <v>6.2333333333337272E-2</v>
      </c>
      <c r="N259" s="846">
        <f>AVERAGE('monthly data'!AI259:AK259)</f>
        <v>-5.1000000000011404E-2</v>
      </c>
      <c r="O259" s="846">
        <f>AVERAGE('monthly data'!AL259:AN259)</f>
        <v>-0.45930999999999261</v>
      </c>
      <c r="P259" s="846">
        <f>AVERAGE('monthly data'!AO259:AQ259)</f>
        <v>-0.80630333333332749</v>
      </c>
      <c r="Q259" s="846">
        <f>AVERAGE('monthly data'!AR259:AT259)</f>
        <v>0.66206666666666558</v>
      </c>
      <c r="R259" s="846">
        <f>AVERAGE('monthly data'!AU259:AW259)</f>
        <v>0.34987666666666445</v>
      </c>
      <c r="S259" s="846">
        <f>AVERAGE('monthly data'!AX259:AZ259)</f>
        <v>-0.19884333333334325</v>
      </c>
      <c r="T259" s="846">
        <f>AVERAGE('monthly data'!BA259:BC259)</f>
        <v>0.59016366666665954</v>
      </c>
      <c r="U259" s="846">
        <f>AVERAGE('monthly data'!BD259:BF259)</f>
        <v>0.15216333333332463</v>
      </c>
      <c r="V259" s="846">
        <f>AVERAGE('monthly data'!BG259:BI259)</f>
        <v>0.18576000000002088</v>
      </c>
      <c r="W259" s="846">
        <f>AVERAGE('monthly data'!BJ259:BL259)</f>
        <v>1.1459570000000145</v>
      </c>
      <c r="X259" s="846">
        <f>AVERAGE('monthly data'!BM259:BO259)</f>
        <v>0.95852199999999266</v>
      </c>
      <c r="Y259" s="846">
        <f>AVERAGE('monthly data'!BP259:BR259)</f>
        <v>0.4287700000000001</v>
      </c>
      <c r="Z259" s="846">
        <f>AVERAGE('monthly data'!BS259:BU259)</f>
        <v>0.30344166666665257</v>
      </c>
      <c r="AA259" s="846">
        <f>AVERAGE('monthly data'!BV259:BX259)</f>
        <v>0.35376633333331142</v>
      </c>
      <c r="AB259" s="846">
        <f>AVERAGE('monthly data'!BY259:CA259)</f>
        <v>6.5557000000003043E-2</v>
      </c>
      <c r="AC259" s="846">
        <f>AVERAGE('monthly data'!CB259:CD259)</f>
        <v>1.6977283333333257</v>
      </c>
      <c r="AD259" s="846">
        <f>AVERAGE('monthly data'!CE259:CG259)</f>
        <v>-1.1594763333333304</v>
      </c>
      <c r="AE259" s="846">
        <f>AVERAGE('monthly data'!CH259:CJ259)</f>
        <v>0.46940666666666192</v>
      </c>
      <c r="AF259" s="846">
        <f>AVERAGE('monthly data'!CK259:CM259)</f>
        <v>-6.7430000000001655E-2</v>
      </c>
      <c r="AG259" s="846">
        <f>AVERAGE('monthly data'!CN259:CP259)</f>
        <v>1.5173333333317865E-2</v>
      </c>
      <c r="AH259" s="846">
        <f>AVERAGE('monthly data'!CQ259:CS259)</f>
        <v>2.1900000000035411E-3</v>
      </c>
      <c r="AI259" s="846">
        <f>AVERAGE('monthly data'!CT259:CV259)</f>
        <v>0.43043999999999488</v>
      </c>
      <c r="AJ259" s="846">
        <f>AVERAGE('monthly data'!CW259:CY259)</f>
        <v>0.70697000000001253</v>
      </c>
      <c r="AK259" s="846">
        <f>AVERAGE('monthly data'!CZ259:DB259)</f>
        <v>2.4370799999999897</v>
      </c>
      <c r="AL259" s="846">
        <f>AVERAGE('monthly data'!DC259:DE259)</f>
        <v>3.3761566666666831</v>
      </c>
      <c r="AM259" s="846">
        <f>AVERAGE('monthly data'!DF259:DH259)</f>
        <v>-5.9204859266657195E-2</v>
      </c>
      <c r="AN259" s="846">
        <f>AVERAGE('monthly data'!DI259:DK259)</f>
        <v>-0.44230916799999892</v>
      </c>
      <c r="AO259" s="846">
        <f>AVERAGE('monthly data'!DL259:DN259)</f>
        <v>-0.84817209000003879</v>
      </c>
      <c r="AP259" s="846">
        <f>AVERAGE('monthly data'!DO259:DQ259)</f>
        <v>-0.83691548833330864</v>
      </c>
      <c r="AQ259" s="846">
        <f>AVERAGE('monthly data'!DR259:DT259)</f>
        <v>1.333999999998999E-2</v>
      </c>
      <c r="AR259" s="846">
        <f>AVERAGE('monthly data'!DU259:DW259)</f>
        <v>1.076666666657881E-3</v>
      </c>
      <c r="AS259" s="846">
        <f>AVERAGE('monthly data'!DX259:DZ259)</f>
        <v>2.0333333334103068E-4</v>
      </c>
      <c r="AT259" s="846">
        <f>AVERAGE('monthly data'!EA259:EC259)</f>
        <v>2.0666666668489597E-4</v>
      </c>
      <c r="AU259" s="846">
        <f>AVERAGE('monthly data'!ED259:EF259)</f>
        <v>-0.10993666666668862</v>
      </c>
      <c r="AV259" s="846">
        <f>AVERAGE('monthly data'!EG259:EI259)</f>
        <v>2.666666667513103E-5</v>
      </c>
      <c r="AW259" s="846">
        <f>AVERAGE('monthly data'!EJ259:EL259)</f>
        <v>1.670000000027964E-3</v>
      </c>
      <c r="AX259" s="846">
        <f>AVERAGE('monthly data'!EM259:EO259)</f>
        <v>-9.9999999974897946E-5</v>
      </c>
      <c r="AY259" s="846">
        <f>AVERAGE('monthly data'!EP259:ER259)</f>
        <v>-1.5000000001919034E-4</v>
      </c>
      <c r="AZ259" s="846">
        <f>AVERAGE('monthly data'!ES259:EU259)</f>
        <v>-1.6666666738274216E-5</v>
      </c>
      <c r="BA259" s="846">
        <f>AVERAGE('monthly data'!EV259:EX259)</f>
        <v>6.6666667066783702E-6</v>
      </c>
      <c r="BB259" s="846">
        <f>AVERAGE('monthly data'!EY259:FA259)</f>
        <v>-6.5000000000736691E-4</v>
      </c>
      <c r="BC259" s="846">
        <f>AVERAGE('monthly data'!FB259:FD259)</f>
        <v>0.67005666666669106</v>
      </c>
      <c r="BD259" s="846">
        <f>AVERAGE('monthly data'!FE259:FG259)</f>
        <v>0.66442666666671357</v>
      </c>
      <c r="BE259" s="846">
        <f>AVERAGE('monthly data'!FH259:FJ259)</f>
        <v>0.69940666666671325</v>
      </c>
      <c r="BF259" s="846">
        <f>AVERAGE('monthly data'!FK259:FM259)</f>
        <v>0.68712666666669975</v>
      </c>
      <c r="BG259" s="846">
        <f>AVERAGE('monthly data'!FN259:FP259)</f>
        <v>-1.2250000000335604E-3</v>
      </c>
      <c r="BH259" s="846">
        <f>AVERAGE('monthly data'!FQ259:FS259)</f>
        <v>3.8280000000023996E-2</v>
      </c>
      <c r="BI259" s="846">
        <f>AVERAGE('monthly data'!FT259:FV259)</f>
        <v>8.313333333357301E-3</v>
      </c>
      <c r="BJ259" s="846">
        <f>AVERAGE('monthly data'!FW259:FY259)</f>
        <v>-0.69886246199996549</v>
      </c>
      <c r="BK259" s="846">
        <f>AVERAGE('monthly data'!FZ259:GB259)</f>
        <v>-5.1360672786074701E-2</v>
      </c>
      <c r="BL259" s="846">
        <f>AVERAGE('monthly data'!GC259:GE259)</f>
        <v>-1.1609226191997854E-2</v>
      </c>
      <c r="BM259" s="846">
        <f>AVERAGE('monthly data'!GF259:GH259)</f>
        <v>-0.10530649346666603</v>
      </c>
      <c r="BN259" s="846">
        <f>AVERAGE('monthly data'!GI259:GK259)</f>
        <v>-6.9801104400047123E-2</v>
      </c>
      <c r="BO259" s="846">
        <f>AVERAGE('monthly data'!GL259:GN259)</f>
        <v>-7.5353333333320435E-2</v>
      </c>
      <c r="BP259" s="846">
        <f>AVERAGE('monthly data'!GO259:GQ259)</f>
        <v>-4.6339078526330013E-2</v>
      </c>
      <c r="BQ259" s="846">
        <f>AVERAGE('monthly data'!GR259:GT259)</f>
        <v>3.3092093333304241E-2</v>
      </c>
      <c r="BR259" s="846">
        <f>AVERAGE('monthly data'!GU259:GW259)</f>
        <v>1.3573333333283699E-2</v>
      </c>
      <c r="BS259" s="846">
        <f>AVERAGE('monthly data'!GX259:GZ259)</f>
        <v>0</v>
      </c>
      <c r="BT259" s="846">
        <f>AVERAGE('monthly data'!HA259:HC259)</f>
        <v>0</v>
      </c>
      <c r="BU259" s="846">
        <f>AVERAGE('monthly data'!HD259:HF259)</f>
        <v>0</v>
      </c>
      <c r="BV259" s="846">
        <f>AVERAGE('monthly data'!HG259:HI259)</f>
        <v>0</v>
      </c>
      <c r="BW259" s="846">
        <f>AVERAGE('monthly data'!HJ259:HL259)</f>
        <v>0</v>
      </c>
      <c r="BX259" s="846">
        <f>AVERAGE('monthly data'!HM259:HO259)</f>
        <v>0</v>
      </c>
      <c r="BY259" s="846">
        <f>AVERAGE('monthly data'!HP259:HR259)</f>
        <v>0</v>
      </c>
      <c r="BZ259" s="846">
        <f>AVERAGE('monthly data'!HS259:HU259)</f>
        <v>1.1347850534320969E-2</v>
      </c>
      <c r="CA259" s="846">
        <f>AVERAGE('monthly data'!HV259:HX259)</f>
        <v>0</v>
      </c>
      <c r="CB259" s="846">
        <f>AVERAGE('monthly data'!HY259:IA259)</f>
        <v>0</v>
      </c>
      <c r="CC259" s="846">
        <f>AVERAGE('monthly data'!IB259:ID259)</f>
        <v>0</v>
      </c>
      <c r="CD259" s="846">
        <f>AVERAGE('monthly data'!IE259:IG259)</f>
        <v>0</v>
      </c>
      <c r="CE259" s="846">
        <f>AVERAGE('monthly data'!IH259:IJ259)</f>
        <v>0</v>
      </c>
      <c r="CF259" s="846">
        <f>AVERAGE('monthly data'!IK259:IM259)</f>
        <v>0</v>
      </c>
      <c r="CG259" s="846">
        <f>AVERAGE('monthly data'!IN259:IP259)</f>
        <v>0</v>
      </c>
      <c r="CH259" s="846">
        <f>AVERAGE('monthly data'!IQ259:IS259)</f>
        <v>0</v>
      </c>
      <c r="CI259" s="846">
        <f>AVERAGE('monthly data'!IT259:IV259)</f>
        <v>0</v>
      </c>
      <c r="CJ259" s="846">
        <f>AVERAGE('monthly data'!IW259:IY259)</f>
        <v>0</v>
      </c>
      <c r="CK259" s="846">
        <f>AVERAGE('monthly data'!IZ259:JB259)</f>
        <v>0</v>
      </c>
      <c r="CL259" s="846">
        <f>AVERAGE('monthly data'!JC259:JE259)</f>
        <v>0</v>
      </c>
      <c r="CM259" s="846">
        <f>AVERAGE('monthly data'!JF259:JH259)</f>
        <v>0</v>
      </c>
      <c r="CN259" s="846">
        <f>AVERAGE('monthly data'!JI259:JK259)</f>
        <v>0</v>
      </c>
      <c r="CO259" s="846">
        <f>AVERAGE('monthly data'!JL259:JN259)</f>
        <v>0</v>
      </c>
      <c r="CP259" s="846">
        <f>AVERAGE('monthly data'!JO259:JQ259)</f>
        <v>0</v>
      </c>
      <c r="CQ259" s="846">
        <f>AVERAGE('monthly data'!JR259:JT259)</f>
        <v>0</v>
      </c>
      <c r="CR259" s="846">
        <f>AVERAGE('monthly data'!JU259:JW259)</f>
        <v>0</v>
      </c>
      <c r="CS259" s="846">
        <f>AVERAGE('monthly data'!JX259:JZ259)</f>
        <v>0</v>
      </c>
      <c r="CT259" s="846">
        <f>AVERAGE('monthly data'!KA259:KC259)</f>
        <v>0</v>
      </c>
      <c r="CU259" s="846">
        <f>AVERAGE('monthly data'!KD259:KF259)</f>
        <v>0</v>
      </c>
      <c r="CV259" s="846">
        <f>AVERAGE('monthly data'!KG259:KI259)</f>
        <v>0</v>
      </c>
      <c r="CW259" s="846">
        <f>AVERAGE('monthly data'!KJ259:KL259)</f>
        <v>0</v>
      </c>
      <c r="CX259" s="846">
        <f>AVERAGE('monthly data'!KM259:KO259)</f>
        <v>0</v>
      </c>
      <c r="CY259" s="846">
        <f>AVERAGE('monthly data'!KP259:KR259)</f>
        <v>0</v>
      </c>
      <c r="CZ259" s="846">
        <f>AVERAGE('monthly data'!KS259:KU259)</f>
        <v>0</v>
      </c>
      <c r="DA259" s="846">
        <f>AVERAGE('monthly data'!KV259:KX259)</f>
        <v>0</v>
      </c>
      <c r="DB259" s="846">
        <f>AVERAGE('monthly data'!KY259:LA259)</f>
        <v>0</v>
      </c>
      <c r="DC259" s="846">
        <f>AVERAGE('monthly data'!LB259:LD259)</f>
        <v>0</v>
      </c>
      <c r="DD259" s="846">
        <f>AVERAGE('monthly data'!LE259:LG259)</f>
        <v>0</v>
      </c>
      <c r="DE259" s="846">
        <f>AVERAGE('monthly data'!LH259:LJ259)</f>
        <v>0</v>
      </c>
      <c r="DF259" s="846">
        <f>AVERAGE('monthly data'!LK259:LM259)</f>
        <v>0</v>
      </c>
      <c r="DG259" s="846">
        <f>AVERAGE('monthly data'!LN259:LP259)</f>
        <v>0</v>
      </c>
      <c r="DH259" s="846">
        <f>AVERAGE('monthly data'!LQ259:LS259)</f>
        <v>0</v>
      </c>
      <c r="DI259" s="846">
        <f>AVERAGE('monthly data'!LT259:LV259)</f>
        <v>0</v>
      </c>
      <c r="DJ259" s="846">
        <f>AVERAGE('monthly data'!LW259:LY259)</f>
        <v>0</v>
      </c>
      <c r="DK259" s="846">
        <f>AVERAGE('monthly data'!LZ259:MB259)</f>
        <v>0</v>
      </c>
      <c r="DL259" s="846">
        <f>AVERAGE('monthly data'!MC259:ME259)</f>
        <v>0</v>
      </c>
      <c r="DM259" s="846">
        <f>AVERAGE('monthly data'!MF259:MH259)</f>
        <v>0</v>
      </c>
      <c r="DN259" s="846">
        <f>AVERAGE('monthly data'!MI259:MK259)</f>
        <v>0</v>
      </c>
      <c r="DO259" s="845">
        <f>AVERAGE('monthly data'!ML259:MN259)</f>
        <v>0</v>
      </c>
      <c r="DP259" s="924" t="str">
        <f>IF('monthly data'!MQ259&gt;0,AVERAGE('monthly data'!MO259:MQ259),"")</f>
        <v/>
      </c>
      <c r="DQ259" s="924" t="str">
        <f>IF('monthly data'!MT259&gt;0,AVERAGE('monthly data'!MR259:MT259),"")</f>
        <v/>
      </c>
      <c r="DR259" s="924" t="str">
        <f>IF('monthly data'!MW259&gt;0,AVERAGE('monthly data'!MU259:MW259),"")</f>
        <v/>
      </c>
      <c r="DS259" s="531"/>
      <c r="DT259" s="531"/>
      <c r="DU259" s="531"/>
      <c r="DV259" s="531"/>
      <c r="DW259" s="531"/>
      <c r="DX259" s="531"/>
      <c r="DY259" s="531"/>
      <c r="DZ259" s="531"/>
    </row>
    <row r="260" spans="1:130" s="216" customFormat="1">
      <c r="A260" s="755" t="s">
        <v>1409</v>
      </c>
      <c r="B260" s="476" t="s">
        <v>584</v>
      </c>
      <c r="C260" s="845">
        <f>AVERAGE('monthly data'!B260:D260)</f>
        <v>38.232633333333332</v>
      </c>
      <c r="D260" s="845">
        <f>AVERAGE('monthly data'!E260:G260)</f>
        <v>45.077333333333343</v>
      </c>
      <c r="E260" s="845">
        <f>AVERAGE('monthly data'!H260:J260)</f>
        <v>56.576900000000002</v>
      </c>
      <c r="F260" s="845">
        <f>AVERAGE('monthly data'!K260:M260)</f>
        <v>60.473700000000001</v>
      </c>
      <c r="G260" s="845">
        <f>AVERAGE('monthly data'!N260:P260)</f>
        <v>61.30286666666666</v>
      </c>
      <c r="H260" s="845">
        <f>AVERAGE('monthly data'!Q260:S260)</f>
        <v>61.264199999999995</v>
      </c>
      <c r="I260" s="845">
        <f>AVERAGE('monthly data'!T260:V260)</f>
        <v>65.398266666666657</v>
      </c>
      <c r="J260" s="845">
        <f>AVERAGE('monthly data'!W260:Y260)</f>
        <v>65.969966666666664</v>
      </c>
      <c r="K260" s="845">
        <f>AVERAGE('monthly data'!Z260:AB260)</f>
        <v>71.107266666666661</v>
      </c>
      <c r="L260" s="845">
        <f>AVERAGE('monthly data'!AC260:AE260)</f>
        <v>83.319699999999997</v>
      </c>
      <c r="M260" s="845">
        <f>AVERAGE('monthly data'!AF260:AH260)</f>
        <v>81.726333333333329</v>
      </c>
      <c r="N260" s="845">
        <f>AVERAGE('monthly data'!AI260:AK260)</f>
        <v>85.293533333333343</v>
      </c>
      <c r="O260" s="845">
        <f>AVERAGE('monthly data'!AL260:AN260)</f>
        <v>86.519633333333331</v>
      </c>
      <c r="P260" s="845">
        <f>AVERAGE('monthly data'!AO260:AQ260)</f>
        <v>81.910533333333333</v>
      </c>
      <c r="Q260" s="845">
        <f>AVERAGE('monthly data'!AR260:AT260)</f>
        <v>82.176393666666669</v>
      </c>
      <c r="R260" s="845">
        <f>AVERAGE('monthly data'!AU260:AW260)</f>
        <v>85.411836666666659</v>
      </c>
      <c r="S260" s="845">
        <f>AVERAGE('monthly data'!AX260:AZ260)</f>
        <v>90.963346333333334</v>
      </c>
      <c r="T260" s="845">
        <f>AVERAGE('monthly data'!BA260:BC260)</f>
        <v>91.533776000000003</v>
      </c>
      <c r="U260" s="845">
        <f>AVERAGE('monthly data'!BD260:BF260)</f>
        <v>95.490474333333324</v>
      </c>
      <c r="V260" s="845">
        <f>AVERAGE('monthly data'!BG260:BI260)</f>
        <v>95.44417966666667</v>
      </c>
      <c r="W260" s="845">
        <f>AVERAGE('monthly data'!BJ260:BL260)</f>
        <v>94.430490000000006</v>
      </c>
      <c r="X260" s="845">
        <f>AVERAGE('monthly data'!BM260:BO260)</f>
        <v>99.579061333333343</v>
      </c>
      <c r="Y260" s="845">
        <f>AVERAGE('monthly data'!BP260:BR260)</f>
        <v>101.73629633333333</v>
      </c>
      <c r="Z260" s="845">
        <f>AVERAGE('monthly data'!BS260:BU260)</f>
        <v>105.80359733333334</v>
      </c>
      <c r="AA260" s="845">
        <f>AVERAGE('monthly data'!BV260:BX260)</f>
        <v>123.289761</v>
      </c>
      <c r="AB260" s="845">
        <f>AVERAGE('monthly data'!BY260:CA260)</f>
        <v>126.22782099999999</v>
      </c>
      <c r="AC260" s="845">
        <f>AVERAGE('monthly data'!CB260:CD260)</f>
        <v>124.85733</v>
      </c>
      <c r="AD260" s="845">
        <f>AVERAGE('monthly data'!CE260:CG260)</f>
        <v>125.92054666666667</v>
      </c>
      <c r="AE260" s="845">
        <f>AVERAGE('monthly data'!CH260:CJ260)</f>
        <v>128.33688333333333</v>
      </c>
      <c r="AF260" s="845">
        <f>AVERAGE('monthly data'!CK260:CM260)</f>
        <v>132.97000666666671</v>
      </c>
      <c r="AG260" s="845">
        <f>AVERAGE('monthly data'!CN260:CP260)</f>
        <v>140.72456333333335</v>
      </c>
      <c r="AH260" s="845">
        <f>AVERAGE('monthly data'!CQ260:CS260)</f>
        <v>144.00733</v>
      </c>
      <c r="AI260" s="845">
        <f>AVERAGE('monthly data'!CT260:CV260)</f>
        <v>149.56111000000001</v>
      </c>
      <c r="AJ260" s="845">
        <f>AVERAGE('monthly data'!CW260:CY260)</f>
        <v>154.92243999999999</v>
      </c>
      <c r="AK260" s="845">
        <f>AVERAGE('monthly data'!CZ260:DB260)</f>
        <v>166.01381333333333</v>
      </c>
      <c r="AL260" s="845">
        <f>AVERAGE('monthly data'!DC260:DE260)</f>
        <v>171.80523666666667</v>
      </c>
      <c r="AM260" s="845">
        <f>AVERAGE('monthly data'!DF260:DH260)</f>
        <v>171.34038368566667</v>
      </c>
      <c r="AN260" s="845">
        <f>AVERAGE('monthly data'!DI260:DK260)</f>
        <v>173.48157395256666</v>
      </c>
      <c r="AO260" s="845">
        <f>AVERAGE('monthly data'!DL260:DN260)</f>
        <v>182.132783166</v>
      </c>
      <c r="AP260" s="845">
        <f>AVERAGE('monthly data'!DO260:DQ260)</f>
        <v>192.71900662599998</v>
      </c>
      <c r="AQ260" s="845">
        <f>AVERAGE('monthly data'!DR260:DT260)</f>
        <v>205.09887272799998</v>
      </c>
      <c r="AR260" s="845">
        <f>AVERAGE('monthly data'!DU260:DW260)</f>
        <v>219.1175846903333</v>
      </c>
      <c r="AS260" s="845">
        <f>AVERAGE('monthly data'!DX260:DZ260)</f>
        <v>229.99541639303334</v>
      </c>
      <c r="AT260" s="845">
        <f>AVERAGE('monthly data'!EA260:EC260)</f>
        <v>238.74425792232998</v>
      </c>
      <c r="AU260" s="845">
        <f>AVERAGE('monthly data'!ED260:EF260)</f>
        <v>240.99955583000005</v>
      </c>
      <c r="AV260" s="845">
        <f>AVERAGE('monthly data'!EG260:EI260)</f>
        <v>267.02752765843331</v>
      </c>
      <c r="AW260" s="845">
        <f>AVERAGE('monthly data'!EJ260:EL260)</f>
        <v>287.48912887966668</v>
      </c>
      <c r="AX260" s="845">
        <f>AVERAGE('monthly data'!EM260:EO260)</f>
        <v>308.9351507086667</v>
      </c>
      <c r="AY260" s="845">
        <f>AVERAGE('monthly data'!EP260:ER260)</f>
        <v>305.19992088700002</v>
      </c>
      <c r="AZ260" s="845">
        <f>AVERAGE('monthly data'!ES260:EU260)</f>
        <v>337.40632658766663</v>
      </c>
      <c r="BA260" s="845">
        <f>AVERAGE('monthly data'!EV260:EX260)</f>
        <v>364.16827091533332</v>
      </c>
      <c r="BB260" s="845">
        <f>AVERAGE('monthly data'!EY260:FA260)</f>
        <v>406.7281916683333</v>
      </c>
      <c r="BC260" s="845">
        <f>AVERAGE('monthly data'!FB260:FD260)</f>
        <v>420.53089879433332</v>
      </c>
      <c r="BD260" s="845">
        <f>AVERAGE('monthly data'!FE260:FG260)</f>
        <v>443.28125697399997</v>
      </c>
      <c r="BE260" s="845">
        <f>AVERAGE('monthly data'!FH260:FJ260)</f>
        <v>465.06610295599995</v>
      </c>
      <c r="BF260" s="845">
        <f>AVERAGE('monthly data'!FK260:FM260)</f>
        <v>468.14456020333336</v>
      </c>
      <c r="BG260" s="845">
        <f>AVERAGE('monthly data'!FN260:FP260)</f>
        <v>433.16546623707944</v>
      </c>
      <c r="BH260" s="845">
        <f>AVERAGE('monthly data'!FQ260:FS260)</f>
        <v>438.54570172733338</v>
      </c>
      <c r="BI260" s="845">
        <f>AVERAGE('monthly data'!FT260:FV260)</f>
        <v>464.72744026966666</v>
      </c>
      <c r="BJ260" s="845">
        <f>AVERAGE('monthly data'!FW260:FY260)</f>
        <v>494.03898362733327</v>
      </c>
      <c r="BK260" s="845">
        <f>AVERAGE('monthly data'!FZ260:GB260)</f>
        <v>508.14381306266665</v>
      </c>
      <c r="BL260" s="845">
        <f>AVERAGE('monthly data'!GC260:GE260)</f>
        <v>534.4529501193332</v>
      </c>
      <c r="BM260" s="845">
        <f>AVERAGE('monthly data'!GF260:GH260)</f>
        <v>570.73896322799999</v>
      </c>
      <c r="BN260" s="845">
        <f>AVERAGE('monthly data'!GI260:GK260)</f>
        <v>595.38946840466667</v>
      </c>
      <c r="BO260" s="845">
        <f>AVERAGE('monthly data'!GL260:GN260)</f>
        <v>618.7815577803334</v>
      </c>
      <c r="BP260" s="845">
        <f>AVERAGE('monthly data'!GO260:GQ260)</f>
        <v>679.4288832382839</v>
      </c>
      <c r="BQ260" s="845">
        <f>AVERAGE('monthly data'!GR260:GT260)</f>
        <v>723.65413722233336</v>
      </c>
      <c r="BR260" s="845">
        <f>AVERAGE('monthly data'!GU260:GW260)</f>
        <v>749.83461429400995</v>
      </c>
      <c r="BS260" s="845">
        <f>AVERAGE('monthly data'!GX260:GZ260)</f>
        <v>791.27405967600009</v>
      </c>
      <c r="BT260" s="845">
        <f>AVERAGE('monthly data'!HA260:HC260)</f>
        <v>859.77660896966665</v>
      </c>
      <c r="BU260" s="845">
        <f>AVERAGE('monthly data'!HD260:HF260)</f>
        <v>847.62482068700001</v>
      </c>
      <c r="BV260" s="845">
        <f>AVERAGE('monthly data'!HG260:HI260)</f>
        <v>854.05408988199997</v>
      </c>
      <c r="BW260" s="845">
        <f>AVERAGE('monthly data'!HJ260:HL260)</f>
        <v>880.35957149933347</v>
      </c>
      <c r="BX260" s="845">
        <f>AVERAGE('monthly data'!HM260:HO260)</f>
        <v>917.90799255799993</v>
      </c>
      <c r="BY260" s="845">
        <f>AVERAGE('monthly data'!HP260:HR260)</f>
        <v>971.78717282566674</v>
      </c>
      <c r="BZ260" s="845">
        <f>AVERAGE('monthly data'!HS260:HU260)</f>
        <v>1002.5341475729998</v>
      </c>
      <c r="CA260" s="845">
        <f>AVERAGE('monthly data'!HV260:HX260)</f>
        <v>1031.2504497710506</v>
      </c>
      <c r="CB260" s="845">
        <f>AVERAGE('monthly data'!HY260:IA260)</f>
        <v>1172.408840727978</v>
      </c>
      <c r="CC260" s="845">
        <f>AVERAGE('monthly data'!IB260:ID260)</f>
        <v>1214.6458057464163</v>
      </c>
      <c r="CD260" s="845">
        <f>AVERAGE('monthly data'!IE260:IG260)</f>
        <v>1215.821277325728</v>
      </c>
      <c r="CE260" s="845">
        <f>AVERAGE('monthly data'!IH260:IJ260)</f>
        <v>1249.9902649815729</v>
      </c>
      <c r="CF260" s="845">
        <f>AVERAGE('monthly data'!IK260:IM260)</f>
        <v>1371.5927171632593</v>
      </c>
      <c r="CG260" s="845">
        <f>AVERAGE('monthly data'!IN260:IP260)</f>
        <v>1420.9140489029296</v>
      </c>
      <c r="CH260" s="845">
        <f>AVERAGE('monthly data'!IQ260:IS260)</f>
        <v>1461.8297828463828</v>
      </c>
      <c r="CI260" s="845">
        <f>AVERAGE('monthly data'!IT260:IV260)</f>
        <v>1489.687582109699</v>
      </c>
      <c r="CJ260" s="845">
        <f>AVERAGE('monthly data'!IW260:IY260)</f>
        <v>1517.4256300112713</v>
      </c>
      <c r="CK260" s="845">
        <f>AVERAGE('monthly data'!IZ260:JB260)</f>
        <v>1530.0968022204818</v>
      </c>
      <c r="CL260" s="845">
        <f>AVERAGE('monthly data'!JC260:JE260)</f>
        <v>1552.0942600293008</v>
      </c>
      <c r="CM260" s="845">
        <f>AVERAGE('monthly data'!JF260:JH260)</f>
        <v>1607.9469891494693</v>
      </c>
      <c r="CN260" s="845">
        <f>AVERAGE('monthly data'!JI260:JK260)</f>
        <v>1703.7031581999117</v>
      </c>
      <c r="CO260" s="845">
        <f>AVERAGE('monthly data'!JL260:JN260)</f>
        <v>1753.9079737959198</v>
      </c>
      <c r="CP260" s="845">
        <f>AVERAGE('monthly data'!JO260:JQ260)</f>
        <v>1767.6364988700905</v>
      </c>
      <c r="CQ260" s="845">
        <f>AVERAGE('monthly data'!JR260:JT260)</f>
        <v>1853.4297209356519</v>
      </c>
      <c r="CR260" s="845">
        <f>AVERAGE('monthly data'!JU260:JW260)</f>
        <v>1904.592939282986</v>
      </c>
      <c r="CS260" s="845">
        <f>AVERAGE('monthly data'!JX260:JZ260)</f>
        <v>1947.3095023763906</v>
      </c>
      <c r="CT260" s="845">
        <f>AVERAGE('monthly data'!KA260:KC260)</f>
        <v>2024.9635895181516</v>
      </c>
      <c r="CU260" s="845">
        <f>AVERAGE('monthly data'!KD260:KF260)</f>
        <v>2082.2017325946422</v>
      </c>
      <c r="CV260" s="845">
        <f>AVERAGE('monthly data'!KG260:KI260)</f>
        <v>2166.0258313623763</v>
      </c>
      <c r="CW260" s="845">
        <f>AVERAGE('monthly data'!KJ260:KL260)</f>
        <v>2218.1743354775695</v>
      </c>
      <c r="CX260" s="845">
        <f>AVERAGE('monthly data'!KM260:KO260)</f>
        <v>2314.4338407394398</v>
      </c>
      <c r="CY260" s="845">
        <f>AVERAGE('monthly data'!KP260:KR260)</f>
        <v>2428.1791319216427</v>
      </c>
      <c r="CZ260" s="845">
        <f>AVERAGE('monthly data'!KS260:KU260)</f>
        <v>2546.5271922362977</v>
      </c>
      <c r="DA260" s="845">
        <f>AVERAGE('monthly data'!KV260:KX260)</f>
        <v>2680.1614671670495</v>
      </c>
      <c r="DB260" s="845">
        <f>AVERAGE('monthly data'!KY260:LA260)</f>
        <v>2761.1368791359869</v>
      </c>
      <c r="DC260" s="845">
        <f>AVERAGE('monthly data'!LB260:LD260)</f>
        <v>2866.2434930036811</v>
      </c>
      <c r="DD260" s="845">
        <f>AVERAGE('monthly data'!LE260:LG260)</f>
        <v>3003.4700086643847</v>
      </c>
      <c r="DE260" s="845">
        <f>AVERAGE('monthly data'!LH260:LJ260)</f>
        <v>3138.8241861089937</v>
      </c>
      <c r="DF260" s="845">
        <f>AVERAGE('monthly data'!LK260:LM260)</f>
        <v>3261.5739261549993</v>
      </c>
      <c r="DG260" s="845">
        <f>AVERAGE('monthly data'!LN260:LP260)</f>
        <v>3453.1814113107489</v>
      </c>
      <c r="DH260" s="845">
        <f>AVERAGE('monthly data'!LQ260:LS260)</f>
        <v>3658.1294355021587</v>
      </c>
      <c r="DI260" s="845">
        <f>AVERAGE('monthly data'!LT260:LV260)</f>
        <v>3776.4103282924511</v>
      </c>
      <c r="DJ260" s="845">
        <f>AVERAGE('monthly data'!LW260:LY260)</f>
        <v>3862.4197449947587</v>
      </c>
      <c r="DK260" s="845">
        <f>AVERAGE('monthly data'!LZ260:MB260)</f>
        <v>3927.4051463681176</v>
      </c>
      <c r="DL260" s="845">
        <f>AVERAGE('monthly data'!MC260:ME260)</f>
        <v>4159.1681950962775</v>
      </c>
      <c r="DM260" s="845">
        <f>AVERAGE('monthly data'!MF260:MH260)</f>
        <v>4479.9257110344452</v>
      </c>
      <c r="DN260" s="845">
        <f>AVERAGE('monthly data'!MI260:MK260)</f>
        <v>4775.3491704584567</v>
      </c>
      <c r="DO260" s="845">
        <f>AVERAGE('monthly data'!ML260:MN260)</f>
        <v>4913.0198919386921</v>
      </c>
      <c r="DP260" s="924" t="str">
        <f>IF('monthly data'!MQ260&gt;0,AVERAGE('monthly data'!MO260:MQ260),"")</f>
        <v/>
      </c>
      <c r="DQ260" s="924" t="str">
        <f>IF('monthly data'!MT260&gt;0,AVERAGE('monthly data'!MR260:MT260),"")</f>
        <v/>
      </c>
      <c r="DR260" s="924"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845">
        <f>AVERAGE('monthly data'!ML261:MN261)</f>
        <v>3437.5547550853094</v>
      </c>
      <c r="DP261" s="924" t="str">
        <f>IF('monthly data'!MQ261&gt;0,AVERAGE('monthly data'!MO261:MQ261),"")</f>
        <v/>
      </c>
      <c r="DQ261" s="924" t="str">
        <f>IF('monthly data'!MT261&gt;0,AVERAGE('monthly data'!MR261:MT261),"")</f>
        <v/>
      </c>
      <c r="DR261" s="924"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845">
        <f>AVERAGE('monthly data'!ML262:MN262)</f>
        <v>1890.2156882263289</v>
      </c>
      <c r="DP262" s="924" t="str">
        <f>IF('monthly data'!MQ262&gt;0,AVERAGE('monthly data'!MO262:MQ262),"")</f>
        <v/>
      </c>
      <c r="DQ262" s="924" t="str">
        <f>IF('monthly data'!MT262&gt;0,AVERAGE('monthly data'!MR262:MT262),"")</f>
        <v/>
      </c>
      <c r="DR262" s="924"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845">
        <f>AVERAGE('monthly data'!ML263:MN263)</f>
        <v>295.74658662670049</v>
      </c>
      <c r="DP263" s="924" t="str">
        <f>IF('monthly data'!MQ263&gt;0,AVERAGE('monthly data'!MO263:MQ263),"")</f>
        <v/>
      </c>
      <c r="DQ263" s="924" t="str">
        <f>IF('monthly data'!MT263&gt;0,AVERAGE('monthly data'!MR263:MT263),"")</f>
        <v/>
      </c>
      <c r="DR263" s="924"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845">
        <f>AVERAGE('monthly data'!ML264:MN264)</f>
        <v>4617.273305311991</v>
      </c>
      <c r="DP264" s="924" t="str">
        <f>IF('monthly data'!MQ264&gt;0,AVERAGE('monthly data'!MO264:MQ264),"")</f>
        <v/>
      </c>
      <c r="DQ264" s="924" t="str">
        <f>IF('monthly data'!MT264&gt;0,AVERAGE('monthly data'!MR264:MT264),"")</f>
        <v/>
      </c>
      <c r="DR264" s="924"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845">
        <f>AVERAGE('monthly data'!ML265:MN265)</f>
        <v>1594.4691015996286</v>
      </c>
      <c r="DP265" s="924" t="str">
        <f>IF('monthly data'!MQ265&gt;0,AVERAGE('monthly data'!MO265:MQ265),"")</f>
        <v/>
      </c>
      <c r="DQ265" s="924" t="str">
        <f>IF('monthly data'!MT265&gt;0,AVERAGE('monthly data'!MR265:MT265),"")</f>
        <v/>
      </c>
      <c r="DR265" s="924"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845">
        <f>AVERAGE('monthly data'!ML266:MN266)</f>
        <v>1547.3390668589807</v>
      </c>
      <c r="DP266" s="924" t="str">
        <f>IF('monthly data'!MQ266&gt;0,AVERAGE('monthly data'!MO266:MQ266),"")</f>
        <v/>
      </c>
      <c r="DQ266" s="924" t="str">
        <f>IF('monthly data'!MT266&gt;0,AVERAGE('monthly data'!MR266:MT266),"")</f>
        <v/>
      </c>
      <c r="DR266" s="924"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845">
        <f>AVERAGE('monthly data'!ML267:MN267)</f>
        <v>1475.4651368533821</v>
      </c>
      <c r="DP267" s="924" t="str">
        <f>IF('monthly data'!MQ267&gt;0,AVERAGE('monthly data'!MO267:MQ267),"")</f>
        <v/>
      </c>
      <c r="DQ267" s="924" t="str">
        <f>IF('monthly data'!MT267&gt;0,AVERAGE('monthly data'!MR267:MT267),"")</f>
        <v/>
      </c>
      <c r="DR267" s="924" t="str">
        <f>IF('monthly data'!MW267&gt;0,AVERAGE('monthly data'!MU267:MW267),"")</f>
        <v/>
      </c>
      <c r="DS267" s="481"/>
      <c r="DT267" s="481"/>
      <c r="DU267" s="481"/>
      <c r="DV267" s="481"/>
      <c r="DW267" s="481"/>
      <c r="DX267" s="481"/>
      <c r="DY267" s="481"/>
      <c r="DZ267" s="481"/>
    </row>
    <row r="268" spans="1:130">
      <c r="A268" t="s">
        <v>1410</v>
      </c>
      <c r="B268" s="476" t="s">
        <v>592</v>
      </c>
      <c r="C268" s="845">
        <f>AVERAGE('monthly data'!B268:D268)</f>
        <v>172.96666666666667</v>
      </c>
      <c r="D268" s="845">
        <f>AVERAGE('monthly data'!E268:G268)</f>
        <v>273.40666666666669</v>
      </c>
      <c r="E268" s="845">
        <f>AVERAGE('monthly data'!H268:J268)</f>
        <v>312.94333333333333</v>
      </c>
      <c r="F268" s="845">
        <f>AVERAGE('monthly data'!K268:M268)</f>
        <v>304.42666666666668</v>
      </c>
      <c r="G268" s="845">
        <f>AVERAGE('monthly data'!N268:P268)</f>
        <v>305.15666666666669</v>
      </c>
      <c r="H268" s="845">
        <f>AVERAGE('monthly data'!Q268:S268)</f>
        <v>307.1366666666666</v>
      </c>
      <c r="I268" s="845">
        <f>AVERAGE('monthly data'!T268:V268)</f>
        <v>306.94</v>
      </c>
      <c r="J268" s="845">
        <f>AVERAGE('monthly data'!W268:Y268)</f>
        <v>308.15666666666669</v>
      </c>
      <c r="K268" s="845">
        <f>AVERAGE('monthly data'!Z268:AB268)</f>
        <v>305.07333333333332</v>
      </c>
      <c r="L268" s="845">
        <f>AVERAGE('monthly data'!AC268:AE268)</f>
        <v>301.67</v>
      </c>
      <c r="M268" s="845">
        <f>AVERAGE('monthly data'!AF268:AH268)</f>
        <v>299.65000000000003</v>
      </c>
      <c r="N268" s="845">
        <f>AVERAGE('monthly data'!AI268:AK268)</f>
        <v>304.13406666666668</v>
      </c>
      <c r="O268" s="845">
        <f>AVERAGE('monthly data'!AL268:AN268)</f>
        <v>307.24526666666668</v>
      </c>
      <c r="P268" s="845">
        <f>AVERAGE('monthly data'!AO268:AQ268)</f>
        <v>309.30023333333332</v>
      </c>
      <c r="Q268" s="845">
        <f>AVERAGE('monthly data'!AR268:AT268)</f>
        <v>315.43559999999997</v>
      </c>
      <c r="R268" s="845">
        <f>AVERAGE('monthly data'!AU268:AW268)</f>
        <v>325.17063333333334</v>
      </c>
      <c r="S268" s="845">
        <f>AVERAGE('monthly data'!AX268:AZ268)</f>
        <v>332.72683333333333</v>
      </c>
      <c r="T268" s="845">
        <f>AVERAGE('monthly data'!BA268:BC268)</f>
        <v>335.24263333333334</v>
      </c>
      <c r="U268" s="845">
        <f>AVERAGE('monthly data'!BD268:BF268)</f>
        <v>334.17593333333338</v>
      </c>
      <c r="V268" s="845">
        <f>AVERAGE('monthly data'!BG268:BI268)</f>
        <v>342.67333333333335</v>
      </c>
      <c r="W268" s="845">
        <f>AVERAGE('monthly data'!BJ268:BL268)</f>
        <v>362.86523333333338</v>
      </c>
      <c r="X268" s="845">
        <f>AVERAGE('monthly data'!BM268:BO268)</f>
        <v>379.38619999999997</v>
      </c>
      <c r="Y268" s="845">
        <f>AVERAGE('monthly data'!BP268:BR268)</f>
        <v>405.44846666666666</v>
      </c>
      <c r="Z268" s="845">
        <f>AVERAGE('monthly data'!BS268:BU268)</f>
        <v>425.22200000000004</v>
      </c>
      <c r="AA268" s="845">
        <f>AVERAGE('monthly data'!BV268:BX268)</f>
        <v>433.65370000000001</v>
      </c>
      <c r="AB268" s="845">
        <f>AVERAGE('monthly data'!BY268:CA268)</f>
        <v>439.91476666666671</v>
      </c>
      <c r="AC268" s="845">
        <f>AVERAGE('monthly data'!CB268:CD268)</f>
        <v>444.85699999999997</v>
      </c>
      <c r="AD268" s="845">
        <f>AVERAGE('monthly data'!CE268:CG268)</f>
        <v>456.51973333333336</v>
      </c>
      <c r="AE268" s="845">
        <f>AVERAGE('monthly data'!CH268:CJ268)</f>
        <v>460.78180000000003</v>
      </c>
      <c r="AF268" s="845">
        <f>AVERAGE('monthly data'!CK268:CM268)</f>
        <v>466.89789999999999</v>
      </c>
      <c r="AG268" s="845">
        <f>AVERAGE('monthly data'!CN268:CP268)</f>
        <v>482.0136333333333</v>
      </c>
      <c r="AH268" s="845">
        <f>AVERAGE('monthly data'!CQ268:CS268)</f>
        <v>502.00759999999997</v>
      </c>
      <c r="AI268" s="845">
        <f>AVERAGE('monthly data'!CT268:CV268)</f>
        <v>513.79566666666653</v>
      </c>
      <c r="AJ268" s="845">
        <f>AVERAGE('monthly data'!CW268:CY268)</f>
        <v>529.15250000000003</v>
      </c>
      <c r="AK268" s="845">
        <f>AVERAGE('monthly data'!CZ268:DB268)</f>
        <v>550.97806666666668</v>
      </c>
      <c r="AL268" s="845">
        <f>AVERAGE('monthly data'!DC268:DE268)</f>
        <v>570.24270000000001</v>
      </c>
      <c r="AM268" s="845">
        <f>AVERAGE('monthly data'!DF268:DH268)</f>
        <v>582.59703333333334</v>
      </c>
      <c r="AN268" s="845">
        <f>AVERAGE('monthly data'!DI268:DK268)</f>
        <v>579.72720000000004</v>
      </c>
      <c r="AO268" s="845">
        <f>AVERAGE('monthly data'!DL268:DN268)</f>
        <v>576.23130000000003</v>
      </c>
      <c r="AP268" s="845">
        <f>AVERAGE('monthly data'!DO268:DQ268)</f>
        <v>568.83500000000004</v>
      </c>
      <c r="AQ268" s="845">
        <f>AVERAGE('monthly data'!DR268:DT268)</f>
        <v>562.91933333333327</v>
      </c>
      <c r="AR268" s="845">
        <f>AVERAGE('monthly data'!DU268:DW268)</f>
        <v>558.01066666666668</v>
      </c>
      <c r="AS268" s="845">
        <f>AVERAGE('monthly data'!DX268:DZ268)</f>
        <v>554.43773333333331</v>
      </c>
      <c r="AT268" s="845">
        <f>AVERAGE('monthly data'!EA268:EC268)</f>
        <v>553.72896666666668</v>
      </c>
      <c r="AU268" s="845">
        <f>AVERAGE('monthly data'!ED268:EF268)</f>
        <v>553.86156666666659</v>
      </c>
      <c r="AV268" s="845">
        <f>AVERAGE('monthly data'!EG268:EI268)</f>
        <v>552.04456666666658</v>
      </c>
      <c r="AW268" s="845">
        <f>AVERAGE('monthly data'!EJ268:EL268)</f>
        <v>551.29</v>
      </c>
      <c r="AX268" s="845">
        <f>AVERAGE('monthly data'!EM268:EO268)</f>
        <v>550.01006666666672</v>
      </c>
      <c r="AY268" s="845">
        <f>AVERAGE('monthly data'!EP268:ER268)</f>
        <v>547.8706953333334</v>
      </c>
      <c r="AZ268" s="845">
        <f>AVERAGE('monthly data'!ES268:EU268)</f>
        <v>546.36796666666669</v>
      </c>
      <c r="BA268" s="845">
        <f>AVERAGE('monthly data'!EV268:EX268)</f>
        <v>547.9300333333332</v>
      </c>
      <c r="BB268" s="845">
        <f>AVERAGE('monthly data'!EY268:FA268)</f>
        <v>545.1224666666667</v>
      </c>
      <c r="BC268" s="845">
        <f>AVERAGE('monthly data'!FB268:FD268)</f>
        <v>543.75016666666659</v>
      </c>
      <c r="BD268" s="845">
        <f>AVERAGE('monthly data'!FE268:FG268)</f>
        <v>543.35059999999999</v>
      </c>
      <c r="BE268" s="845">
        <f>AVERAGE('monthly data'!FH268:FJ268)</f>
        <v>548.45026666666661</v>
      </c>
      <c r="BF268" s="845">
        <f>AVERAGE('monthly data'!FK268:FM268)</f>
        <v>554.87563333333344</v>
      </c>
      <c r="BG268" s="845">
        <f>AVERAGE('monthly data'!FN268:FP268)</f>
        <v>567.51356666666663</v>
      </c>
      <c r="BH268" s="845">
        <f>AVERAGE('monthly data'!FQ268:FS268)</f>
        <v>567.94516666666675</v>
      </c>
      <c r="BI268" s="845">
        <f>AVERAGE('monthly data'!FT268:FV268)</f>
        <v>568.61543333333339</v>
      </c>
      <c r="BJ268" s="845">
        <f>AVERAGE('monthly data'!FW268:FY268)</f>
        <v>570.35006666666663</v>
      </c>
      <c r="BK268" s="845">
        <f>AVERAGE('monthly data'!FZ268:GB268)</f>
        <v>572.97773333333339</v>
      </c>
      <c r="BL268" s="845">
        <f>AVERAGE('monthly data'!GC268:GE268)</f>
        <v>581.90906666666672</v>
      </c>
      <c r="BM268" s="845">
        <f>AVERAGE('monthly data'!GF268:GH268)</f>
        <v>588.65896666666674</v>
      </c>
      <c r="BN268" s="845">
        <f>AVERAGE('monthly data'!GI268:GK268)</f>
        <v>592.92746666666665</v>
      </c>
      <c r="BO268" s="845">
        <f>AVERAGE('monthly data'!GL268:GN268)</f>
        <v>598.79229999999995</v>
      </c>
      <c r="BP268" s="845">
        <f>AVERAGE('monthly data'!GO268:GQ268)</f>
        <v>600.82229999999993</v>
      </c>
      <c r="BQ268" s="845">
        <f>AVERAGE('monthly data'!GR268:GT268)</f>
        <v>599.70283333333339</v>
      </c>
      <c r="BR268" s="845">
        <f>AVERAGE('monthly data'!GU268:GW268)</f>
        <v>602.88823333333323</v>
      </c>
      <c r="BS268" s="845">
        <f>AVERAGE('monthly data'!GX268:GZ268)</f>
        <v>605.75963333333334</v>
      </c>
      <c r="BT268" s="845">
        <f>AVERAGE('monthly data'!HA268:HC268)</f>
        <v>609.95213333333334</v>
      </c>
      <c r="BU268" s="845">
        <f>AVERAGE('monthly data'!HD268:HF268)</f>
        <v>616.77823333333333</v>
      </c>
      <c r="BV268" s="845">
        <f>AVERAGE('monthly data'!HG268:HI268)</f>
        <v>628.87980000000005</v>
      </c>
      <c r="BW268" s="845">
        <f>AVERAGE('monthly data'!HJ268:HL268)</f>
        <v>634.05126666666672</v>
      </c>
      <c r="BX268" s="845">
        <f>AVERAGE('monthly data'!HM268:HO268)</f>
        <v>640.90513333333331</v>
      </c>
      <c r="BY268" s="845">
        <f>AVERAGE('monthly data'!HP268:HR268)</f>
        <v>651.71690000000001</v>
      </c>
      <c r="BZ268" s="845">
        <f>AVERAGE('monthly data'!HS268:HU268)</f>
        <v>666.11929999999995</v>
      </c>
      <c r="CA268" s="845">
        <f>AVERAGE('monthly data'!HV268:HX268)</f>
        <v>675.81020000000001</v>
      </c>
      <c r="CB268" s="845">
        <f>AVERAGE('monthly data'!HY268:IA268)</f>
        <v>680.24398400000007</v>
      </c>
      <c r="CC268" s="845">
        <f>AVERAGE('monthly data'!IB268:ID268)</f>
        <v>685.10600366666677</v>
      </c>
      <c r="CD268" s="845">
        <f>AVERAGE('monthly data'!IE268:IG268)</f>
        <v>691.73567933333334</v>
      </c>
      <c r="CE268" s="845">
        <f>AVERAGE('monthly data'!IH268:IJ268)</f>
        <v>704.0425713333334</v>
      </c>
      <c r="CF268" s="845">
        <f>AVERAGE('monthly data'!IK268:IM268)</f>
        <v>714.77447466666672</v>
      </c>
      <c r="CG268" s="845">
        <f>AVERAGE('monthly data'!IN268:IP268)</f>
        <v>726.75622533333342</v>
      </c>
      <c r="CH268" s="845">
        <f>AVERAGE('monthly data'!IQ268:IS268)</f>
        <v>741.72515148548553</v>
      </c>
      <c r="CI268" s="845">
        <f>AVERAGE('monthly data'!IT268:IV268)</f>
        <v>761.68883333333326</v>
      </c>
      <c r="CJ268" s="845">
        <f>AVERAGE('monthly data'!IW268:IY268)</f>
        <v>778.34971466666673</v>
      </c>
      <c r="CK268" s="845">
        <f>AVERAGE('monthly data'!IZ268:JB268)</f>
        <v>803.56321666666656</v>
      </c>
      <c r="CL268" s="845">
        <f>AVERAGE('monthly data'!JC268:JE268)</f>
        <v>815.90467799999988</v>
      </c>
      <c r="CM268" s="845">
        <f>AVERAGE('monthly data'!JF268:JH268)</f>
        <v>823.89286200000004</v>
      </c>
      <c r="CN268" s="845">
        <f>AVERAGE('monthly data'!JI268:JK268)</f>
        <v>828.469289</v>
      </c>
      <c r="CO268" s="845">
        <f>AVERAGE('monthly data'!JL268:JN268)</f>
        <v>834.84030133333329</v>
      </c>
      <c r="CP268" s="845">
        <f>AVERAGE('monthly data'!JO268:JQ268)</f>
        <v>842.86346433333335</v>
      </c>
      <c r="CQ268" s="845">
        <f>AVERAGE('monthly data'!JR268:JT268)</f>
        <v>850.09021200000007</v>
      </c>
      <c r="CR268" s="845">
        <f>AVERAGE('monthly data'!JU268:JW268)</f>
        <v>857.3376893333334</v>
      </c>
      <c r="CS268" s="845">
        <f>AVERAGE('monthly data'!JX268:JZ268)</f>
        <v>865.96284433333346</v>
      </c>
      <c r="CT268" s="845">
        <f>AVERAGE('monthly data'!KA268:KC268)</f>
        <v>875.28542733333325</v>
      </c>
      <c r="CU268" s="845">
        <f>AVERAGE('monthly data'!KD268:KF268)</f>
        <v>885.67530833333331</v>
      </c>
      <c r="CV268" s="845">
        <f>AVERAGE('monthly data'!KG268:KI268)</f>
        <v>894.8453913333334</v>
      </c>
      <c r="CW268" s="845">
        <f>AVERAGE('monthly data'!KJ268:KL268)</f>
        <v>905.97122200000001</v>
      </c>
      <c r="CX268" s="845">
        <f>AVERAGE('monthly data'!KM268:KO268)</f>
        <v>918.31128033333334</v>
      </c>
      <c r="CY268" s="845">
        <f>AVERAGE('monthly data'!KP268:KR268)</f>
        <v>928.656069</v>
      </c>
      <c r="CZ268" s="845">
        <f>AVERAGE('monthly data'!KS268:KU268)</f>
        <v>933.92425866666679</v>
      </c>
      <c r="DA268" s="845">
        <f>AVERAGE('monthly data'!KV268:KX268)</f>
        <v>950.13409933333332</v>
      </c>
      <c r="DB268" s="845">
        <f>AVERAGE('monthly data'!KY268:LA268)</f>
        <v>968.05447233333325</v>
      </c>
      <c r="DC268" s="845">
        <f>AVERAGE('monthly data'!LB268:LD268)</f>
        <v>977.14758133333328</v>
      </c>
      <c r="DD268" s="845">
        <f>AVERAGE('monthly data'!LE268:LG268)</f>
        <v>984.52451733333339</v>
      </c>
      <c r="DE268" s="845">
        <f>AVERAGE('monthly data'!LH268:LJ268)</f>
        <v>993.58738066666672</v>
      </c>
      <c r="DF268" s="845">
        <f>AVERAGE('monthly data'!LK268:LM268)</f>
        <v>1006.1916706666667</v>
      </c>
      <c r="DG268" s="845">
        <f>AVERAGE('monthly data'!LN268:LP268)</f>
        <v>1015.5230623333333</v>
      </c>
      <c r="DH268" s="845">
        <f>AVERAGE('monthly data'!LQ268:LS268)</f>
        <v>1022.226682</v>
      </c>
      <c r="DI268" s="845">
        <f>AVERAGE('monthly data'!LT268:LV268)</f>
        <v>1035.0783236666668</v>
      </c>
      <c r="DJ268" s="845">
        <f>AVERAGE('monthly data'!LW268:LY268)</f>
        <v>1059.0593696666667</v>
      </c>
      <c r="DK268" s="845">
        <f>AVERAGE('monthly data'!LZ268:MB268)</f>
        <v>1092.8158933333334</v>
      </c>
      <c r="DL268" s="845">
        <f>AVERAGE('monthly data'!MC268:ME268)</f>
        <v>1137.2156256666667</v>
      </c>
      <c r="DM268" s="845">
        <f>AVERAGE('monthly data'!MF268:MH268)</f>
        <v>1195.4582969999999</v>
      </c>
      <c r="DN268" s="845">
        <f>AVERAGE('monthly data'!MI268:MK268)</f>
        <v>1246.966075</v>
      </c>
      <c r="DO268" s="845">
        <f>AVERAGE('monthly data'!ML268:MN268)</f>
        <v>1282.2812413333334</v>
      </c>
      <c r="DP268" s="924" t="str">
        <f>IF('monthly data'!MQ268&gt;0,AVERAGE('monthly data'!MO268:MQ268),"")</f>
        <v/>
      </c>
      <c r="DQ268" s="924" t="str">
        <f>IF('monthly data'!MT268&gt;0,AVERAGE('monthly data'!MR268:MT268),"")</f>
        <v/>
      </c>
      <c r="DR268" s="924" t="str">
        <f>IF('monthly data'!MW268&gt;0,AVERAGE('monthly data'!MU268:MW268),"")</f>
        <v/>
      </c>
      <c r="DS268" s="480"/>
      <c r="DT268" s="480"/>
      <c r="DU268" s="480"/>
      <c r="DV268" s="480"/>
      <c r="DW268" s="480"/>
      <c r="DX268" s="480"/>
      <c r="DY268" s="480"/>
      <c r="DZ268" s="480"/>
    </row>
    <row r="269" spans="1:130">
      <c r="B269" s="479" t="s">
        <v>593</v>
      </c>
      <c r="C269" s="847">
        <f>AVERAGE('monthly data'!B269:D269)</f>
        <v>263.11999999999995</v>
      </c>
      <c r="D269" s="847">
        <f>AVERAGE('monthly data'!E269:G269)</f>
        <v>430.12000000000006</v>
      </c>
      <c r="E269" s="847">
        <f>AVERAGE('monthly data'!H269:J269)</f>
        <v>473.90000000000003</v>
      </c>
      <c r="F269" s="847">
        <f>AVERAGE('monthly data'!K269:M269)</f>
        <v>453.91333333333336</v>
      </c>
      <c r="G269" s="847">
        <f>AVERAGE('monthly data'!N269:P269)</f>
        <v>445.82</v>
      </c>
      <c r="H269" s="847">
        <f>AVERAGE('monthly data'!Q269:S269)</f>
        <v>444.21000000000004</v>
      </c>
      <c r="I269" s="847">
        <f>AVERAGE('monthly data'!T269:V269)</f>
        <v>446.22333333333336</v>
      </c>
      <c r="J269" s="847">
        <f>AVERAGE('monthly data'!W269:Y269)</f>
        <v>443.14000000000004</v>
      </c>
      <c r="K269" s="847">
        <f>AVERAGE('monthly data'!Z269:AB269)</f>
        <v>420.51333333333332</v>
      </c>
      <c r="L269" s="847">
        <f>AVERAGE('monthly data'!AC269:AE269)</f>
        <v>415.06</v>
      </c>
      <c r="M269" s="847">
        <f>AVERAGE('monthly data'!AF269:AH269)</f>
        <v>440.66666666666669</v>
      </c>
      <c r="N269" s="847">
        <f>AVERAGE('monthly data'!AI269:AK269)</f>
        <v>415.22333333333336</v>
      </c>
      <c r="O269" s="847">
        <f>AVERAGE('monthly data'!AL269:AN269)</f>
        <v>413.57666666666665</v>
      </c>
      <c r="P269" s="847">
        <f>AVERAGE('monthly data'!AO269:AQ269)</f>
        <v>413.85666666666663</v>
      </c>
      <c r="Q269" s="847">
        <f>AVERAGE('monthly data'!AR269:AT269)</f>
        <v>425.07666666666665</v>
      </c>
      <c r="R269" s="847">
        <f>AVERAGE('monthly data'!AU269:AW269)</f>
        <v>455.12999999999994</v>
      </c>
      <c r="S269" s="847">
        <f>AVERAGE('monthly data'!AX269:AZ269)</f>
        <v>462.59999999999997</v>
      </c>
      <c r="T269" s="847">
        <f>AVERAGE('monthly data'!BA269:BC269)</f>
        <v>454.22666666666669</v>
      </c>
      <c r="U269" s="847">
        <f>AVERAGE('monthly data'!BD269:BF269)</f>
        <v>460.33</v>
      </c>
      <c r="V269" s="847">
        <f>AVERAGE('monthly data'!BG269:BI269)</f>
        <v>471.3603</v>
      </c>
      <c r="W269" s="847">
        <f>AVERAGE('monthly data'!BJ269:BL269)</f>
        <v>489.00303333333335</v>
      </c>
      <c r="X269" s="847">
        <f>AVERAGE('monthly data'!BM269:BO269)</f>
        <v>504.4495</v>
      </c>
      <c r="Y269" s="847">
        <f>AVERAGE('monthly data'!BP269:BR269)</f>
        <v>524.90333333333331</v>
      </c>
      <c r="Z269" s="847">
        <f>AVERAGE('monthly data'!BS269:BU269)</f>
        <v>544.84499999999991</v>
      </c>
      <c r="AA269" s="847">
        <f>AVERAGE('monthly data'!BV269:BX269)</f>
        <v>556.12913333333336</v>
      </c>
      <c r="AB269" s="847">
        <f>AVERAGE('monthly data'!BY269:CA269)</f>
        <v>553.8988333333333</v>
      </c>
      <c r="AC269" s="847">
        <f>AVERAGE('monthly data'!CB269:CD269)</f>
        <v>567.61076666666668</v>
      </c>
      <c r="AD269" s="847">
        <f>AVERAGE('monthly data'!CE269:CG269)</f>
        <v>576.71783333333326</v>
      </c>
      <c r="AE269" s="847">
        <f>AVERAGE('monthly data'!CH269:CJ269)</f>
        <v>571.07799999999997</v>
      </c>
      <c r="AF269" s="847">
        <f>AVERAGE('monthly data'!CK269:CM269)</f>
        <v>601.80286666666677</v>
      </c>
      <c r="AG269" s="847">
        <f>AVERAGE('monthly data'!CN269:CP269)</f>
        <v>635.16723333333334</v>
      </c>
      <c r="AH269" s="847">
        <f>AVERAGE('monthly data'!CQ269:CS269)</f>
        <v>665.38499999999999</v>
      </c>
      <c r="AI269" s="847">
        <f>AVERAGE('monthly data'!CT269:CV269)</f>
        <v>698.58063333333337</v>
      </c>
      <c r="AJ269" s="847">
        <f>AVERAGE('monthly data'!CW269:CY269)</f>
        <v>731.67343333333338</v>
      </c>
      <c r="AK269" s="847">
        <f>AVERAGE('monthly data'!CZ269:DB269)</f>
        <v>762.09066666666661</v>
      </c>
      <c r="AL269" s="847">
        <f>AVERAGE('monthly data'!DC269:DE269)</f>
        <v>820.38683333333336</v>
      </c>
      <c r="AM269" s="847">
        <f>AVERAGE('monthly data'!DF269:DH269)</f>
        <v>855.77469999999994</v>
      </c>
      <c r="AN269" s="847">
        <f>AVERAGE('monthly data'!DI269:DK269)</f>
        <v>840.42173333333346</v>
      </c>
      <c r="AO269" s="847">
        <f>AVERAGE('monthly data'!DL269:DN269)</f>
        <v>842.1486666666666</v>
      </c>
      <c r="AP269" s="847">
        <f>AVERAGE('monthly data'!DO269:DQ269)</f>
        <v>868.31736666666666</v>
      </c>
      <c r="AQ269" s="847">
        <f>AVERAGE('monthly data'!DR269:DT269)</f>
        <v>855.42276666666669</v>
      </c>
      <c r="AR269" s="847">
        <f>AVERAGE('monthly data'!DU269:DW269)</f>
        <v>829.71300000000008</v>
      </c>
      <c r="AS269" s="847">
        <f>AVERAGE('monthly data'!DX269:DZ269)</f>
        <v>806.78486666666674</v>
      </c>
      <c r="AT269" s="847">
        <f>AVERAGE('monthly data'!EA269:EC269)</f>
        <v>794.36213333333342</v>
      </c>
      <c r="AU269" s="847">
        <f>AVERAGE('monthly data'!ED269:EF269)</f>
        <v>797.39470000000017</v>
      </c>
      <c r="AV269" s="847">
        <f>AVERAGE('monthly data'!EG269:EI269)</f>
        <v>814.66760000000011</v>
      </c>
      <c r="AW269" s="847">
        <f>AVERAGE('monthly data'!EJ269:EL269)</f>
        <v>817.33636666666678</v>
      </c>
      <c r="AX269" s="847">
        <f>AVERAGE('monthly data'!EM269:EO269)</f>
        <v>823.41177900000002</v>
      </c>
      <c r="AY269" s="847">
        <f>AVERAGE('monthly data'!EP269:ER269)</f>
        <v>823.67241100000001</v>
      </c>
      <c r="AZ269" s="847">
        <f>AVERAGE('monthly data'!ES269:EU269)</f>
        <v>829.97919999999988</v>
      </c>
      <c r="BA269" s="847">
        <f>AVERAGE('monthly data'!EV269:EX269)</f>
        <v>843.33143333333328</v>
      </c>
      <c r="BB269" s="847">
        <f>AVERAGE('monthly data'!EY269:FA269)</f>
        <v>860.76023333333342</v>
      </c>
      <c r="BC269" s="847">
        <f>AVERAGE('monthly data'!FB269:FD269)</f>
        <v>877.29443333333336</v>
      </c>
      <c r="BD269" s="847">
        <f>AVERAGE('monthly data'!FE269:FG269)</f>
        <v>883.64476666666667</v>
      </c>
      <c r="BE269" s="847">
        <f>AVERAGE('monthly data'!FH269:FJ269)</f>
        <v>868.24130000000002</v>
      </c>
      <c r="BF269" s="847">
        <f>AVERAGE('monthly data'!FK269:FM269)</f>
        <v>840.76740000000007</v>
      </c>
      <c r="BG269" s="847">
        <f>AVERAGE('monthly data'!FN269:FP269)</f>
        <v>845.1167999999999</v>
      </c>
      <c r="BH269" s="847">
        <f>AVERAGE('monthly data'!FQ269:FS269)</f>
        <v>867.78620000000001</v>
      </c>
      <c r="BI269" s="847">
        <f>AVERAGE('monthly data'!FT269:FV269)</f>
        <v>889.41610000000003</v>
      </c>
      <c r="BJ269" s="847">
        <f>AVERAGE('monthly data'!FW269:FY269)</f>
        <v>903.5234999999999</v>
      </c>
      <c r="BK269" s="847">
        <f>AVERAGE('monthly data'!FZ269:GB269)</f>
        <v>879.61189999999999</v>
      </c>
      <c r="BL269" s="847">
        <f>AVERAGE('monthly data'!GC269:GE269)</f>
        <v>774.76710000000003</v>
      </c>
      <c r="BM269" s="847">
        <f>AVERAGE('monthly data'!GF269:GH269)</f>
        <v>902.58883333333335</v>
      </c>
      <c r="BN269" s="847">
        <f>AVERAGE('monthly data'!GI269:GK269)</f>
        <v>915.87639999999999</v>
      </c>
      <c r="BO269" s="847">
        <f>AVERAGE('monthly data'!GL269:GN269)</f>
        <v>937.4461</v>
      </c>
      <c r="BP269" s="847">
        <f>AVERAGE('monthly data'!GO269:GQ269)</f>
        <v>961.38313333333338</v>
      </c>
      <c r="BQ269" s="847">
        <f>AVERAGE('monthly data'!GR269:GT269)</f>
        <v>956.29016666666666</v>
      </c>
      <c r="BR269" s="847">
        <f>AVERAGE('monthly data'!GU269:GW269)</f>
        <v>941.93379999999991</v>
      </c>
      <c r="BS269" s="847">
        <f>AVERAGE('monthly data'!GX269:GZ269)</f>
        <v>939.13236666666671</v>
      </c>
      <c r="BT269" s="847">
        <f>AVERAGE('monthly data'!HA269:HC269)</f>
        <v>930.60609999999997</v>
      </c>
      <c r="BU269" s="847">
        <f>AVERAGE('monthly data'!HD269:HF269)</f>
        <v>941.29219999999998</v>
      </c>
      <c r="BV269" s="847">
        <f>AVERAGE('monthly data'!HG269:HI269)</f>
        <v>965.51220000000012</v>
      </c>
      <c r="BW269" s="847">
        <f>AVERAGE('monthly data'!HJ269:HL269)</f>
        <v>956.39476666666667</v>
      </c>
      <c r="BX269" s="847">
        <f>AVERAGE('monthly data'!HM269:HO269)</f>
        <v>955.05560000000003</v>
      </c>
      <c r="BY269" s="847">
        <f>AVERAGE('monthly data'!HP269:HR269)</f>
        <v>982.27799999999991</v>
      </c>
      <c r="BZ269" s="847">
        <f>AVERAGE('monthly data'!HS269:HU269)</f>
        <v>1013.4488576666666</v>
      </c>
      <c r="CA269" s="847">
        <f>AVERAGE('monthly data'!HV269:HX269)</f>
        <v>1027.5635909999999</v>
      </c>
      <c r="CB269" s="847">
        <f>AVERAGE('monthly data'!HY269:IA269)</f>
        <v>1051.7422806666666</v>
      </c>
      <c r="CC269" s="847">
        <f>AVERAGE('monthly data'!IB269:ID269)</f>
        <v>1036.2651563333334</v>
      </c>
      <c r="CD269" s="847">
        <f>AVERAGE('monthly data'!IE269:IG269)</f>
        <v>1012.2895103333334</v>
      </c>
      <c r="CE269" s="847">
        <f>AVERAGE('monthly data'!IH269:IJ269)</f>
        <v>985.06327766666664</v>
      </c>
      <c r="CF269" s="847">
        <f>AVERAGE('monthly data'!IK269:IM269)</f>
        <v>1000.6794088333335</v>
      </c>
      <c r="CG269" s="847">
        <f>AVERAGE('monthly data'!IN269:IP269)</f>
        <v>1019.0844946666666</v>
      </c>
      <c r="CH269" s="847">
        <f>AVERAGE('monthly data'!IQ269:IS269)</f>
        <v>1027.3935593333333</v>
      </c>
      <c r="CI269" s="847">
        <f>AVERAGE('monthly data'!IT269:IV269)</f>
        <v>1059.2188189999999</v>
      </c>
      <c r="CJ269" s="847">
        <f>AVERAGE('monthly data'!IW269:IY269)</f>
        <v>1093.682431</v>
      </c>
      <c r="CK269" s="847">
        <f>AVERAGE('monthly data'!IZ269:JB269)</f>
        <v>1121.0366666666666</v>
      </c>
      <c r="CL269" s="847">
        <f>AVERAGE('monthly data'!JC269:JE269)</f>
        <v>1111.466095</v>
      </c>
      <c r="CM269" s="847">
        <f>AVERAGE('monthly data'!JF269:JH269)</f>
        <v>1116.7666666666667</v>
      </c>
      <c r="CN269" s="847">
        <f>AVERAGE('monthly data'!JI269:JK269)</f>
        <v>1143.2434856666666</v>
      </c>
      <c r="CO269" s="847">
        <f>AVERAGE('monthly data'!JL269:JN269)</f>
        <v>1178.6633333333332</v>
      </c>
      <c r="CP269" s="847">
        <f>AVERAGE('monthly data'!JO269:JQ269)</f>
        <v>1191.4584090000001</v>
      </c>
      <c r="CQ269" s="847">
        <f>AVERAGE('monthly data'!JR269:JT269)</f>
        <v>1236.6170853333333</v>
      </c>
      <c r="CR269" s="847">
        <f>AVERAGE('monthly data'!JU269:JW269)</f>
        <v>1217.6537283333334</v>
      </c>
      <c r="CS269" s="847">
        <f>AVERAGE('monthly data'!JX269:JZ269)</f>
        <v>1214.5384083333333</v>
      </c>
      <c r="CT269" s="847">
        <f>AVERAGE('monthly data'!KA269:KC269)</f>
        <v>1212.3133863333333</v>
      </c>
      <c r="CU269" s="847">
        <f>AVERAGE('monthly data'!KD269:KF269)</f>
        <v>1234.9145906666665</v>
      </c>
      <c r="CV269" s="847">
        <f>AVERAGE('monthly data'!KG269:KI269)</f>
        <v>1237.7568023333333</v>
      </c>
      <c r="CW269" s="847">
        <f>AVERAGE('monthly data'!KJ269:KL269)</f>
        <v>1241.0332106666665</v>
      </c>
      <c r="CX269" s="847">
        <f>AVERAGE('monthly data'!KM269:KO269)</f>
        <v>1265.3054856666668</v>
      </c>
      <c r="CY269" s="847">
        <f>AVERAGE('monthly data'!KP269:KR269)</f>
        <v>1274.2921793333333</v>
      </c>
      <c r="CZ269" s="847">
        <f>AVERAGE('monthly data'!KS269:KU269)</f>
        <v>1278.7728103333332</v>
      </c>
      <c r="DA269" s="847">
        <f>AVERAGE('monthly data'!KV269:KX269)</f>
        <v>1340.4677703333334</v>
      </c>
      <c r="DB269" s="847">
        <f>AVERAGE('monthly data'!KY269:LA269)</f>
        <v>1381.616319</v>
      </c>
      <c r="DC269" s="847">
        <f>AVERAGE('monthly data'!LB269:LD269)</f>
        <v>1401.4250756666668</v>
      </c>
      <c r="DD269" s="847">
        <f>AVERAGE('monthly data'!LE269:LG269)</f>
        <v>1413.7508246666666</v>
      </c>
      <c r="DE269" s="847">
        <f>AVERAGE('monthly data'!LH269:LJ269)</f>
        <v>1412.0789089999998</v>
      </c>
      <c r="DF269" s="847">
        <f>AVERAGE('monthly data'!LK269:LM269)</f>
        <v>1412.3837893333337</v>
      </c>
      <c r="DG269" s="847">
        <f>AVERAGE('monthly data'!LN269:LP269)</f>
        <v>1411.4363519999999</v>
      </c>
      <c r="DH269" s="847">
        <f>AVERAGE('monthly data'!LQ269:LS269)</f>
        <v>1370.4498643333334</v>
      </c>
      <c r="DI269" s="847">
        <f>AVERAGE('monthly data'!LT269:LV269)</f>
        <v>1344.6303296666665</v>
      </c>
      <c r="DJ269" s="847">
        <f>AVERAGE('monthly data'!LW269:LY269)</f>
        <v>1387.711953</v>
      </c>
      <c r="DK269" s="847">
        <f>AVERAGE('monthly data'!LZ269:MB269)</f>
        <v>1465.709936</v>
      </c>
      <c r="DL269" s="847">
        <f>AVERAGE('monthly data'!MC269:ME269)</f>
        <v>1522.1795196666669</v>
      </c>
      <c r="DM269" s="847">
        <f>AVERAGE('monthly data'!MF269:MH269)</f>
        <v>1587.5753216666665</v>
      </c>
      <c r="DN269" s="847">
        <f>AVERAGE('monthly data'!MI269:MK269)</f>
        <v>1658.5873926666666</v>
      </c>
      <c r="DO269" s="845">
        <f>AVERAGE('monthly data'!ML269:MN269)</f>
        <v>1701.809947</v>
      </c>
      <c r="DP269" s="924" t="str">
        <f>IF('monthly data'!MQ269&gt;0,AVERAGE('monthly data'!MO269:MQ269),"")</f>
        <v/>
      </c>
      <c r="DQ269" s="924" t="str">
        <f>IF('monthly data'!MT269&gt;0,AVERAGE('monthly data'!MR269:MT269),"")</f>
        <v/>
      </c>
      <c r="DR269" s="924" t="str">
        <f>IF('monthly data'!MW269&gt;0,AVERAGE('monthly data'!MU269:MW269),"")</f>
        <v/>
      </c>
      <c r="DS269" s="482"/>
      <c r="DT269" s="482"/>
      <c r="DU269" s="482"/>
      <c r="DV269" s="482"/>
      <c r="DW269" s="482"/>
      <c r="DX269" s="482"/>
      <c r="DY269" s="482"/>
      <c r="DZ269" s="482"/>
    </row>
    <row r="270" spans="1:130">
      <c r="A270" s="586" t="s">
        <v>1568</v>
      </c>
      <c r="B270" s="763" t="str">
        <f>+'monthly data'!A270</f>
        <v>Summary NBR balance sheet (bln RWF)</v>
      </c>
      <c r="C270" s="866">
        <f>'monthly data'!D268</f>
        <v>247.7</v>
      </c>
      <c r="D270" s="866">
        <f>'monthly data'!G268</f>
        <v>291.12</v>
      </c>
      <c r="E270" s="866">
        <f>'monthly data'!J268</f>
        <v>308.45</v>
      </c>
      <c r="F270" s="866">
        <f>'monthly data'!M268</f>
        <v>297.69</v>
      </c>
      <c r="G270" s="866">
        <f>'monthly data'!P268</f>
        <v>305.43</v>
      </c>
      <c r="H270" s="866">
        <f>'monthly data'!S268</f>
        <v>309.58</v>
      </c>
      <c r="I270" s="866">
        <f>'monthly data'!V268</f>
        <v>307.38</v>
      </c>
      <c r="J270" s="866">
        <f>'monthly data'!Y268</f>
        <v>304.16000000000003</v>
      </c>
      <c r="K270" s="866">
        <f>'monthly data'!AB268</f>
        <v>307.89</v>
      </c>
      <c r="L270" s="866">
        <f>'monthly data'!AE268</f>
        <v>299.52999999999997</v>
      </c>
      <c r="M270" s="866">
        <f>'monthly data'!AH268</f>
        <v>302.45</v>
      </c>
      <c r="N270" s="866">
        <f>'monthly data'!AK268</f>
        <v>304.67219999999998</v>
      </c>
      <c r="O270" s="866">
        <f>'monthly data'!AN268</f>
        <v>307.62090000000001</v>
      </c>
      <c r="P270" s="866">
        <f>'monthly data'!AQ268</f>
        <v>312.40109999999999</v>
      </c>
      <c r="Q270" s="866">
        <f>'monthly data'!AT268</f>
        <v>317.21420000000001</v>
      </c>
      <c r="R270" s="866">
        <f>'monthly data'!AW268</f>
        <v>330.7235</v>
      </c>
      <c r="S270" s="866">
        <f>'monthly data'!AZ268</f>
        <v>335.03539999999998</v>
      </c>
      <c r="T270" s="866">
        <f>'monthly data'!BC268</f>
        <v>330.39769999999999</v>
      </c>
      <c r="U270" s="866">
        <f>'monthly data'!BF268</f>
        <v>334.67020000000002</v>
      </c>
      <c r="V270" s="866">
        <f>'monthly data'!BI268</f>
        <v>349.53019999999998</v>
      </c>
      <c r="W270" s="866">
        <f>'monthly data'!BL268</f>
        <v>366.09570000000002</v>
      </c>
      <c r="X270" s="866">
        <f>'monthly data'!BO268</f>
        <v>388.52859999999998</v>
      </c>
      <c r="Y270" s="866">
        <f>'monthly data'!BR268</f>
        <v>411.71539999999999</v>
      </c>
      <c r="Z270" s="866">
        <f>'monthly data'!BU268</f>
        <v>430.48599999999999</v>
      </c>
      <c r="AA270" s="866">
        <f>'monthly data'!BX268</f>
        <v>433.98219999999998</v>
      </c>
      <c r="AB270" s="866">
        <f>'monthly data'!CA268</f>
        <v>442.09</v>
      </c>
      <c r="AC270" s="866">
        <f>'monthly data'!CD268</f>
        <v>449.4622</v>
      </c>
      <c r="AD270" s="866">
        <f>'monthly data'!CG268</f>
        <v>457.90440000000001</v>
      </c>
      <c r="AE270" s="866">
        <f>'monthly data'!CJ268</f>
        <v>461.04399999999998</v>
      </c>
      <c r="AF270" s="866">
        <f>'monthly data'!CM268</f>
        <v>469.8415</v>
      </c>
      <c r="AG270" s="866">
        <f>'monthly data'!CP268</f>
        <v>487.42559999999997</v>
      </c>
      <c r="AH270" s="866">
        <f>'monthly data'!CS268</f>
        <v>511.85379999999998</v>
      </c>
      <c r="AI270" s="866">
        <f>'monthly data'!CV268</f>
        <v>516.07119999999998</v>
      </c>
      <c r="AJ270" s="866">
        <f>'monthly data'!CY268</f>
        <v>536.2509</v>
      </c>
      <c r="AK270" s="866">
        <f>'monthly data'!DB268</f>
        <v>556.5154</v>
      </c>
      <c r="AL270" s="866">
        <f>'monthly data'!DE268</f>
        <v>580.2799</v>
      </c>
      <c r="AM270" s="866">
        <f>'monthly data'!DH268</f>
        <v>582.93169999999998</v>
      </c>
      <c r="AN270" s="866">
        <f>'monthly data'!DK268</f>
        <v>579.4529</v>
      </c>
      <c r="AO270" s="866">
        <f>'monthly data'!DN268</f>
        <v>573.22450000000003</v>
      </c>
      <c r="AP270" s="866">
        <f>'monthly data'!DQ268</f>
        <v>566.86</v>
      </c>
      <c r="AQ270" s="866">
        <f>'monthly data'!DT268</f>
        <v>560.73450000000003</v>
      </c>
      <c r="AR270" s="866">
        <f>'monthly data'!DW268</f>
        <v>556.54700000000003</v>
      </c>
      <c r="AS270" s="866">
        <f>'monthly data'!DZ268</f>
        <v>554.29380000000003</v>
      </c>
      <c r="AT270" s="866">
        <f>'monthly data'!EC268</f>
        <v>553.71870000000001</v>
      </c>
      <c r="AU270" s="866">
        <f>'monthly data'!EF268</f>
        <v>552.90869999999995</v>
      </c>
      <c r="AV270" s="866">
        <f>'monthly data'!EI268</f>
        <v>552.00879999999995</v>
      </c>
      <c r="AW270" s="866">
        <f>'monthly data'!EL268</f>
        <v>549.85249999999996</v>
      </c>
      <c r="AX270" s="866">
        <f>'monthly data'!EO268</f>
        <v>548.65234999999996</v>
      </c>
      <c r="AY270" s="866">
        <f>'monthly data'!ER268</f>
        <v>546.47260000000006</v>
      </c>
      <c r="AZ270" s="866">
        <f>'monthly data'!EU268</f>
        <v>547.86689999999999</v>
      </c>
      <c r="BA270" s="866">
        <f>'monthly data'!EX268</f>
        <v>546.76139999999998</v>
      </c>
      <c r="BB270" s="866">
        <f>'monthly data'!FA268</f>
        <v>544.22029999999995</v>
      </c>
      <c r="BC270" s="866">
        <f>'monthly data'!FD268</f>
        <v>544.10059999999999</v>
      </c>
      <c r="BD270" s="866">
        <f>'monthly data'!FG268</f>
        <v>543.60059999999999</v>
      </c>
      <c r="BE270" s="866">
        <f>'monthly data'!FJ268</f>
        <v>550.87829999999997</v>
      </c>
      <c r="BF270" s="866">
        <f>'monthly data'!FM268</f>
        <v>558.89750000000004</v>
      </c>
      <c r="BG270" s="866">
        <f>'monthly data'!FP268</f>
        <v>569.12429999999995</v>
      </c>
      <c r="BH270" s="866">
        <f>'monthly data'!FS268</f>
        <v>568.65599999999995</v>
      </c>
      <c r="BI270" s="866">
        <f>'monthly data'!FV268</f>
        <v>568.66729999999995</v>
      </c>
      <c r="BJ270" s="866">
        <f>'monthly data'!FY268</f>
        <v>571.23749999999995</v>
      </c>
      <c r="BK270" s="866">
        <f>'monthly data'!GB268</f>
        <v>573.56600000000003</v>
      </c>
      <c r="BL270" s="866">
        <f>'monthly data'!GE268</f>
        <v>588.5806</v>
      </c>
      <c r="BM270" s="866">
        <f>'monthly data'!GH268</f>
        <v>589.95209999999997</v>
      </c>
      <c r="BN270" s="866">
        <f>'monthly data'!GK268</f>
        <v>594.45000000000005</v>
      </c>
      <c r="BO270" s="866">
        <f>'monthly data'!GN268</f>
        <v>598.5</v>
      </c>
      <c r="BP270" s="866">
        <f>'monthly data'!GQ268</f>
        <v>602.4171</v>
      </c>
      <c r="BQ270" s="866">
        <f>'monthly data'!GT268</f>
        <v>599.9846</v>
      </c>
      <c r="BR270" s="866">
        <f>'monthly data'!GW268</f>
        <v>604.14099999999996</v>
      </c>
      <c r="BS270" s="866">
        <f>'monthly data'!GZ268</f>
        <v>606.83240000000001</v>
      </c>
      <c r="BT270" s="866">
        <f>'monthly data'!HC268</f>
        <v>612.42539999999997</v>
      </c>
      <c r="BU270" s="866">
        <f>'monthly data'!HF268</f>
        <v>622.73140000000001</v>
      </c>
      <c r="BV270" s="866">
        <f>'monthly data'!HI268</f>
        <v>629.73270000000002</v>
      </c>
      <c r="BW270" s="866">
        <f>'monthly data'!HL268</f>
        <v>635.75149999999996</v>
      </c>
      <c r="BX270" s="866">
        <f>'monthly data'!HO268</f>
        <v>642.66999999999996</v>
      </c>
      <c r="BY270" s="866">
        <f>'monthly data'!HR268</f>
        <v>657.41459999999995</v>
      </c>
      <c r="BZ270" s="866">
        <f>'monthly data'!HU268</f>
        <v>670.07730000000004</v>
      </c>
      <c r="CA270" s="866">
        <f>'monthly data'!HX268</f>
        <v>677.86099999999999</v>
      </c>
      <c r="CB270" s="866">
        <f>'monthly data'!IA268</f>
        <v>681.51</v>
      </c>
      <c r="CC270" s="867">
        <f>'monthly data'!ID268</f>
        <v>686.91504099999997</v>
      </c>
      <c r="CD270" s="867">
        <f>'monthly data'!IG268</f>
        <v>694.37418600000001</v>
      </c>
      <c r="CE270" s="867">
        <f>'monthly data'!IJ268</f>
        <v>707.924037</v>
      </c>
      <c r="CF270" s="867">
        <f>'monthly data'!IM268</f>
        <v>719.540526</v>
      </c>
      <c r="CG270" s="867">
        <f>'monthly data'!IP268</f>
        <v>730.53897700000005</v>
      </c>
      <c r="CH270" s="867">
        <f>'monthly data'!IS268</f>
        <v>747.40688645645673</v>
      </c>
      <c r="CI270" s="867">
        <f>'monthly data'!IV268</f>
        <v>768.40621599999997</v>
      </c>
      <c r="CJ270" s="867">
        <f>'monthly data'!IY268</f>
        <v>783.25947399999995</v>
      </c>
      <c r="CK270" s="867">
        <f>'monthly data'!JB268</f>
        <v>810.23373000000004</v>
      </c>
      <c r="CL270" s="867">
        <f>'monthly data'!JE268</f>
        <v>819.78917200000001</v>
      </c>
      <c r="CM270" s="867">
        <f>'monthly data'!JH268</f>
        <v>826.091408</v>
      </c>
      <c r="CN270" s="867">
        <f>'monthly data'!JK268</f>
        <v>830.22176100000001</v>
      </c>
      <c r="CO270" s="867">
        <f>'monthly data'!JN268</f>
        <v>837.70524599999999</v>
      </c>
      <c r="CP270" s="867">
        <f>'monthly data'!JQ268</f>
        <v>844.99699999999996</v>
      </c>
      <c r="CQ270" s="867">
        <f>'monthly data'!JT268</f>
        <v>852.679396</v>
      </c>
      <c r="CR270" s="867">
        <f>'monthly data'!JW268</f>
        <v>859.76418899999999</v>
      </c>
      <c r="CS270" s="867">
        <f>'monthly data'!JZ268</f>
        <v>869.25213900000006</v>
      </c>
      <c r="CT270" s="867">
        <f>'monthly data'!KC268</f>
        <v>879.10087399999998</v>
      </c>
      <c r="CU270" s="867">
        <f>'monthly data'!KF268</f>
        <v>888.85670700000003</v>
      </c>
      <c r="CV270" s="867">
        <f>'monthly data'!KI268</f>
        <v>898.28344000000004</v>
      </c>
      <c r="CW270" s="866">
        <f>'monthly data'!KL268</f>
        <v>909.78643299999999</v>
      </c>
      <c r="CX270" s="866">
        <f>'monthly data'!KO268</f>
        <v>922.51743799999997</v>
      </c>
      <c r="CY270" s="866">
        <f>'monthly data'!KR268</f>
        <v>930.68336599999998</v>
      </c>
      <c r="CZ270" s="866">
        <f>'monthly data'!KU268</f>
        <v>937.07716100000005</v>
      </c>
      <c r="DA270" s="866">
        <f>'monthly data'!KX268</f>
        <v>956.80992400000002</v>
      </c>
      <c r="DB270" s="866">
        <f>'monthly data'!LA268</f>
        <v>972.47503600000005</v>
      </c>
      <c r="DC270" s="866">
        <f>'monthly data'!LD268</f>
        <v>979.28220299999998</v>
      </c>
      <c r="DD270" s="866">
        <f>'monthly data'!LG268</f>
        <v>987.13989600000002</v>
      </c>
      <c r="DE270" s="866">
        <f>'monthly data'!LJ268</f>
        <v>997.53149299999995</v>
      </c>
      <c r="DF270" s="866">
        <f>'monthly data'!LM268</f>
        <v>1009.617782</v>
      </c>
      <c r="DG270" s="866">
        <f>'monthly data'!LP268</f>
        <v>1018.595227</v>
      </c>
      <c r="DH270" s="866">
        <f>'monthly data'!LS268</f>
        <v>1024.4824060000001</v>
      </c>
      <c r="DI270" s="866">
        <f>'monthly data'!LV268</f>
        <v>1041.928797</v>
      </c>
      <c r="DJ270" s="866">
        <f>'monthly data'!LY268</f>
        <v>1070.712397</v>
      </c>
      <c r="DK270" s="866">
        <f>'monthly data'!MB268</f>
        <v>1103.6219699999999</v>
      </c>
      <c r="DL270" s="866">
        <f>'monthly data'!ME268</f>
        <v>1164.5544950000001</v>
      </c>
      <c r="DM270" s="866">
        <f>'monthly data'!MH268</f>
        <v>1214.9080610000001</v>
      </c>
      <c r="DN270" s="866">
        <f>'monthly data'!MK268</f>
        <v>1263.9309539999999</v>
      </c>
      <c r="DO270" s="866">
        <f>'monthly data'!ML268</f>
        <v>1274.8980819999999</v>
      </c>
      <c r="DP270" s="926"/>
      <c r="DQ270" s="926"/>
      <c r="DR270" s="926"/>
      <c r="DS270" s="480"/>
      <c r="DT270" s="480"/>
      <c r="DU270" s="480"/>
      <c r="DV270" s="480"/>
      <c r="DW270" s="480"/>
      <c r="DX270" s="480"/>
      <c r="DY270" s="480"/>
      <c r="DZ270" s="480"/>
    </row>
    <row r="271" spans="1:130">
      <c r="A271" t="s">
        <v>1475</v>
      </c>
      <c r="B271" s="764" t="str">
        <f>+'monthly data'!A271</f>
        <v xml:space="preserve">Reserve money </v>
      </c>
      <c r="C271" s="848"/>
      <c r="D271" s="845"/>
      <c r="E271" s="845"/>
      <c r="F271" s="845"/>
      <c r="G271" s="845"/>
      <c r="H271" s="845"/>
      <c r="I271" s="845"/>
      <c r="J271" s="845"/>
      <c r="K271" s="845"/>
      <c r="L271" s="845"/>
      <c r="M271" s="845"/>
      <c r="N271" s="845"/>
      <c r="O271" s="845"/>
      <c r="P271" s="845"/>
      <c r="Q271" s="845"/>
      <c r="R271" s="845"/>
      <c r="S271" s="845"/>
      <c r="T271" s="845"/>
      <c r="U271" s="845"/>
      <c r="V271" s="845"/>
      <c r="W271" s="845"/>
      <c r="X271" s="845"/>
      <c r="Y271" s="845"/>
      <c r="Z271" s="845"/>
      <c r="AA271" s="845"/>
      <c r="AB271" s="845"/>
      <c r="AC271" s="845"/>
      <c r="AD271" s="845"/>
      <c r="AE271" s="845"/>
      <c r="AF271" s="845"/>
      <c r="AG271" s="845"/>
      <c r="AH271" s="845"/>
      <c r="AI271" s="845"/>
      <c r="AJ271" s="845"/>
      <c r="AK271" s="845"/>
      <c r="AL271" s="845"/>
      <c r="AM271" s="845"/>
      <c r="AN271" s="845"/>
      <c r="AO271" s="845"/>
      <c r="AP271" s="845"/>
      <c r="AQ271" s="845"/>
      <c r="AR271" s="845"/>
      <c r="AS271" s="845"/>
      <c r="AT271" s="845"/>
      <c r="AU271" s="845"/>
      <c r="AV271" s="845"/>
      <c r="AW271" s="845"/>
      <c r="AX271" s="845"/>
      <c r="AY271" s="845"/>
      <c r="AZ271" s="845"/>
      <c r="BA271" s="845"/>
      <c r="BB271" s="845"/>
      <c r="BC271" s="845"/>
      <c r="BD271" s="845"/>
      <c r="BE271" s="845"/>
      <c r="BF271" s="845"/>
      <c r="BG271" s="845"/>
      <c r="BH271" s="845"/>
      <c r="BI271" s="845"/>
      <c r="BJ271" s="845"/>
      <c r="BK271" s="845"/>
      <c r="BL271" s="845"/>
      <c r="BM271" s="845"/>
      <c r="BN271" s="845"/>
      <c r="BO271" s="845"/>
      <c r="BP271" s="845"/>
      <c r="BQ271" s="845"/>
      <c r="BR271" s="845">
        <f>AVERAGE('monthly data'!GU271:GW271)</f>
        <v>156.50566499999999</v>
      </c>
      <c r="BS271" s="845">
        <f>AVERAGE('monthly data'!GX271:GZ271)</f>
        <v>156.45119666666668</v>
      </c>
      <c r="BT271" s="845">
        <f>AVERAGE('monthly data'!HA271:HC271)</f>
        <v>172.07310333333336</v>
      </c>
      <c r="BU271" s="845">
        <f>AVERAGE('monthly data'!HD271:HF271)</f>
        <v>177.58345</v>
      </c>
      <c r="BV271" s="845">
        <f>AVERAGE('monthly data'!HG271:HI271)</f>
        <v>180.95995333333335</v>
      </c>
      <c r="BW271" s="845">
        <f>AVERAGE('monthly data'!HJ271:HL271)</f>
        <v>186.54709666666665</v>
      </c>
      <c r="BX271" s="845">
        <f>AVERAGE('monthly data'!HM271:HO271)</f>
        <v>194.44739333333334</v>
      </c>
      <c r="BY271" s="845">
        <f>AVERAGE('monthly data'!HP271:HR271)</f>
        <v>205.42106666666666</v>
      </c>
      <c r="BZ271" s="845">
        <f>AVERAGE('monthly data'!HS271:HU271)</f>
        <v>205.99420333333333</v>
      </c>
      <c r="CA271" s="845">
        <f>AVERAGE('monthly data'!HV271:HX271)</f>
        <v>215.650227</v>
      </c>
      <c r="CB271" s="845">
        <f>AVERAGE('monthly data'!HY271:IA271)</f>
        <v>220.76659833333329</v>
      </c>
      <c r="CC271" s="845">
        <f>AVERAGE('monthly data'!IB271:ID271)</f>
        <v>229.89999633333332</v>
      </c>
      <c r="CD271" s="845">
        <f>AVERAGE('monthly data'!IE271:IG271)</f>
        <v>240.78904522840762</v>
      </c>
      <c r="CE271" s="845">
        <f>AVERAGE('monthly data'!IH271:IJ271)</f>
        <v>246.75462125524101</v>
      </c>
      <c r="CF271" s="845">
        <f>AVERAGE('monthly data'!IK271:IM271)</f>
        <v>267.00011177894538</v>
      </c>
      <c r="CG271" s="845">
        <f>AVERAGE('monthly data'!IN271:IP271)</f>
        <v>274.54190748666667</v>
      </c>
      <c r="CH271" s="845">
        <f>AVERAGE('monthly data'!IQ271:IS271)</f>
        <v>270.02375878497833</v>
      </c>
      <c r="CI271" s="845">
        <f>AVERAGE('monthly data'!IT271:IV271)</f>
        <v>278.91324048946871</v>
      </c>
      <c r="CJ271" s="845">
        <f>AVERAGE('monthly data'!IW271:IY271)</f>
        <v>298.25621812409162</v>
      </c>
      <c r="CK271" s="845">
        <f>AVERAGE('monthly data'!IZ271:JB271)</f>
        <v>287.37295905323202</v>
      </c>
      <c r="CL271" s="845">
        <f>AVERAGE('monthly data'!JC271:JE271)</f>
        <v>290.51200985517659</v>
      </c>
      <c r="CM271" s="845">
        <f>AVERAGE('monthly data'!JF271:JH271)</f>
        <v>290.97040892851464</v>
      </c>
      <c r="CN271" s="845">
        <f>AVERAGE('monthly data'!JI271:JK271)</f>
        <v>305.79384743833936</v>
      </c>
      <c r="CO271" s="845">
        <f>AVERAGE('monthly data'!JL271:JN271)</f>
        <v>309.87600625377041</v>
      </c>
      <c r="CP271" s="845">
        <f>AVERAGE('monthly data'!JO271:JQ271)</f>
        <v>309.22821333825283</v>
      </c>
      <c r="CQ271" s="845">
        <f>AVERAGE('monthly data'!JR271:JT271)</f>
        <v>332.74593052391236</v>
      </c>
      <c r="CR271" s="845">
        <f>AVERAGE('monthly data'!JU271:JW271)</f>
        <v>353.18629380247756</v>
      </c>
      <c r="CS271" s="845">
        <f>AVERAGE('monthly data'!JX271:JZ271)</f>
        <v>345.11318434310073</v>
      </c>
      <c r="CT271" s="845">
        <f>AVERAGE('monthly data'!KA271:KC271)</f>
        <v>360.75821298122565</v>
      </c>
      <c r="CU271" s="845">
        <f>AVERAGE('monthly data'!KD271:KF271)</f>
        <v>371.29579949772307</v>
      </c>
      <c r="CV271" s="845">
        <f>AVERAGE('monthly data'!KG271:KI271)</f>
        <v>395.55148936816084</v>
      </c>
      <c r="CW271" s="845">
        <f>AVERAGE('monthly data'!KJ271:KL271)</f>
        <v>398.88732142656255</v>
      </c>
      <c r="CX271" s="845">
        <f>AVERAGE('monthly data'!KM271:KO271)</f>
        <v>425.00166332284203</v>
      </c>
      <c r="CY271" s="845">
        <f>AVERAGE('monthly data'!KP271:KR271)</f>
        <v>445.20350281467609</v>
      </c>
      <c r="CZ271" s="845">
        <f>AVERAGE('monthly data'!KS271:KU271)</f>
        <v>475.12951002815799</v>
      </c>
      <c r="DA271" s="845">
        <f>AVERAGE('monthly data'!KV271:KX271)</f>
        <v>509.2939297870023</v>
      </c>
      <c r="DB271" s="845">
        <f>AVERAGE('monthly data'!KY271:LA271)</f>
        <v>521.22800904342478</v>
      </c>
      <c r="DC271" s="845">
        <f>AVERAGE('monthly data'!LB271:LD271)</f>
        <v>537.69467291792569</v>
      </c>
      <c r="DD271" s="845">
        <f>AVERAGE('monthly data'!LE271:LG271)</f>
        <v>537.90468575134321</v>
      </c>
      <c r="DE271" s="845">
        <f>AVERAGE('monthly data'!LH271:LJ271)</f>
        <v>603.50993991791995</v>
      </c>
      <c r="DF271" s="845">
        <f>AVERAGE('monthly data'!LK271:LM271)</f>
        <v>640.93643237614867</v>
      </c>
      <c r="DG271" s="845">
        <f>AVERAGE('monthly data'!LN271:LP271)</f>
        <v>640.34013390037512</v>
      </c>
      <c r="DH271" s="845">
        <f>AVERAGE('monthly data'!LQ271:LS271)</f>
        <v>672.08541346522259</v>
      </c>
      <c r="DI271" s="845">
        <f>AVERAGE('monthly data'!LT271:LV271)</f>
        <v>645.43916578404935</v>
      </c>
      <c r="DJ271" s="845">
        <f>AVERAGE('monthly data'!LW271:LY271)</f>
        <v>727.31705433936895</v>
      </c>
      <c r="DK271" s="845">
        <f>AVERAGE('monthly data'!LZ271:MB271)</f>
        <v>730.81708155877823</v>
      </c>
      <c r="DL271" s="845">
        <f>AVERAGE('monthly data'!MC271:ME271)</f>
        <v>777.44820401418019</v>
      </c>
      <c r="DM271" s="845">
        <f>AVERAGE('monthly data'!MF271:MH271)</f>
        <v>771.35980039737058</v>
      </c>
      <c r="DN271" s="845">
        <f>AVERAGE('monthly data'!MI271:MK271)</f>
        <v>929.92678242104409</v>
      </c>
      <c r="DO271" s="845">
        <f>AVERAGE('monthly data'!ML271:MN271)</f>
        <v>892.72626934202947</v>
      </c>
      <c r="DP271" s="924" t="str">
        <f>IF('monthly data'!MQ271&gt;0,AVERAGE('monthly data'!MO271:MQ271),"")</f>
        <v/>
      </c>
      <c r="DQ271" s="924" t="str">
        <f>IF('monthly data'!MT271&gt;0,AVERAGE('monthly data'!MR271:MT271),"")</f>
        <v/>
      </c>
      <c r="DR271" s="924" t="str">
        <f>IF('monthly data'!MW271&gt;0,AVERAGE('monthly data'!MU271:MW271),"")</f>
        <v/>
      </c>
      <c r="DS271" s="480"/>
      <c r="DT271" s="480"/>
      <c r="DU271" s="480"/>
      <c r="DV271" s="480"/>
      <c r="DW271" s="480"/>
      <c r="DX271" s="480"/>
      <c r="DY271" s="480"/>
      <c r="DZ271" s="480"/>
    </row>
    <row r="272" spans="1:130">
      <c r="A272" t="s">
        <v>1476</v>
      </c>
      <c r="B272" s="764" t="str">
        <f>+'monthly data'!A272</f>
        <v>Net foreign assets</v>
      </c>
      <c r="C272" s="848"/>
      <c r="D272" s="845"/>
      <c r="E272" s="845"/>
      <c r="F272" s="845"/>
      <c r="G272" s="845"/>
      <c r="H272" s="845"/>
      <c r="I272" s="845"/>
      <c r="J272" s="845"/>
      <c r="K272" s="845"/>
      <c r="L272" s="845"/>
      <c r="M272" s="845"/>
      <c r="N272" s="845"/>
      <c r="O272" s="845"/>
      <c r="P272" s="845"/>
      <c r="Q272" s="845"/>
      <c r="R272" s="845"/>
      <c r="S272" s="845"/>
      <c r="T272" s="845"/>
      <c r="U272" s="845"/>
      <c r="V272" s="845"/>
      <c r="W272" s="845"/>
      <c r="X272" s="845"/>
      <c r="Y272" s="845"/>
      <c r="Z272" s="845"/>
      <c r="AA272" s="845"/>
      <c r="AB272" s="845"/>
      <c r="AC272" s="845"/>
      <c r="AD272" s="845"/>
      <c r="AE272" s="845"/>
      <c r="AF272" s="845"/>
      <c r="AG272" s="845"/>
      <c r="AH272" s="845"/>
      <c r="AI272" s="845"/>
      <c r="AJ272" s="845"/>
      <c r="AK272" s="845"/>
      <c r="AL272" s="845"/>
      <c r="AM272" s="845"/>
      <c r="AN272" s="845"/>
      <c r="AO272" s="845"/>
      <c r="AP272" s="845"/>
      <c r="AQ272" s="845"/>
      <c r="AR272" s="845"/>
      <c r="AS272" s="845"/>
      <c r="AT272" s="845"/>
      <c r="AU272" s="845"/>
      <c r="AV272" s="845"/>
      <c r="AW272" s="845"/>
      <c r="AX272" s="845"/>
      <c r="AY272" s="845"/>
      <c r="AZ272" s="845"/>
      <c r="BA272" s="845"/>
      <c r="BB272" s="845"/>
      <c r="BC272" s="845"/>
      <c r="BD272" s="845"/>
      <c r="BE272" s="845"/>
      <c r="BF272" s="845"/>
      <c r="BG272" s="845"/>
      <c r="BH272" s="845"/>
      <c r="BI272" s="845"/>
      <c r="BJ272" s="845"/>
      <c r="BK272" s="845"/>
      <c r="BL272" s="845"/>
      <c r="BM272" s="845"/>
      <c r="BN272" s="845"/>
      <c r="BO272" s="845"/>
      <c r="BP272" s="845"/>
      <c r="BQ272" s="845"/>
      <c r="BR272" s="845">
        <f>AVERAGE('monthly data'!GU272:GW272)</f>
        <v>507.48951394840003</v>
      </c>
      <c r="BS272" s="845">
        <f>AVERAGE('monthly data'!GX272:GZ272)</f>
        <v>500.66027487184004</v>
      </c>
      <c r="BT272" s="845">
        <f>AVERAGE('monthly data'!HA272:HC272)</f>
        <v>426.81112939205332</v>
      </c>
      <c r="BU272" s="845">
        <f>AVERAGE('monthly data'!HD272:HF272)</f>
        <v>381.91269739343994</v>
      </c>
      <c r="BV272" s="845">
        <f>AVERAGE('monthly data'!HG272:HI272)</f>
        <v>416.36661119157333</v>
      </c>
      <c r="BW272" s="845">
        <f>AVERAGE('monthly data'!HJ272:HL272)</f>
        <v>370.30593163312</v>
      </c>
      <c r="BX272" s="845">
        <f>AVERAGE('monthly data'!HM272:HO272)</f>
        <v>498.72079902112</v>
      </c>
      <c r="BY272" s="845">
        <f>AVERAGE('monthly data'!HP272:HR272)</f>
        <v>586.30632437226666</v>
      </c>
      <c r="BZ272" s="845">
        <f>AVERAGE('monthly data'!HS272:HU272)</f>
        <v>614.09704688289651</v>
      </c>
      <c r="CA272" s="845">
        <f>AVERAGE('monthly data'!HV272:HX272)</f>
        <v>570.45375049750987</v>
      </c>
      <c r="CB272" s="845">
        <f>AVERAGE('monthly data'!HY272:IA272)</f>
        <v>559.30035775304339</v>
      </c>
      <c r="CC272" s="845">
        <f>AVERAGE('monthly data'!IB272:ID272)</f>
        <v>531.41653416407189</v>
      </c>
      <c r="CD272" s="845">
        <f>AVERAGE('monthly data'!IE272:IG272)</f>
        <v>514.71666905102325</v>
      </c>
      <c r="CE272" s="845">
        <f>AVERAGE('monthly data'!IH272:IJ272)</f>
        <v>561.84854012102335</v>
      </c>
      <c r="CF272" s="845">
        <f>AVERAGE('monthly data'!IK272:IM272)</f>
        <v>543.09214422565663</v>
      </c>
      <c r="CG272" s="845">
        <f>AVERAGE('monthly data'!IN272:IP272)</f>
        <v>481.94793001088993</v>
      </c>
      <c r="CH272" s="845">
        <f>AVERAGE('monthly data'!IQ272:IS272)</f>
        <v>521.1608286101058</v>
      </c>
      <c r="CI272" s="845">
        <f>AVERAGE('monthly data'!IT272:IV272)</f>
        <v>544.61474636672551</v>
      </c>
      <c r="CJ272" s="845">
        <f>AVERAGE('monthly data'!IW272:IY272)</f>
        <v>554.00800434752773</v>
      </c>
      <c r="CK272" s="845">
        <f>AVERAGE('monthly data'!IZ272:JB272)</f>
        <v>541.54709355452985</v>
      </c>
      <c r="CL272" s="845">
        <f>AVERAGE('monthly data'!JC272:JE272)</f>
        <v>584.62689492876063</v>
      </c>
      <c r="CM272" s="845">
        <f>AVERAGE('monthly data'!JF272:JH272)</f>
        <v>614.16630724354854</v>
      </c>
      <c r="CN272" s="845">
        <f>AVERAGE('monthly data'!JI272:JK272)</f>
        <v>584.38206133442054</v>
      </c>
      <c r="CO272" s="845">
        <f>AVERAGE('monthly data'!JL272:JN272)</f>
        <v>586.95512183347046</v>
      </c>
      <c r="CP272" s="845">
        <f>AVERAGE('monthly data'!JO272:JQ272)</f>
        <v>651.44880098089004</v>
      </c>
      <c r="CQ272" s="845">
        <f>AVERAGE('monthly data'!JR272:JT272)</f>
        <v>675.86125763174527</v>
      </c>
      <c r="CR272" s="845">
        <f>AVERAGE('monthly data'!JU272:JW272)</f>
        <v>652.46939394841172</v>
      </c>
      <c r="CS272" s="845">
        <f>AVERAGE('monthly data'!JX272:JZ272)</f>
        <v>650.33604902865955</v>
      </c>
      <c r="CT272" s="845">
        <f>AVERAGE('monthly data'!KA272:KC272)</f>
        <v>682.59641576772162</v>
      </c>
      <c r="CU272" s="845">
        <f>AVERAGE('monthly data'!KD272:KF272)</f>
        <v>785.09105268529129</v>
      </c>
      <c r="CV272" s="845">
        <f>AVERAGE('monthly data'!KG272:KI272)</f>
        <v>735.98059783222618</v>
      </c>
      <c r="CW272" s="845">
        <f>AVERAGE('monthly data'!KJ272:KL272)</f>
        <v>705.67798234853126</v>
      </c>
      <c r="CX272" s="845">
        <f>AVERAGE('monthly data'!KM272:KO272)</f>
        <v>842.56166974171231</v>
      </c>
      <c r="CY272" s="845">
        <f>AVERAGE('monthly data'!KP272:KR272)</f>
        <v>942.81899323325706</v>
      </c>
      <c r="CZ272" s="845">
        <f>AVERAGE('monthly data'!KS272:KU272)</f>
        <v>1073.2225465030554</v>
      </c>
      <c r="DA272" s="845">
        <f>AVERAGE('monthly data'!KV272:KX272)</f>
        <v>1291.1045250215811</v>
      </c>
      <c r="DB272" s="845">
        <f>AVERAGE('monthly data'!KY272:LA272)</f>
        <v>1301.7695023088147</v>
      </c>
      <c r="DC272" s="845">
        <f>AVERAGE('monthly data'!LB272:LD272)</f>
        <v>1258.7253545183505</v>
      </c>
      <c r="DD272" s="845">
        <f>AVERAGE('monthly data'!LE272:LG272)</f>
        <v>1249.7559374024765</v>
      </c>
      <c r="DE272" s="845">
        <f>AVERAGE('monthly data'!LH272:LJ272)</f>
        <v>1313.608609648139</v>
      </c>
      <c r="DF272" s="845">
        <f>AVERAGE('monthly data'!LK272:LM272)</f>
        <v>1333.4688743373733</v>
      </c>
      <c r="DG272" s="845">
        <f>AVERAGE('monthly data'!LN272:LP272)</f>
        <v>1279.4683247008888</v>
      </c>
      <c r="DH272" s="845">
        <f>AVERAGE('monthly data'!LQ272:LS272)</f>
        <v>1520.6605714854443</v>
      </c>
      <c r="DI272" s="845">
        <f>AVERAGE('monthly data'!LT272:LV272)</f>
        <v>1453.8095302704444</v>
      </c>
      <c r="DJ272" s="845">
        <f>AVERAGE('monthly data'!LW272:LY272)</f>
        <v>1358.1234168088888</v>
      </c>
      <c r="DK272" s="845">
        <f>AVERAGE('monthly data'!LZ272:MB272)</f>
        <v>1286.2812840151112</v>
      </c>
      <c r="DL272" s="845">
        <f>AVERAGE('monthly data'!MC272:ME272)</f>
        <v>1674.8547022911105</v>
      </c>
      <c r="DM272" s="845">
        <f>AVERAGE('monthly data'!MF272:MH272)</f>
        <v>1501.0333725135554</v>
      </c>
      <c r="DN272" s="845">
        <f>AVERAGE('monthly data'!MI272:MK272)</f>
        <v>1718.1786530311113</v>
      </c>
      <c r="DO272" s="845">
        <f>AVERAGE('monthly data'!ML272:MN272)</f>
        <v>1723.7707502141111</v>
      </c>
      <c r="DP272" s="924" t="str">
        <f>IF('monthly data'!MQ272&gt;0,AVERAGE('monthly data'!MO272:MQ272),"")</f>
        <v/>
      </c>
      <c r="DQ272" s="924" t="str">
        <f>IF('monthly data'!MT272&gt;0,AVERAGE('monthly data'!MR272:MT272),"")</f>
        <v/>
      </c>
      <c r="DR272" s="924" t="str">
        <f>IF('monthly data'!MW272&gt;0,AVERAGE('monthly data'!MU272:MW272),"")</f>
        <v/>
      </c>
      <c r="DS272" s="480"/>
      <c r="DT272" s="480"/>
      <c r="DU272" s="480"/>
      <c r="DV272" s="480"/>
      <c r="DW272" s="480"/>
      <c r="DX272" s="480"/>
      <c r="DY272" s="480"/>
      <c r="DZ272" s="480"/>
    </row>
    <row r="273" spans="1:130">
      <c r="A273" t="s">
        <v>1477</v>
      </c>
      <c r="B273" s="765" t="str">
        <f>+'monthly data'!A273</f>
        <v xml:space="preserve">        Government(net)</v>
      </c>
      <c r="C273" s="849"/>
      <c r="D273" s="847"/>
      <c r="E273" s="847"/>
      <c r="F273" s="847"/>
      <c r="G273" s="847"/>
      <c r="H273" s="847"/>
      <c r="I273" s="847"/>
      <c r="J273" s="847"/>
      <c r="K273" s="847"/>
      <c r="L273" s="847"/>
      <c r="M273" s="847"/>
      <c r="N273" s="847"/>
      <c r="O273" s="847"/>
      <c r="P273" s="847"/>
      <c r="Q273" s="847"/>
      <c r="R273" s="847"/>
      <c r="S273" s="847"/>
      <c r="T273" s="847"/>
      <c r="U273" s="847"/>
      <c r="V273" s="847"/>
      <c r="W273" s="847"/>
      <c r="X273" s="847"/>
      <c r="Y273" s="847"/>
      <c r="Z273" s="847"/>
      <c r="AA273" s="847"/>
      <c r="AB273" s="847"/>
      <c r="AC273" s="847"/>
      <c r="AD273" s="847"/>
      <c r="AE273" s="847"/>
      <c r="AF273" s="847"/>
      <c r="AG273" s="847"/>
      <c r="AH273" s="847"/>
      <c r="AI273" s="847"/>
      <c r="AJ273" s="847"/>
      <c r="AK273" s="847"/>
      <c r="AL273" s="847"/>
      <c r="AM273" s="847"/>
      <c r="AN273" s="847"/>
      <c r="AO273" s="847"/>
      <c r="AP273" s="847"/>
      <c r="AQ273" s="847"/>
      <c r="AR273" s="847"/>
      <c r="AS273" s="847"/>
      <c r="AT273" s="847"/>
      <c r="AU273" s="847"/>
      <c r="AV273" s="847"/>
      <c r="AW273" s="847"/>
      <c r="AX273" s="847"/>
      <c r="AY273" s="847"/>
      <c r="AZ273" s="847"/>
      <c r="BA273" s="847"/>
      <c r="BB273" s="847"/>
      <c r="BC273" s="847"/>
      <c r="BD273" s="847"/>
      <c r="BE273" s="847"/>
      <c r="BF273" s="847"/>
      <c r="BG273" s="847"/>
      <c r="BH273" s="847"/>
      <c r="BI273" s="847"/>
      <c r="BJ273" s="847"/>
      <c r="BK273" s="847"/>
      <c r="BL273" s="847"/>
      <c r="BM273" s="847"/>
      <c r="BN273" s="847"/>
      <c r="BO273" s="847"/>
      <c r="BP273" s="847"/>
      <c r="BQ273" s="847"/>
      <c r="BR273" s="847">
        <f>AVERAGE('monthly data'!GU273:GW273)</f>
        <v>-222.181895</v>
      </c>
      <c r="BS273" s="847">
        <f>AVERAGE('monthly data'!GX273:GZ273)</f>
        <v>-192.05077666666668</v>
      </c>
      <c r="BT273" s="847">
        <f>AVERAGE('monthly data'!HA273:HC273)</f>
        <v>-102.73272333333334</v>
      </c>
      <c r="BU273" s="847">
        <f>AVERAGE('monthly data'!HD273:HF273)</f>
        <v>-127.30147333333333</v>
      </c>
      <c r="BV273" s="847">
        <f>AVERAGE('monthly data'!HG273:HI273)</f>
        <v>-150.72824333333332</v>
      </c>
      <c r="BW273" s="847">
        <f>AVERAGE('monthly data'!HJ273:HL273)</f>
        <v>-123.39434333333332</v>
      </c>
      <c r="BX273" s="847">
        <f>AVERAGE('monthly data'!HM273:HO273)</f>
        <v>-205.62564522666665</v>
      </c>
      <c r="BY273" s="847">
        <f>AVERAGE('monthly data'!HP273:HR273)</f>
        <v>-273.61699666666669</v>
      </c>
      <c r="BZ273" s="847">
        <f>AVERAGE('monthly data'!HS273:HU273)</f>
        <v>-296.13261666666671</v>
      </c>
      <c r="CA273" s="847">
        <f>AVERAGE('monthly data'!HV273:HX273)</f>
        <v>-242.86023333333333</v>
      </c>
      <c r="CB273" s="847">
        <f>AVERAGE('monthly data'!HY273:IA273)</f>
        <v>-189.93073023069996</v>
      </c>
      <c r="CC273" s="847">
        <f>AVERAGE('monthly data'!IB273:ID273)</f>
        <v>-102.09086666666667</v>
      </c>
      <c r="CD273" s="847">
        <f>AVERAGE('monthly data'!IE273:IG273)</f>
        <v>-102.17026991603332</v>
      </c>
      <c r="CE273" s="847">
        <f>AVERAGE('monthly data'!IH273:IJ273)</f>
        <v>-162.13254117739999</v>
      </c>
      <c r="CF273" s="847">
        <f>AVERAGE('monthly data'!IK273:IM273)</f>
        <v>-120.40180358461335</v>
      </c>
      <c r="CG273" s="847">
        <f>AVERAGE('monthly data'!IN273:IP273)</f>
        <v>-105.05172779983332</v>
      </c>
      <c r="CH273" s="847">
        <f>AVERAGE('monthly data'!IQ273:IS273)</f>
        <v>-131.54968981062333</v>
      </c>
      <c r="CI273" s="847">
        <f>AVERAGE('monthly data'!IT273:IV273)</f>
        <v>-153.66338824133666</v>
      </c>
      <c r="CJ273" s="847">
        <f>AVERAGE('monthly data'!IW273:IY273)</f>
        <v>-155.56815735325665</v>
      </c>
      <c r="CK273" s="847">
        <f>AVERAGE('monthly data'!IZ273:JB273)</f>
        <v>-143.95527893053</v>
      </c>
      <c r="CL273" s="847">
        <f>AVERAGE('monthly data'!JC273:JE273)</f>
        <v>-164.74796654908332</v>
      </c>
      <c r="CM273" s="847">
        <f>AVERAGE('monthly data'!JF273:JH273)</f>
        <v>-172.48670995688892</v>
      </c>
      <c r="CN273" s="847">
        <f>AVERAGE('monthly data'!JI273:JK273)</f>
        <v>-125.43488737644445</v>
      </c>
      <c r="CO273" s="847">
        <f>AVERAGE('monthly data'!JL273:JN273)</f>
        <v>-123.52180634166666</v>
      </c>
      <c r="CP273" s="847">
        <f>AVERAGE('monthly data'!JO273:JQ273)</f>
        <v>-163.29322809066664</v>
      </c>
      <c r="CQ273" s="847">
        <f>AVERAGE('monthly data'!JR273:JT273)</f>
        <v>-115.30644272253487</v>
      </c>
      <c r="CR273" s="847">
        <f>AVERAGE('monthly data'!JU273:JW273)</f>
        <v>-74.611244246443746</v>
      </c>
      <c r="CS273" s="847">
        <f>AVERAGE('monthly data'!JX273:JZ273)</f>
        <v>-87.773808663454432</v>
      </c>
      <c r="CT273" s="847">
        <f>AVERAGE('monthly data'!KA273:KC273)</f>
        <v>-110.34327035676279</v>
      </c>
      <c r="CU273" s="847">
        <f>AVERAGE('monthly data'!KD273:KF273)</f>
        <v>-170.56677933229133</v>
      </c>
      <c r="CV273" s="847">
        <f>AVERAGE('monthly data'!KG273:KI273)</f>
        <v>-128.50295368222618</v>
      </c>
      <c r="CW273" s="847">
        <f>AVERAGE('monthly data'!KJ273:KL273)</f>
        <v>-124.48639940586456</v>
      </c>
      <c r="CX273" s="847">
        <f>AVERAGE('monthly data'!KM273:KO273)</f>
        <v>-227.46053818171231</v>
      </c>
      <c r="CY273" s="847">
        <f>AVERAGE('monthly data'!KP273:KR273)</f>
        <v>-297.06779020004478</v>
      </c>
      <c r="CZ273" s="847">
        <f>AVERAGE('monthly data'!KS273:KU273)</f>
        <v>-361.48254694267098</v>
      </c>
      <c r="DA273" s="847">
        <f>AVERAGE('monthly data'!KV273:KX273)</f>
        <v>-570.01112880764128</v>
      </c>
      <c r="DB273" s="847">
        <f>AVERAGE('monthly data'!KY273:LA273)</f>
        <v>-624.46916987748148</v>
      </c>
      <c r="DC273" s="847">
        <f>AVERAGE('monthly data'!LB273:LD273)</f>
        <v>-616.28152785168379</v>
      </c>
      <c r="DD273" s="847">
        <f>AVERAGE('monthly data'!LE273:LG273)</f>
        <v>-560.33335406914318</v>
      </c>
      <c r="DE273" s="847">
        <f>AVERAGE('monthly data'!LH273:LJ273)</f>
        <v>-567.0407229814723</v>
      </c>
      <c r="DF273" s="847">
        <f>AVERAGE('monthly data'!LK273:LM273)</f>
        <v>-524.23817488404006</v>
      </c>
      <c r="DG273" s="847">
        <f>AVERAGE('monthly data'!LN273:LP273)</f>
        <v>-466.56630470088885</v>
      </c>
      <c r="DH273" s="847">
        <f>AVERAGE('monthly data'!LQ273:LS273)</f>
        <v>-638.54435152477788</v>
      </c>
      <c r="DI273" s="847">
        <f>AVERAGE('monthly data'!LT273:LV273)</f>
        <v>-475.26865147444443</v>
      </c>
      <c r="DJ273" s="847">
        <f>AVERAGE('monthly data'!LW273:LY273)</f>
        <v>-368.08933680888885</v>
      </c>
      <c r="DK273" s="847">
        <f>AVERAGE('monthly data'!LZ273:MB273)</f>
        <v>-332.29081681677775</v>
      </c>
      <c r="DL273" s="847">
        <f>AVERAGE('monthly data'!MC273:ME273)</f>
        <v>-573.52595415966664</v>
      </c>
      <c r="DM273" s="847">
        <f>AVERAGE('monthly data'!MF273:MH273)</f>
        <v>-370.55666593788891</v>
      </c>
      <c r="DN273" s="847">
        <f>AVERAGE('monthly data'!MI273:MK273)</f>
        <v>-436.87358184677777</v>
      </c>
      <c r="DO273" s="845">
        <f>AVERAGE('monthly data'!ML273:MN273)</f>
        <v>-371.16394109044433</v>
      </c>
      <c r="DP273" s="927" t="str">
        <f>IF('monthly data'!MQ273&gt;0,AVERAGE('monthly data'!MO273:MQ273),"")</f>
        <v/>
      </c>
      <c r="DQ273" s="927" t="str">
        <f>IF('monthly data'!MT273&gt;0,AVERAGE('monthly data'!MR273:MT273),"")</f>
        <v/>
      </c>
      <c r="DR273" s="927" t="str">
        <f>IF('monthly data'!MW273&gt;0,AVERAGE('monthly data'!MU273:MW273),"")</f>
        <v/>
      </c>
      <c r="DS273" s="482"/>
      <c r="DT273" s="482"/>
      <c r="DU273" s="482"/>
      <c r="DV273" s="482"/>
      <c r="DW273" s="482"/>
      <c r="DX273" s="482"/>
      <c r="DY273" s="482"/>
      <c r="DZ273" s="482"/>
    </row>
    <row r="274" spans="1:130">
      <c r="B274" s="922" t="s">
        <v>1473</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72" t="str">
        <f>IF(SUM('monthly data'!B279:D279)=0,"",SUM('monthly data'!B279:D279))</f>
        <v/>
      </c>
      <c r="D279" s="773" t="str">
        <f>IF(SUM('monthly data'!E279:G279)=0,"",SUM('monthly data'!E279:G279))</f>
        <v/>
      </c>
      <c r="DE279" s="869" t="str">
        <f>IF(SUM('monthly data'!LH279:LJ279)=0,"",SUM('monthly data'!LH279:LJ279))</f>
        <v/>
      </c>
      <c r="DF279" s="869" t="str">
        <f>IF(SUM('monthly data'!LK279:LM279)=0,"",SUM('monthly data'!LK279:LM279))</f>
        <v/>
      </c>
      <c r="DG279" s="869" t="str">
        <f>IF(SUM('monthly data'!LN279:LP279)=0,"",SUM('monthly data'!LN279:LP279))</f>
        <v/>
      </c>
      <c r="DH279" s="869" t="str">
        <f>IF(SUM('monthly data'!LQ279:LS279)=0,"",SUM('monthly data'!LQ279:LS279))</f>
        <v/>
      </c>
      <c r="DI279" s="869" t="str">
        <f>IF(SUM('monthly data'!LT279:LV279)=0,"",SUM('monthly data'!LT279:LV279))</f>
        <v/>
      </c>
      <c r="DJ279" s="869" t="str">
        <f>IF(SUM('monthly data'!LW279:LY279)=0,"",SUM('monthly data'!LW279:LY279))</f>
        <v/>
      </c>
      <c r="DK279" s="869" t="str">
        <f>IF(SUM('monthly data'!LZ279:MB279)=0,"",SUM('monthly data'!LZ279:MB279))</f>
        <v/>
      </c>
      <c r="DL279" s="869" t="str">
        <f>IF(SUM('monthly data'!MC279:ME279)=0,"",SUM('monthly data'!MC279:ME279))</f>
        <v/>
      </c>
      <c r="DM279" s="869" t="str">
        <f>IF(SUM('monthly data'!MF279:MH279)=0,"",SUM('monthly data'!MF279:MH279))</f>
        <v/>
      </c>
      <c r="DN279" s="869" t="str">
        <f>IF(SUM('monthly data'!MI279:MK279)=0,"",SUM('monthly data'!MI279:MK279))</f>
        <v/>
      </c>
      <c r="DO279" s="869" t="str">
        <f>IF(SUM('monthly data'!ML279:MN279)=0,"",SUM('monthly data'!ML279:MN279))</f>
        <v/>
      </c>
      <c r="DP279" s="869" t="str">
        <f>IF(SUM('monthly data'!MO279:MQ279)=0,"",SUM('monthly data'!MO279:MQ279))</f>
        <v/>
      </c>
      <c r="DQ279" s="869" t="str">
        <f>IF(SUM('monthly data'!MR279:MT279)=0,"",SUM('monthly data'!MR279:MT279))</f>
        <v/>
      </c>
      <c r="DR279" s="869" t="str">
        <f>IF(SUM('monthly data'!MU279:MW279)=0,"",SUM('monthly data'!MU279:MW279))</f>
        <v/>
      </c>
      <c r="DS279" s="869"/>
      <c r="DT279" s="869"/>
      <c r="DU279" s="869"/>
      <c r="DV279" s="869"/>
      <c r="DW279" s="773"/>
      <c r="DX279" s="773"/>
      <c r="DY279" s="773"/>
      <c r="DZ279" s="773"/>
    </row>
    <row r="280" spans="1:130" ht="15.6">
      <c r="B280" s="769"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74" t="s">
        <v>1484</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c r="A282" t="s">
        <v>1485</v>
      </c>
      <c r="B282" s="668" t="s">
        <v>37</v>
      </c>
      <c r="C282" s="100">
        <f>SUM('monthly data'!B282:D282)</f>
        <v>0</v>
      </c>
      <c r="D282" s="100">
        <f>SUM('monthly data'!E282:G282)</f>
        <v>0</v>
      </c>
      <c r="E282" s="100">
        <f>SUM('monthly data'!H282:J282)</f>
        <v>0</v>
      </c>
      <c r="F282" s="100">
        <f>SUM('monthly data'!K282:M282)</f>
        <v>0</v>
      </c>
      <c r="G282" s="100">
        <f>SUM('monthly data'!N282:P282)</f>
        <v>0</v>
      </c>
      <c r="H282" s="100">
        <f>SUM('monthly data'!Q282:S282)</f>
        <v>0</v>
      </c>
      <c r="I282" s="100">
        <f>SUM('monthly data'!T282:V282)</f>
        <v>0</v>
      </c>
      <c r="J282" s="100">
        <f>SUM('monthly data'!W282:Y282)</f>
        <v>0</v>
      </c>
      <c r="K282" s="100">
        <f>SUM('monthly data'!Z282:AB282)</f>
        <v>0</v>
      </c>
      <c r="L282" s="100">
        <f>SUM('monthly data'!AC282:AE282)</f>
        <v>0</v>
      </c>
      <c r="M282" s="100">
        <f>SUM('monthly data'!AF282:AH282)</f>
        <v>0</v>
      </c>
      <c r="N282" s="100">
        <f>SUM('monthly data'!AI282:AK282)</f>
        <v>0</v>
      </c>
      <c r="O282" s="100">
        <f>SUM('monthly data'!AL282:AN282)</f>
        <v>0</v>
      </c>
      <c r="P282" s="100">
        <f>SUM('monthly data'!AO282:AQ282)</f>
        <v>0</v>
      </c>
      <c r="Q282" s="100">
        <f>SUM('monthly data'!AR282:AT282)</f>
        <v>0</v>
      </c>
      <c r="R282" s="100">
        <f>SUM('monthly data'!AU282:AW282)</f>
        <v>0</v>
      </c>
      <c r="S282" s="745">
        <f>SUM('monthly data'!AX282:AZ282)</f>
        <v>16.494543749999998</v>
      </c>
      <c r="T282" s="745">
        <f>SUM('monthly data'!BA282:BC282)</f>
        <v>16.494543749999998</v>
      </c>
      <c r="U282" s="745">
        <f>SUM('monthly data'!BD282:BF282)</f>
        <v>16.494543749999998</v>
      </c>
      <c r="V282" s="745">
        <f>SUM('monthly data'!BG282:BI282)</f>
        <v>16.494543749999998</v>
      </c>
      <c r="W282" s="745">
        <f>SUM('monthly data'!BJ282:BL282)</f>
        <v>17.914793750000001</v>
      </c>
      <c r="X282" s="745">
        <f>SUM('monthly data'!BM282:BO282)</f>
        <v>17.914793750000001</v>
      </c>
      <c r="Y282" s="745">
        <f>SUM('monthly data'!BP282:BR282)</f>
        <v>17.914793750000001</v>
      </c>
      <c r="Z282" s="745">
        <f>SUM('monthly data'!BS282:BU282)</f>
        <v>17.914793750000001</v>
      </c>
      <c r="AA282" s="745">
        <f>SUM('monthly data'!BV282:BX282)</f>
        <v>21.219462499999999</v>
      </c>
      <c r="AB282" s="745">
        <f>SUM('monthly data'!BY282:CA282)</f>
        <v>21.219462499999999</v>
      </c>
      <c r="AC282" s="745">
        <f>SUM('monthly data'!CB282:CD282)</f>
        <v>21.219462499999999</v>
      </c>
      <c r="AD282" s="745">
        <f>SUM('monthly data'!CE282:CG282)</f>
        <v>21.219462499999999</v>
      </c>
      <c r="AE282" s="745">
        <f>SUM('monthly data'!CH282:CJ282)</f>
        <v>25.507881250000001</v>
      </c>
      <c r="AF282" s="745">
        <f>SUM('monthly data'!CK282:CM282)</f>
        <v>25.507881250000001</v>
      </c>
      <c r="AG282" s="745">
        <f>SUM('monthly data'!CN282:CP282)</f>
        <v>25.507881250000001</v>
      </c>
      <c r="AH282" s="745">
        <f>SUM('monthly data'!CQ282:CS282)</f>
        <v>25.507881250000001</v>
      </c>
      <c r="AI282" s="745">
        <f>SUM('monthly data'!CT282:CV282)</f>
        <v>30.632406250000003</v>
      </c>
      <c r="AJ282" s="745">
        <f>SUM('monthly data'!CW282:CY282)</f>
        <v>30.632406250000003</v>
      </c>
      <c r="AK282" s="745">
        <f>SUM('monthly data'!CZ282:DB282)</f>
        <v>30.632406250000003</v>
      </c>
      <c r="AL282" s="745">
        <f>SUM('monthly data'!DC282:DE282)</f>
        <v>30.632406250000003</v>
      </c>
      <c r="AM282" s="745">
        <f>SUM('monthly data'!DF282:DH282)</f>
        <v>37.122482739624999</v>
      </c>
      <c r="AN282" s="745">
        <f>SUM('monthly data'!DI282:DK282)</f>
        <v>37.122482739624999</v>
      </c>
      <c r="AO282" s="745">
        <f>SUM('monthly data'!DL282:DN282)</f>
        <v>37.122482739624999</v>
      </c>
      <c r="AP282" s="745">
        <f>SUM('monthly data'!DO282:DQ282)</f>
        <v>37.122482739624999</v>
      </c>
      <c r="AQ282" s="745">
        <f>SUM('monthly data'!DR282:DT282)</f>
        <v>44.55864672925</v>
      </c>
      <c r="AR282" s="745">
        <f>SUM('monthly data'!DU282:DW282)</f>
        <v>44.55864672925</v>
      </c>
      <c r="AS282" s="745">
        <f>SUM('monthly data'!DX282:DZ282)</f>
        <v>44.55864672925</v>
      </c>
      <c r="AT282" s="745">
        <f>SUM('monthly data'!EA282:EC282)</f>
        <v>44.55864672925</v>
      </c>
      <c r="AU282" s="745">
        <f>SUM('monthly data'!ED282:EF282)</f>
        <v>53.349332739624998</v>
      </c>
      <c r="AV282" s="745">
        <f>SUM('monthly data'!EG282:EI282)</f>
        <v>53.349332739624998</v>
      </c>
      <c r="AW282" s="745">
        <f>SUM('monthly data'!EJ282:EL282)</f>
        <v>53.349332739624998</v>
      </c>
      <c r="AX282" s="745">
        <f>SUM('monthly data'!EM282:EO282)</f>
        <v>53.349332739624998</v>
      </c>
      <c r="AY282" s="745">
        <f>SUM('monthly data'!EP282:ER282)</f>
        <v>56.6267</v>
      </c>
      <c r="AZ282" s="745">
        <f>SUM('monthly data'!ES282:EU282)</f>
        <v>67.69450211600001</v>
      </c>
      <c r="BA282" s="745">
        <f>SUM('monthly data'!EV282:EX282)</f>
        <v>62.033635910000001</v>
      </c>
      <c r="BB282" s="745">
        <f>SUM('monthly data'!EY282:FA282)</f>
        <v>66.582168555999999</v>
      </c>
      <c r="BC282" s="745">
        <f>SUM('monthly data'!FB282:FD282)</f>
        <v>70.578250808999996</v>
      </c>
      <c r="BD282" s="745">
        <f>SUM('monthly data'!FE282:FG282)</f>
        <v>91.066500184000006</v>
      </c>
      <c r="BE282" s="745">
        <f>SUM('monthly data'!FH282:FJ282)</f>
        <v>87.867468116999987</v>
      </c>
      <c r="BF282" s="745">
        <f>SUM('monthly data'!FK282:FM282)</f>
        <v>131.46667801000001</v>
      </c>
      <c r="BG282" s="745">
        <f>SUM('monthly data'!FN282:FP282)</f>
        <v>94.077004313000003</v>
      </c>
      <c r="BH282" s="745">
        <f>SUM('monthly data'!FQ282:FS282)</f>
        <v>54.886333241999999</v>
      </c>
      <c r="BI282" s="745">
        <f>SUM('monthly data'!FT282:FV282)</f>
        <v>-4.5237400000000001</v>
      </c>
      <c r="BJ282" s="745">
        <f>SUM('monthly data'!FW282:FY282)</f>
        <v>36.907769999999999</v>
      </c>
      <c r="BK282" s="745">
        <f>SUM('monthly data'!FZ282:GB282)</f>
        <v>104.575702718</v>
      </c>
      <c r="BL282" s="745">
        <f>SUM('monthly data'!GC282:GE282)</f>
        <v>99.734615116000001</v>
      </c>
      <c r="BM282" s="745">
        <f>SUM('monthly data'!GF282:GH282)</f>
        <v>108.42124874000001</v>
      </c>
      <c r="BN282" s="745">
        <f>SUM('monthly data'!GI282:GK282)</f>
        <v>118.18001899000001</v>
      </c>
      <c r="BO282" s="745">
        <f>SUM('monthly data'!GL282:GN282)</f>
        <v>124.5272568</v>
      </c>
      <c r="BP282" s="745">
        <f>SUM('monthly data'!GO282:GQ282)</f>
        <v>132.97007821099999</v>
      </c>
      <c r="BQ282" s="745">
        <f>SUM('monthly data'!GR282:GT282)</f>
        <v>144.99758527189999</v>
      </c>
      <c r="BR282" s="745">
        <f>SUM('monthly data'!GU282:GW282)</f>
        <v>139.20587669899999</v>
      </c>
      <c r="BS282" s="745">
        <f>SUM('monthly data'!GX282:GZ282)</f>
        <v>148.46140398199998</v>
      </c>
      <c r="BT282" s="745">
        <f>SUM('monthly data'!HA282:HC282)</f>
        <v>159.16336863999999</v>
      </c>
      <c r="BU282" s="745">
        <f>SUM('monthly data'!HD282:HF282)</f>
        <v>159.36510000000001</v>
      </c>
      <c r="BV282" s="745">
        <f>SUM('monthly data'!HG282:HI282)</f>
        <v>186.83633763879635</v>
      </c>
      <c r="BW282" s="745">
        <f>SUM('monthly data'!HJ282:HL282)</f>
        <v>193.87556876731006</v>
      </c>
      <c r="BX282" s="745">
        <f>SUM('monthly data'!HM282:HO282)</f>
        <v>194.93075094798422</v>
      </c>
      <c r="BY282" s="745">
        <f>SUM('monthly data'!HP282:HR282)</f>
        <v>190.70894861656348</v>
      </c>
      <c r="BZ282" s="745">
        <f>SUM('monthly data'!HS282:HU282)</f>
        <v>227.16039664250772</v>
      </c>
      <c r="CA282" s="745">
        <f>SUM('monthly data'!HV282:HX282)</f>
        <v>214.81330800936433</v>
      </c>
      <c r="CB282" s="745">
        <f>SUM('monthly data'!HY282:IA282)</f>
        <v>241.18698638623681</v>
      </c>
      <c r="CC282" s="745">
        <f>SUM('monthly data'!IB282:ID282)</f>
        <v>213.42336031185732</v>
      </c>
      <c r="CD282" s="745">
        <f>SUM('monthly data'!IE282:IG282)</f>
        <v>233.73201476406911</v>
      </c>
      <c r="CE282" s="745">
        <f>SUM('monthly data'!IH282:IJ282)</f>
        <v>275.00733888980153</v>
      </c>
      <c r="CF282" s="745">
        <f>SUM('monthly data'!IK282:IM282)</f>
        <v>267.25984252293006</v>
      </c>
      <c r="CG282" s="745">
        <f>SUM('monthly data'!IN282:IP282)</f>
        <v>240.85229160007083</v>
      </c>
      <c r="CH282" s="745">
        <f>SUM('monthly data'!IQ282:IS282)</f>
        <v>300.28837915683323</v>
      </c>
      <c r="CI282" s="745">
        <f>SUM('monthly data'!IT282:IV282)</f>
        <v>312.93098910262466</v>
      </c>
      <c r="CJ282" s="745">
        <f>SUM('monthly data'!IW282:IY282)</f>
        <v>313.83853823902695</v>
      </c>
      <c r="CK282" s="745">
        <f>SUM('monthly data'!IZ282:JB282)</f>
        <v>290.47980244015287</v>
      </c>
      <c r="CL282" s="745">
        <f>SUM('monthly data'!JC282:JE282)</f>
        <v>308.57554725409705</v>
      </c>
      <c r="CM282" s="745">
        <f>SUM('monthly data'!JF282:JH282)</f>
        <v>342.57036047670999</v>
      </c>
      <c r="CN282" s="745">
        <f>SUM('monthly data'!JI282:JK282)</f>
        <v>343.95413537447763</v>
      </c>
      <c r="CO282" s="745">
        <f>SUM('monthly data'!JL282:JN282)</f>
        <v>308.61506207086001</v>
      </c>
      <c r="CP282" s="745">
        <f>SUM('monthly data'!JO282:JQ282)</f>
        <v>382.07234636281004</v>
      </c>
      <c r="CQ282" s="745">
        <f>SUM('monthly data'!JR282:JT282)</f>
        <v>359.262551606096</v>
      </c>
      <c r="CR282" s="745">
        <f>SUM('monthly data'!JU282:JW282)</f>
        <v>411.55379588257017</v>
      </c>
      <c r="CS282" s="745">
        <f>SUM('monthly data'!JX282:JZ282)</f>
        <v>403.36882964511301</v>
      </c>
      <c r="CT282" s="745">
        <f>SUM('monthly data'!KA282:KC282)</f>
        <v>402.50554167892847</v>
      </c>
      <c r="CU282" s="745">
        <f>SUM('monthly data'!KD282:KF282)</f>
        <v>411.91081682044262</v>
      </c>
      <c r="CV282" s="745">
        <f>SUM('monthly data'!KG282:KI282)</f>
        <v>452.41785263343957</v>
      </c>
      <c r="CW282" s="745">
        <f>SUM('monthly data'!KJ282:KL282)</f>
        <v>431.73068139364301</v>
      </c>
      <c r="CX282" s="745">
        <f>SUM('monthly data'!KM282:KO282)</f>
        <v>475.54089885639934</v>
      </c>
      <c r="CY282" s="745">
        <f>SUM('monthly data'!KP282:KR282)</f>
        <v>406.01749062423437</v>
      </c>
      <c r="CZ282" s="745">
        <f>SUM('monthly data'!KS282:KU282)</f>
        <v>442.11418832114828</v>
      </c>
      <c r="DA282" s="745">
        <f>SUM('monthly data'!KV282:KX282)</f>
        <v>465.55733846344333</v>
      </c>
      <c r="DB282" s="745">
        <f>SUM('monthly data'!KY282:LA282)</f>
        <v>506.04205806765168</v>
      </c>
      <c r="DC282" s="745">
        <f>SUM('monthly data'!LB282:LD282)</f>
        <v>445.93471602151521</v>
      </c>
      <c r="DD282" s="745">
        <f>SUM('monthly data'!LE282:LG282)</f>
        <v>589.56891673439543</v>
      </c>
      <c r="DE282" s="745">
        <f>SUM('monthly data'!LH282:LJ282)</f>
        <v>483.78364397597835</v>
      </c>
      <c r="DF282" s="745">
        <f>SUM('monthly data'!LK282:LM282)</f>
        <v>567.37949963150277</v>
      </c>
      <c r="DG282" s="745">
        <f>SUM('monthly data'!LN282:LP282)</f>
        <v>609.02471992966753</v>
      </c>
      <c r="DH282" s="745">
        <f>SUM('monthly data'!LQ282:LS282)</f>
        <v>617.81078237267343</v>
      </c>
      <c r="DI282" s="745">
        <f>SUM('monthly data'!LT282:LV282)</f>
        <v>616.18416173438618</v>
      </c>
      <c r="DJ282" s="745">
        <f>SUM('monthly data'!LW282:LY282)</f>
        <v>641.02627468006744</v>
      </c>
      <c r="DK282" s="745">
        <f>IFERROR(SUM('monthly data'!LZ282:MB282)," ")</f>
        <v>704.35351970165334</v>
      </c>
      <c r="DL282" s="745">
        <f>IFERROR(SUM('monthly data'!MC282:ME282)," ")</f>
        <v>726.69598159527891</v>
      </c>
      <c r="DM282" s="745">
        <f>IFERROR(SUM('monthly data'!MF282:MH282)," ")</f>
        <v>723.35578686298265</v>
      </c>
      <c r="DN282" s="745">
        <f>IFERROR(SUM('monthly data'!MI282:MK282)," ")</f>
        <v>726.54176809186106</v>
      </c>
      <c r="DO282" s="870" t="str">
        <f>IFERROR(SUM('monthly data'!ML282:MN282)," ")</f>
        <v xml:space="preserve"> </v>
      </c>
      <c r="DP282" s="870" t="str">
        <f>IFERROR(SUM('monthly data'!MO282:MQ282)," ")</f>
        <v xml:space="preserve"> </v>
      </c>
      <c r="DQ282" s="870" t="str">
        <f>IFERROR(SUM('monthly data'!MR282:MT282)," ")</f>
        <v xml:space="preserve"> </v>
      </c>
      <c r="DR282" s="870" t="str">
        <f>IFERROR(SUM('monthly data'!MU282:MW282)," ")</f>
        <v xml:space="preserve"> </v>
      </c>
      <c r="DS282" s="100"/>
      <c r="DT282" s="100"/>
      <c r="DU282" s="100"/>
      <c r="DV282" s="100"/>
      <c r="DW282" s="100"/>
      <c r="DX282" s="100"/>
      <c r="DY282" s="100"/>
      <c r="DZ282" s="100"/>
    </row>
    <row r="283" spans="1:130">
      <c r="B283" s="669" t="s">
        <v>1560</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5">
        <f>SUM('monthly data'!AX283:AZ283)</f>
        <v>15.621131250000001</v>
      </c>
      <c r="T283" s="745">
        <f>SUM('monthly data'!BA283:BC283)</f>
        <v>15.621131250000001</v>
      </c>
      <c r="U283" s="745">
        <f>SUM('monthly data'!BD283:BF283)</f>
        <v>15.621131250000001</v>
      </c>
      <c r="V283" s="745">
        <f>SUM('monthly data'!BG283:BI283)</f>
        <v>15.621131250000001</v>
      </c>
      <c r="W283" s="745">
        <f>SUM('monthly data'!BJ283:BL283)</f>
        <v>16.868343750000001</v>
      </c>
      <c r="X283" s="745">
        <f>SUM('monthly data'!BM283:BO283)</f>
        <v>16.868343750000001</v>
      </c>
      <c r="Y283" s="745">
        <f>SUM('monthly data'!BP283:BR283)</f>
        <v>16.868343750000001</v>
      </c>
      <c r="Z283" s="745">
        <f>SUM('monthly data'!BS283:BU283)</f>
        <v>16.868343750000001</v>
      </c>
      <c r="AA283" s="745">
        <f>SUM('monthly data'!BV283:BX283)</f>
        <v>19.77225</v>
      </c>
      <c r="AB283" s="745">
        <f>SUM('monthly data'!BY283:CA283)</f>
        <v>19.77225</v>
      </c>
      <c r="AC283" s="745">
        <f>SUM('monthly data'!CB283:CD283)</f>
        <v>19.77225</v>
      </c>
      <c r="AD283" s="745">
        <f>SUM('monthly data'!CE283:CG283)</f>
        <v>19.77225</v>
      </c>
      <c r="AE283" s="745">
        <f>SUM('monthly data'!CH283:CJ283)</f>
        <v>23.784599999999998</v>
      </c>
      <c r="AF283" s="745">
        <f>SUM('monthly data'!CK283:CM283)</f>
        <v>23.784599999999998</v>
      </c>
      <c r="AG283" s="745">
        <f>SUM('monthly data'!CN283:CP283)</f>
        <v>23.784599999999998</v>
      </c>
      <c r="AH283" s="745">
        <f>SUM('monthly data'!CQ283:CS283)</f>
        <v>23.784599999999998</v>
      </c>
      <c r="AI283" s="745">
        <f>SUM('monthly data'!CT283:CV283)</f>
        <v>28.483943749999995</v>
      </c>
      <c r="AJ283" s="745">
        <f>SUM('monthly data'!CW283:CY283)</f>
        <v>28.483943749999995</v>
      </c>
      <c r="AK283" s="745">
        <f>SUM('monthly data'!CZ283:DB283)</f>
        <v>28.483943749999995</v>
      </c>
      <c r="AL283" s="745">
        <f>SUM('monthly data'!DC283:DE283)</f>
        <v>28.483943749999995</v>
      </c>
      <c r="AM283" s="745">
        <f>SUM('monthly data'!DF283:DH283)</f>
        <v>33.975598305812497</v>
      </c>
      <c r="AN283" s="745">
        <f>SUM('monthly data'!DI283:DK283)</f>
        <v>33.975598305812497</v>
      </c>
      <c r="AO283" s="745">
        <f>SUM('monthly data'!DL283:DN283)</f>
        <v>33.975598305812497</v>
      </c>
      <c r="AP283" s="745">
        <f>SUM('monthly data'!DO283:DQ283)</f>
        <v>33.975598305812497</v>
      </c>
      <c r="AQ283" s="745">
        <f>SUM('monthly data'!DR283:DT283)</f>
        <v>40.640634111625005</v>
      </c>
      <c r="AR283" s="745">
        <f>SUM('monthly data'!DU283:DW283)</f>
        <v>40.640634111625005</v>
      </c>
      <c r="AS283" s="745">
        <f>SUM('monthly data'!DX283:DZ283)</f>
        <v>40.640634111625005</v>
      </c>
      <c r="AT283" s="745">
        <f>SUM('monthly data'!EA283:EC283)</f>
        <v>40.640634111625005</v>
      </c>
      <c r="AU283" s="745">
        <f>SUM('monthly data'!ED283:EF283)</f>
        <v>49.360123305812493</v>
      </c>
      <c r="AV283" s="745">
        <f>SUM('monthly data'!EG283:EI283)</f>
        <v>49.360123305812493</v>
      </c>
      <c r="AW283" s="745">
        <f>SUM('monthly data'!EJ283:EL283)</f>
        <v>49.360123305812493</v>
      </c>
      <c r="AX283" s="745">
        <f>SUM('monthly data'!EM283:EO283)</f>
        <v>49.360123305812493</v>
      </c>
      <c r="AY283" s="745">
        <f>SUM('monthly data'!EP283:ER283)</f>
        <v>53.526699999999998</v>
      </c>
      <c r="AZ283" s="745">
        <f>SUM('monthly data'!ES283:EU283)</f>
        <v>62.732599999999998</v>
      </c>
      <c r="BA283" s="745">
        <f>SUM('monthly data'!EV283:EX283)</f>
        <v>58.537999999999997</v>
      </c>
      <c r="BB283" s="745">
        <f>SUM('monthly data'!EY283:FA283)</f>
        <v>63.011299999999999</v>
      </c>
      <c r="BC283" s="745">
        <f>SUM('monthly data'!FB283:FD283)</f>
        <v>68.441100000000006</v>
      </c>
      <c r="BD283" s="745">
        <f>SUM('monthly data'!FE283:FG283)</f>
        <v>82.437950000000001</v>
      </c>
      <c r="BE283" s="745">
        <f>SUM('monthly data'!FH283:FJ283)</f>
        <v>84.1143</v>
      </c>
      <c r="BF283" s="745">
        <f>SUM('monthly data'!FK283:FM283)</f>
        <v>93.701099999999997</v>
      </c>
      <c r="BG283" s="745">
        <f>SUM('monthly data'!FN283:FP283)</f>
        <v>91.128500000000003</v>
      </c>
      <c r="BH283" s="745">
        <f>SUM('monthly data'!FQ283:FS283)</f>
        <v>92.427599999999998</v>
      </c>
      <c r="BI283" s="745">
        <f>SUM('monthly data'!FT283:FV283)</f>
        <v>86.222489999999993</v>
      </c>
      <c r="BJ283" s="745">
        <f>SUM('monthly data'!FW283:FY283)</f>
        <v>93.038399999999996</v>
      </c>
      <c r="BK283" s="745">
        <f>SUM('monthly data'!FZ283:GB283)</f>
        <v>101.2783</v>
      </c>
      <c r="BL283" s="745">
        <f>SUM('monthly data'!GC283:GE283)</f>
        <v>94.415400000000005</v>
      </c>
      <c r="BM283" s="745">
        <f>SUM('monthly data'!GF283:GH283)</f>
        <v>103.76764</v>
      </c>
      <c r="BN283" s="745">
        <f>SUM('monthly data'!GI283:GK283)</f>
        <v>113.32740000000001</v>
      </c>
      <c r="BO283" s="745">
        <f>SUM('monthly data'!GL283:GN283)</f>
        <v>120.46912</v>
      </c>
      <c r="BP283" s="745">
        <f>SUM('monthly data'!GO283:GQ283)</f>
        <v>125.91171</v>
      </c>
      <c r="BQ283" s="745">
        <f>SUM('monthly data'!GR283:GT283)</f>
        <v>123.8564560209</v>
      </c>
      <c r="BR283" s="745">
        <f>SUM('monthly data'!GU283:GW283)</f>
        <v>134.79237499999999</v>
      </c>
      <c r="BS283" s="745">
        <f>SUM('monthly data'!GX283:GZ283)</f>
        <v>145.13220000000001</v>
      </c>
      <c r="BT283" s="745">
        <f>SUM('monthly data'!HA283:HC283)</f>
        <v>153.29829999999998</v>
      </c>
      <c r="BU283" s="745">
        <f>SUM('monthly data'!HD283:HF283)</f>
        <v>150.2071</v>
      </c>
      <c r="BV283" s="745">
        <f>SUM('monthly data'!HG283:HI283)</f>
        <v>153.93375438906139</v>
      </c>
      <c r="BW283" s="745">
        <f>SUM('monthly data'!HJ283:HL283)</f>
        <v>172.03507055809507</v>
      </c>
      <c r="BX283" s="745">
        <f>SUM('monthly data'!HM283:HO283)</f>
        <v>175.34935919804821</v>
      </c>
      <c r="BY283" s="745">
        <f>SUM('monthly data'!HP283:HR283)</f>
        <v>174.52187765229149</v>
      </c>
      <c r="BZ283" s="745">
        <f>SUM('monthly data'!HS283:HU283)</f>
        <v>185.12825426286372</v>
      </c>
      <c r="CA283" s="745">
        <f>SUM('monthly data'!HV283:HX283)</f>
        <v>188.68390473805232</v>
      </c>
      <c r="CB283" s="745">
        <f>SUM('monthly data'!HY283:IA283)</f>
        <v>215.09123925011662</v>
      </c>
      <c r="CC283" s="745">
        <f>SUM('monthly data'!IB283:ID283)</f>
        <v>204.99199875990109</v>
      </c>
      <c r="CD283" s="745">
        <f>SUM('monthly data'!IE283:IG283)</f>
        <v>201.15622471529173</v>
      </c>
      <c r="CE283" s="745">
        <f>SUM('monthly data'!IH283:IJ283)</f>
        <v>212.18758104886246</v>
      </c>
      <c r="CF283" s="745">
        <f>SUM('monthly data'!IK283:IM283)</f>
        <v>240.013726221544</v>
      </c>
      <c r="CG283" s="745">
        <f>SUM('monthly data'!IN283:IP283)</f>
        <v>221.80388529835068</v>
      </c>
      <c r="CH283" s="745">
        <f>SUM('monthly data'!IQ283:IS283)</f>
        <v>242.49674987694934</v>
      </c>
      <c r="CI283" s="745">
        <f>SUM('monthly data'!IT283:IV283)</f>
        <v>263.4770267111125</v>
      </c>
      <c r="CJ283" s="745">
        <f>SUM('monthly data'!IW283:IY283)</f>
        <v>272.53628794569659</v>
      </c>
      <c r="CK283" s="745">
        <f>SUM('monthly data'!IZ283:JB283)</f>
        <v>248.89174879220005</v>
      </c>
      <c r="CL283" s="745">
        <f>SUM('monthly data'!JC283:JE283)</f>
        <v>259.71449375044602</v>
      </c>
      <c r="CM283" s="745">
        <f>SUM('monthly data'!JF283:JH283)</f>
        <v>298.48911785671004</v>
      </c>
      <c r="CN283" s="745">
        <f>SUM('monthly data'!JI283:JK283)</f>
        <v>297.0477846755</v>
      </c>
      <c r="CO283" s="745">
        <f>SUM('monthly data'!JL283:JN283)</f>
        <v>277.04485722251582</v>
      </c>
      <c r="CP283" s="745">
        <f>SUM('monthly data'!JO283:JQ283)</f>
        <v>307.36872696613585</v>
      </c>
      <c r="CQ283" s="745">
        <f>SUM('monthly data'!JR283:JT283)</f>
        <v>328.58990079186964</v>
      </c>
      <c r="CR283" s="745">
        <f>SUM('monthly data'!JU283:JW283)</f>
        <v>339.88014610932157</v>
      </c>
      <c r="CS283" s="745">
        <f>SUM('monthly data'!JX283:JZ283)</f>
        <v>312.72964746637001</v>
      </c>
      <c r="CT283" s="745">
        <f>SUM('monthly data'!KA283:KC283)</f>
        <v>343.45304838396004</v>
      </c>
      <c r="CU283" s="745">
        <f>SUM('monthly data'!KD283:KF283)</f>
        <v>355.82184256534265</v>
      </c>
      <c r="CV283" s="745">
        <f>SUM('monthly data'!KG283:KI283)</f>
        <v>406.78624406360268</v>
      </c>
      <c r="CW283" s="745">
        <f>SUM('monthly data'!KJ283:KL283)</f>
        <v>352.76772566056275</v>
      </c>
      <c r="CX283" s="745">
        <f>SUM('monthly data'!KM283:KO283)</f>
        <v>380.77927314316639</v>
      </c>
      <c r="CY283" s="745">
        <f>SUM('monthly data'!KP283:KR283)</f>
        <v>369.35853324449124</v>
      </c>
      <c r="CZ283" s="745">
        <f>SUM('monthly data'!KS283:KU283)</f>
        <v>372.70318224011567</v>
      </c>
      <c r="DA283" s="745">
        <f>SUM('monthly data'!KV283:KX283)</f>
        <v>361.93847327448964</v>
      </c>
      <c r="DB283" s="745">
        <f>SUM('monthly data'!KY283:LA283)</f>
        <v>400.09945643860476</v>
      </c>
      <c r="DC283" s="745">
        <f>SUM('monthly data'!LB283:LD283)</f>
        <v>409.50906866037138</v>
      </c>
      <c r="DD283" s="745">
        <f>SUM('monthly data'!LE283:LG283)</f>
        <v>450.14228412336922</v>
      </c>
      <c r="DE283" s="745">
        <f>SUM('monthly data'!LH283:LJ283)</f>
        <v>401.38981528085606</v>
      </c>
      <c r="DF283" s="745">
        <f>SUM('monthly data'!LK283:LM283)</f>
        <v>451.37590796759844</v>
      </c>
      <c r="DG283" s="745">
        <f>SUM('monthly data'!LN283:LP283)</f>
        <v>513.32354734583896</v>
      </c>
      <c r="DH283" s="745">
        <f>SUM('monthly data'!LQ283:LS283)</f>
        <v>510.68432055456844</v>
      </c>
      <c r="DI283" s="745">
        <f>SUM('monthly data'!LT283:LV283)</f>
        <v>530.74912423721139</v>
      </c>
      <c r="DJ283" s="745">
        <f>SUM('monthly data'!LW283:LY283)</f>
        <v>539.50337379356006</v>
      </c>
      <c r="DK283" s="745">
        <f>IFERROR(SUM('monthly data'!LZ283:MB283)," ")</f>
        <v>602.33597083474865</v>
      </c>
      <c r="DL283" s="745">
        <f>IFERROR(SUM('monthly data'!MC283:ME283)," ")</f>
        <v>614.78332794721996</v>
      </c>
      <c r="DM283" s="745">
        <f>IFERROR(SUM('monthly data'!MF283:MH283)," ")</f>
        <v>582.35195208052937</v>
      </c>
      <c r="DN283" s="745">
        <f>IFERROR(SUM('monthly data'!MI283:MK283)," ")</f>
        <v>606.76235864912951</v>
      </c>
      <c r="DO283" s="870" t="str">
        <f>IFERROR(SUM('monthly data'!ML283:MN283)," ")</f>
        <v xml:space="preserve"> </v>
      </c>
      <c r="DP283" s="870" t="str">
        <f>IFERROR(SUM('monthly data'!MO283:MQ283)," ")</f>
        <v xml:space="preserve"> </v>
      </c>
      <c r="DQ283" s="870" t="str">
        <f>IFERROR(SUM('monthly data'!MR283:MT283)," ")</f>
        <v xml:space="preserve"> </v>
      </c>
      <c r="DR283" s="870"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5">
        <f>SUM('monthly data'!AX284:AZ284)</f>
        <v>4.3201874999999994</v>
      </c>
      <c r="T284" s="745">
        <f>SUM('monthly data'!BA284:BC284)</f>
        <v>4.3201874999999994</v>
      </c>
      <c r="U284" s="745">
        <f>SUM('monthly data'!BD284:BF284)</f>
        <v>4.3201874999999994</v>
      </c>
      <c r="V284" s="745">
        <f>SUM('monthly data'!BG284:BI284)</f>
        <v>4.3201874999999994</v>
      </c>
      <c r="W284" s="745">
        <f>SUM('monthly data'!BJ284:BL284)</f>
        <v>4.7797687499999997</v>
      </c>
      <c r="X284" s="745">
        <f>SUM('monthly data'!BM284:BO284)</f>
        <v>4.7797687499999997</v>
      </c>
      <c r="Y284" s="745">
        <f>SUM('monthly data'!BP284:BR284)</f>
        <v>4.7797687499999997</v>
      </c>
      <c r="Z284" s="745">
        <f>SUM('monthly data'!BS284:BU284)</f>
        <v>4.7797687499999997</v>
      </c>
      <c r="AA284" s="745">
        <f>SUM('monthly data'!BV284:BX284)</f>
        <v>5.9536875</v>
      </c>
      <c r="AB284" s="745">
        <f>SUM('monthly data'!BY284:CA284)</f>
        <v>5.9536875</v>
      </c>
      <c r="AC284" s="745">
        <f>SUM('monthly data'!CB284:CD284)</f>
        <v>5.9536875</v>
      </c>
      <c r="AD284" s="745">
        <f>SUM('monthly data'!CE284:CG284)</f>
        <v>5.9536875</v>
      </c>
      <c r="AE284" s="745">
        <f>SUM('monthly data'!CH284:CJ284)</f>
        <v>7.3337062500000005</v>
      </c>
      <c r="AF284" s="745">
        <f>SUM('monthly data'!CK284:CM284)</f>
        <v>7.3337062500000005</v>
      </c>
      <c r="AG284" s="745">
        <f>SUM('monthly data'!CN284:CP284)</f>
        <v>7.3337062500000005</v>
      </c>
      <c r="AH284" s="745">
        <f>SUM('monthly data'!CQ284:CS284)</f>
        <v>7.3337062500000005</v>
      </c>
      <c r="AI284" s="745">
        <f>SUM('monthly data'!CT284:CV284)</f>
        <v>8.4862812499999993</v>
      </c>
      <c r="AJ284" s="745">
        <f>SUM('monthly data'!CW284:CY284)</f>
        <v>8.4862812499999993</v>
      </c>
      <c r="AK284" s="745">
        <f>SUM('monthly data'!CZ284:DB284)</f>
        <v>8.4862812499999993</v>
      </c>
      <c r="AL284" s="745">
        <f>SUM('monthly data'!DC284:DE284)</f>
        <v>8.4862812499999993</v>
      </c>
      <c r="AM284" s="745">
        <f>SUM('monthly data'!DF284:DH284)</f>
        <v>9.9500519266875003</v>
      </c>
      <c r="AN284" s="745">
        <f>SUM('monthly data'!DI284:DK284)</f>
        <v>9.9500519266875003</v>
      </c>
      <c r="AO284" s="745">
        <f>SUM('monthly data'!DL284:DN284)</f>
        <v>9.9500519266875003</v>
      </c>
      <c r="AP284" s="745">
        <f>SUM('monthly data'!DO284:DQ284)</f>
        <v>9.9500519266875003</v>
      </c>
      <c r="AQ284" s="745">
        <f>SUM('monthly data'!DR284:DT284)</f>
        <v>12.559597603375</v>
      </c>
      <c r="AR284" s="745">
        <f>SUM('monthly data'!DU284:DW284)</f>
        <v>12.559597603375</v>
      </c>
      <c r="AS284" s="745">
        <f>SUM('monthly data'!DX284:DZ284)</f>
        <v>12.559597603375</v>
      </c>
      <c r="AT284" s="745">
        <f>SUM('monthly data'!EA284:EC284)</f>
        <v>12.559597603375</v>
      </c>
      <c r="AU284" s="745">
        <f>SUM('monthly data'!ED284:EF284)</f>
        <v>16.300364426687501</v>
      </c>
      <c r="AV284" s="745">
        <f>SUM('monthly data'!EG284:EI284)</f>
        <v>16.300364426687501</v>
      </c>
      <c r="AW284" s="745">
        <f>SUM('monthly data'!EJ284:EL284)</f>
        <v>16.300364426687501</v>
      </c>
      <c r="AX284" s="745">
        <f>SUM('monthly data'!EM284:EO284)</f>
        <v>16.300364426687501</v>
      </c>
      <c r="AY284" s="745">
        <f>SUM('monthly data'!EP284:ER284)</f>
        <v>18.869</v>
      </c>
      <c r="AZ284" s="745">
        <f>SUM('monthly data'!ES284:EU284)</f>
        <v>24.583100000000002</v>
      </c>
      <c r="BA284" s="745">
        <f>SUM('monthly data'!EV284:EX284)</f>
        <v>20.676699999999997</v>
      </c>
      <c r="BB284" s="745">
        <f>SUM('monthly data'!EY284:FA284)</f>
        <v>21.677900000000001</v>
      </c>
      <c r="BC284" s="745">
        <f>SUM('monthly data'!FB284:FD284)</f>
        <v>24.730800000000002</v>
      </c>
      <c r="BD284" s="745">
        <f>SUM('monthly data'!FE284:FG284)</f>
        <v>36.190550000000002</v>
      </c>
      <c r="BE284" s="745">
        <f>SUM('monthly data'!FH284:FJ284)</f>
        <v>29.851500000000001</v>
      </c>
      <c r="BF284" s="745">
        <f>SUM('monthly data'!FK284:FM284)</f>
        <v>32.300399999999996</v>
      </c>
      <c r="BG284" s="745">
        <f>SUM('monthly data'!FN284:FP284)</f>
        <v>31.431400000000004</v>
      </c>
      <c r="BH284" s="745">
        <f>SUM('monthly data'!FQ284:FS284)</f>
        <v>36.534700000000001</v>
      </c>
      <c r="BI284" s="745">
        <f>SUM('monthly data'!FT284:FV284)</f>
        <v>32.310090000000002</v>
      </c>
      <c r="BJ284" s="745">
        <f>SUM('monthly data'!FW284:FY284)</f>
        <v>36.180700000000002</v>
      </c>
      <c r="BK284" s="745">
        <f>SUM('monthly data'!FZ284:GB284)</f>
        <v>43.081000000000003</v>
      </c>
      <c r="BL284" s="745">
        <f>SUM('monthly data'!GC284:GE284)</f>
        <v>37.182100000000005</v>
      </c>
      <c r="BM284" s="745">
        <f>SUM('monthly data'!GF284:GH284)</f>
        <v>39.357439999999997</v>
      </c>
      <c r="BN284" s="745">
        <f>SUM('monthly data'!GI284:GK284)</f>
        <v>42.4069</v>
      </c>
      <c r="BO284" s="745">
        <f>SUM('monthly data'!GL284:GN284)</f>
        <v>48.9345</v>
      </c>
      <c r="BP284" s="745">
        <f>SUM('monthly data'!GO284:GQ284)</f>
        <v>50.004509999999996</v>
      </c>
      <c r="BQ284" s="745">
        <f>SUM('monthly data'!GR284:GT284)</f>
        <v>45.198031051000001</v>
      </c>
      <c r="BR284" s="745">
        <f>SUM('monthly data'!GU284:GW284)</f>
        <v>54.487610000000004</v>
      </c>
      <c r="BS284" s="745">
        <f>SUM('monthly data'!GX284:GZ284)</f>
        <v>61.072000000000003</v>
      </c>
      <c r="BT284" s="745">
        <f>SUM('monthly data'!HA284:HC284)</f>
        <v>67.714300000000009</v>
      </c>
      <c r="BU284" s="745">
        <f>SUM('monthly data'!HD284:HF284)</f>
        <v>56.0672</v>
      </c>
      <c r="BV284" s="745">
        <f>SUM('monthly data'!HG284:HI284)</f>
        <v>64.961964494</v>
      </c>
      <c r="BW284" s="745">
        <f>SUM('monthly data'!HJ284:HL284)</f>
        <v>82.347602128000005</v>
      </c>
      <c r="BX284" s="745">
        <f>SUM('monthly data'!HM284:HO284)</f>
        <v>78.766523661999997</v>
      </c>
      <c r="BY284" s="745">
        <f>SUM('monthly data'!HP284:HR284)</f>
        <v>71.067417922000004</v>
      </c>
      <c r="BZ284" s="745">
        <f>SUM('monthly data'!HS284:HU284)</f>
        <v>78.24960183799999</v>
      </c>
      <c r="CA284" s="745">
        <f>SUM('monthly data'!HV284:HX284)</f>
        <v>76.514846907999996</v>
      </c>
      <c r="CB284" s="745">
        <f>SUM('monthly data'!HY284:IA284)</f>
        <v>85.800371775999992</v>
      </c>
      <c r="CC284" s="745">
        <f>SUM('monthly data'!IB284:ID284)</f>
        <v>82.31563177000001</v>
      </c>
      <c r="CD284" s="745">
        <f>SUM('monthly data'!IE284:IG284)</f>
        <v>84.037146747000008</v>
      </c>
      <c r="CE284" s="745">
        <f>SUM('monthly data'!IH284:IJ284)</f>
        <v>94.658575905000006</v>
      </c>
      <c r="CF284" s="745">
        <f>SUM('monthly data'!IK284:IM284)</f>
        <v>101.66033183299999</v>
      </c>
      <c r="CG284" s="745">
        <f>SUM('monthly data'!IN284:IP284)</f>
        <v>85.857099714325585</v>
      </c>
      <c r="CH284" s="745">
        <f>SUM('monthly data'!IQ284:IS284)</f>
        <v>91.873092250285168</v>
      </c>
      <c r="CI284" s="745">
        <f>SUM('monthly data'!IT284:IV284)</f>
        <v>119.49123234022957</v>
      </c>
      <c r="CJ284" s="745">
        <f>SUM('monthly data'!IW284:IY284)</f>
        <v>108.93748038641213</v>
      </c>
      <c r="CK284" s="745">
        <f>SUM('monthly data'!IZ284:JB284)</f>
        <v>98.576318573999998</v>
      </c>
      <c r="CL284" s="745">
        <f>SUM('monthly data'!JC284:JE284)</f>
        <v>109.15508523902604</v>
      </c>
      <c r="CM284" s="745">
        <f>SUM('monthly data'!JF284:JH284)</f>
        <v>137.29334651050999</v>
      </c>
      <c r="CN284" s="745">
        <f>SUM('monthly data'!JI284:JK284)</f>
        <v>123.358744676</v>
      </c>
      <c r="CO284" s="745">
        <f>SUM('monthly data'!JL284:JN284)</f>
        <v>110.15070044572582</v>
      </c>
      <c r="CP284" s="745">
        <f>SUM('monthly data'!JO284:JQ284)</f>
        <v>126.58858007764582</v>
      </c>
      <c r="CQ284" s="745">
        <f>SUM('monthly data'!JR284:JT284)</f>
        <v>151.98496144718965</v>
      </c>
      <c r="CR284" s="745">
        <f>SUM('monthly data'!JU284:JW284)</f>
        <v>149.97065942314271</v>
      </c>
      <c r="CS284" s="745">
        <f>SUM('monthly data'!JX284:JZ284)</f>
        <v>126.27051135829001</v>
      </c>
      <c r="CT284" s="745">
        <f>SUM('monthly data'!KA284:KC284)</f>
        <v>147.45185578155002</v>
      </c>
      <c r="CU284" s="745">
        <f>SUM('monthly data'!KD284:KF284)</f>
        <v>157.24301973759989</v>
      </c>
      <c r="CV284" s="745">
        <f>SUM('monthly data'!KG284:KI284)</f>
        <v>186.11801859050004</v>
      </c>
      <c r="CW284" s="745">
        <f>SUM('monthly data'!KJ284:KL284)</f>
        <v>144.07197829388193</v>
      </c>
      <c r="CX284" s="745">
        <f>SUM('monthly data'!KM284:KO284)</f>
        <v>150.42645377511803</v>
      </c>
      <c r="CY284" s="745">
        <f>SUM('monthly data'!KP284:KR284)</f>
        <v>153.80187822093455</v>
      </c>
      <c r="CZ284" s="745">
        <f>SUM('monthly data'!KS284:KU284)</f>
        <v>197.81811169594118</v>
      </c>
      <c r="DA284" s="745">
        <f>SUM('monthly data'!KV284:KX284)</f>
        <v>145.31355795899</v>
      </c>
      <c r="DB284" s="745">
        <f>SUM('monthly data'!KY284:LA284)</f>
        <v>171.34899033895522</v>
      </c>
      <c r="DC284" s="745">
        <f>SUM('monthly data'!LB284:LD284)</f>
        <v>198.38096962020046</v>
      </c>
      <c r="DD284" s="745">
        <f>SUM('monthly data'!LE284:LG284)</f>
        <v>206.95276467163023</v>
      </c>
      <c r="DE284" s="745">
        <f>SUM('monthly data'!LH284:LJ284)</f>
        <v>181.59369911504504</v>
      </c>
      <c r="DF284" s="745">
        <f>SUM('monthly data'!LK284:LM284)</f>
        <v>199.10016843815936</v>
      </c>
      <c r="DG284" s="745">
        <f>SUM('monthly data'!LN284:LP284)</f>
        <v>258.28532710085244</v>
      </c>
      <c r="DH284" s="745">
        <f>SUM('monthly data'!LQ284:LS284)</f>
        <v>231.68476523882538</v>
      </c>
      <c r="DI284" s="745">
        <f>SUM('monthly data'!LT284:LV284)</f>
        <v>220.2615993390707</v>
      </c>
      <c r="DJ284" s="745">
        <f>SUM('monthly data'!LW284:LY284)</f>
        <v>241.0780115153986</v>
      </c>
      <c r="DK284" s="745">
        <f>IFERROR(SUM('monthly data'!LZ284:MB284)," ")</f>
        <v>284.72208691363119</v>
      </c>
      <c r="DL284" s="745">
        <f>IFERROR(SUM('monthly data'!MC284:ME284)," ")</f>
        <v>299.25647278099996</v>
      </c>
      <c r="DM284" s="745">
        <f>IFERROR(SUM('monthly data'!MF284:MH284)," ")</f>
        <v>256.35331978799996</v>
      </c>
      <c r="DN284" s="745">
        <f>IFERROR(SUM('monthly data'!MI284:MK284)," ")</f>
        <v>285.70018396199998</v>
      </c>
      <c r="DO284" s="870" t="str">
        <f>IFERROR(SUM('monthly data'!ML284:MN284)," ")</f>
        <v xml:space="preserve"> </v>
      </c>
      <c r="DP284" s="870" t="str">
        <f>IFERROR(SUM('monthly data'!MO284:MQ284)," ")</f>
        <v xml:space="preserve"> </v>
      </c>
      <c r="DQ284" s="870" t="str">
        <f>IFERROR(SUM('monthly data'!MR284:MT284)," ")</f>
        <v xml:space="preserve"> </v>
      </c>
      <c r="DR284" s="870"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5">
        <f>SUM('monthly data'!AX285:AZ285)</f>
        <v>8.17861875</v>
      </c>
      <c r="T285" s="745">
        <f>SUM('monthly data'!BA285:BC285)</f>
        <v>8.17861875</v>
      </c>
      <c r="U285" s="745">
        <f>SUM('monthly data'!BD285:BF285)</f>
        <v>8.17861875</v>
      </c>
      <c r="V285" s="745">
        <f>SUM('monthly data'!BG285:BI285)</f>
        <v>8.17861875</v>
      </c>
      <c r="W285" s="745">
        <f>SUM('monthly data'!BJ285:BL285)</f>
        <v>9.0595062500000001</v>
      </c>
      <c r="X285" s="745">
        <f>SUM('monthly data'!BM285:BO285)</f>
        <v>9.0595062500000001</v>
      </c>
      <c r="Y285" s="745">
        <f>SUM('monthly data'!BP285:BR285)</f>
        <v>9.0595062500000001</v>
      </c>
      <c r="Z285" s="745">
        <f>SUM('monthly data'!BS285:BU285)</f>
        <v>9.0595062500000001</v>
      </c>
      <c r="AA285" s="745">
        <f>SUM('monthly data'!BV285:BX285)</f>
        <v>10.3033375</v>
      </c>
      <c r="AB285" s="745">
        <f>SUM('monthly data'!BY285:CA285)</f>
        <v>10.3033375</v>
      </c>
      <c r="AC285" s="745">
        <f>SUM('monthly data'!CB285:CD285)</f>
        <v>10.3033375</v>
      </c>
      <c r="AD285" s="745">
        <f>SUM('monthly data'!CE285:CG285)</f>
        <v>10.3033375</v>
      </c>
      <c r="AE285" s="745">
        <f>SUM('monthly data'!CH285:CJ285)</f>
        <v>12.10750625</v>
      </c>
      <c r="AF285" s="745">
        <f>SUM('monthly data'!CK285:CM285)</f>
        <v>12.10750625</v>
      </c>
      <c r="AG285" s="745">
        <f>SUM('monthly data'!CN285:CP285)</f>
        <v>12.10750625</v>
      </c>
      <c r="AH285" s="745">
        <f>SUM('monthly data'!CQ285:CS285)</f>
        <v>12.10750625</v>
      </c>
      <c r="AI285" s="745">
        <f>SUM('monthly data'!CT285:CV285)</f>
        <v>14.5449625</v>
      </c>
      <c r="AJ285" s="745">
        <f>SUM('monthly data'!CW285:CY285)</f>
        <v>14.5449625</v>
      </c>
      <c r="AK285" s="745">
        <f>SUM('monthly data'!CZ285:DB285)</f>
        <v>14.5449625</v>
      </c>
      <c r="AL285" s="745">
        <f>SUM('monthly data'!DC285:DE285)</f>
        <v>14.5449625</v>
      </c>
      <c r="AM285" s="745">
        <f>SUM('monthly data'!DF285:DH285)</f>
        <v>17.54612383525</v>
      </c>
      <c r="AN285" s="745">
        <f>SUM('monthly data'!DI285:DK285)</f>
        <v>17.54612383525</v>
      </c>
      <c r="AO285" s="745">
        <f>SUM('monthly data'!DL285:DN285)</f>
        <v>17.54612383525</v>
      </c>
      <c r="AP285" s="745">
        <f>SUM('monthly data'!DO285:DQ285)</f>
        <v>17.54612383525</v>
      </c>
      <c r="AQ285" s="745">
        <f>SUM('monthly data'!DR285:DT285)</f>
        <v>20.7199664205</v>
      </c>
      <c r="AR285" s="745">
        <f>SUM('monthly data'!DU285:DW285)</f>
        <v>20.7199664205</v>
      </c>
      <c r="AS285" s="745">
        <f>SUM('monthly data'!DX285:DZ285)</f>
        <v>20.7199664205</v>
      </c>
      <c r="AT285" s="745">
        <f>SUM('monthly data'!EA285:EC285)</f>
        <v>20.7199664205</v>
      </c>
      <c r="AU285" s="745">
        <f>SUM('monthly data'!ED285:EF285)</f>
        <v>24.877061335249998</v>
      </c>
      <c r="AV285" s="745">
        <f>SUM('monthly data'!EG285:EI285)</f>
        <v>24.877061335249998</v>
      </c>
      <c r="AW285" s="745">
        <f>SUM('monthly data'!EJ285:EL285)</f>
        <v>24.877061335249998</v>
      </c>
      <c r="AX285" s="745">
        <f>SUM('monthly data'!EM285:EO285)</f>
        <v>24.877061335249998</v>
      </c>
      <c r="AY285" s="745">
        <f>SUM('monthly data'!EP285:ER285)</f>
        <v>27.687899999999999</v>
      </c>
      <c r="AZ285" s="745">
        <f>SUM('monthly data'!ES285:EU285)</f>
        <v>29.709299999999999</v>
      </c>
      <c r="BA285" s="745">
        <f>SUM('monthly data'!EV285:EX285)</f>
        <v>29.910399999999996</v>
      </c>
      <c r="BB285" s="745">
        <f>SUM('monthly data'!EY285:FA285)</f>
        <v>33.674299999999995</v>
      </c>
      <c r="BC285" s="745">
        <f>SUM('monthly data'!FB285:FD285)</f>
        <v>34.9527</v>
      </c>
      <c r="BD285" s="745">
        <f>SUM('monthly data'!FE285:FG285)</f>
        <v>36.443399999999997</v>
      </c>
      <c r="BE285" s="745">
        <f>SUM('monthly data'!FH285:FJ285)</f>
        <v>43.0471</v>
      </c>
      <c r="BF285" s="745">
        <f>SUM('monthly data'!FK285:FM285)</f>
        <v>47.254399999999997</v>
      </c>
      <c r="BG285" s="745">
        <f>SUM('monthly data'!FN285:FP285)</f>
        <v>46.163200000000003</v>
      </c>
      <c r="BH285" s="745">
        <f>SUM('monthly data'!FQ285:FS285)</f>
        <v>42.808</v>
      </c>
      <c r="BI285" s="745">
        <f>SUM('monthly data'!FT285:FV285)</f>
        <v>46.286299999999997</v>
      </c>
      <c r="BJ285" s="745">
        <f>SUM('monthly data'!FW285:FY285)</f>
        <v>48.440200000000004</v>
      </c>
      <c r="BK285" s="745">
        <f>SUM('monthly data'!FZ285:GB285)</f>
        <v>49.580200000000005</v>
      </c>
      <c r="BL285" s="745">
        <f>SUM('monthly data'!GC285:GE285)</f>
        <v>49.756900000000002</v>
      </c>
      <c r="BM285" s="745">
        <f>SUM('monthly data'!GF285:GH285)</f>
        <v>55.654399999999995</v>
      </c>
      <c r="BN285" s="745">
        <f>SUM('monthly data'!GI285:GK285)</f>
        <v>61.811000000000007</v>
      </c>
      <c r="BO285" s="745">
        <f>SUM('monthly data'!GL285:GN285)</f>
        <v>60.542320000000011</v>
      </c>
      <c r="BP285" s="745">
        <f>SUM('monthly data'!GO285:GQ285)</f>
        <v>67.004600000000011</v>
      </c>
      <c r="BQ285" s="745">
        <f>SUM('monthly data'!GR285:GT285)</f>
        <v>68.586680318900008</v>
      </c>
      <c r="BR285" s="745">
        <f>SUM('monthly data'!GU285:GW285)</f>
        <v>69.614185000000006</v>
      </c>
      <c r="BS285" s="745">
        <f>SUM('monthly data'!GX285:GZ285)</f>
        <v>71.976699999999994</v>
      </c>
      <c r="BT285" s="745">
        <f>SUM('monthly data'!HA285:HC285)</f>
        <v>72.476300000000009</v>
      </c>
      <c r="BU285" s="745">
        <f>SUM('monthly data'!HD285:HF285)</f>
        <v>77.475400000000008</v>
      </c>
      <c r="BV285" s="745">
        <f>SUM('monthly data'!HG285:HI285)</f>
        <v>77.642313159061374</v>
      </c>
      <c r="BW285" s="745">
        <f>SUM('monthly data'!HJ285:HL285)</f>
        <v>79.139734553095053</v>
      </c>
      <c r="BX285" s="745">
        <f>SUM('monthly data'!HM285:HO285)</f>
        <v>85.245114013048209</v>
      </c>
      <c r="BY285" s="745">
        <f>SUM('monthly data'!HP285:HR285)</f>
        <v>91.319771439291486</v>
      </c>
      <c r="BZ285" s="745">
        <f>SUM('monthly data'!HS285:HU285)</f>
        <v>92.484125280863751</v>
      </c>
      <c r="CA285" s="745">
        <f>SUM('monthly data'!HV285:HX285)</f>
        <v>97.369246036052331</v>
      </c>
      <c r="CB285" s="745">
        <f>SUM('monthly data'!HY285:IA285)</f>
        <v>112.76351870611663</v>
      </c>
      <c r="CC285" s="745">
        <f>SUM('monthly data'!IB285:ID285)</f>
        <v>108.74736760590108</v>
      </c>
      <c r="CD285" s="745">
        <f>SUM('monthly data'!IE285:IG285)</f>
        <v>102.27613864429172</v>
      </c>
      <c r="CE285" s="745">
        <f>SUM('monthly data'!IH285:IJ285)</f>
        <v>101.23340353586246</v>
      </c>
      <c r="CF285" s="745">
        <f>SUM('monthly data'!IK285:IM285)</f>
        <v>119.96899103754399</v>
      </c>
      <c r="CG285" s="745">
        <f>SUM('monthly data'!IN285:IP285)</f>
        <v>117.80563311587508</v>
      </c>
      <c r="CH285" s="745">
        <f>SUM('monthly data'!IQ285:IS285)</f>
        <v>127.59084369897209</v>
      </c>
      <c r="CI285" s="745">
        <f>SUM('monthly data'!IT285:IV285)</f>
        <v>123.63735688170152</v>
      </c>
      <c r="CJ285" s="745">
        <f>SUM('monthly data'!IW285:IY285)</f>
        <v>141.23612440467133</v>
      </c>
      <c r="CK285" s="745">
        <f>SUM('monthly data'!IZ285:JB285)</f>
        <v>129.13654180820001</v>
      </c>
      <c r="CL285" s="745">
        <f>SUM('monthly data'!JC285:JE285)</f>
        <v>128.93001699842</v>
      </c>
      <c r="CM285" s="745">
        <f>SUM('monthly data'!JF285:JH285)</f>
        <v>138.42262644020002</v>
      </c>
      <c r="CN285" s="745">
        <f>SUM('monthly data'!JI285:JK285)</f>
        <v>148.0665915395</v>
      </c>
      <c r="CO285" s="745">
        <f>SUM('monthly data'!JL285:JN285)</f>
        <v>144.12100207278996</v>
      </c>
      <c r="CP285" s="745">
        <f>SUM('monthly data'!JO285:JQ285)</f>
        <v>155.15820161749002</v>
      </c>
      <c r="CQ285" s="745">
        <f>SUM('monthly data'!JR285:JT285)</f>
        <v>151.50493886167999</v>
      </c>
      <c r="CR285" s="745">
        <f>SUM('monthly data'!JU285:JW285)</f>
        <v>165.27330700917889</v>
      </c>
      <c r="CS285" s="745">
        <f>SUM('monthly data'!JX285:JZ285)</f>
        <v>161.18113841208</v>
      </c>
      <c r="CT285" s="745">
        <f>SUM('monthly data'!KA285:KC285)</f>
        <v>167.66498700740999</v>
      </c>
      <c r="CU285" s="745">
        <f>SUM('monthly data'!KD285:KF285)</f>
        <v>170.16166527989108</v>
      </c>
      <c r="CV285" s="745">
        <f>SUM('monthly data'!KG285:KI285)</f>
        <v>190.97176619300896</v>
      </c>
      <c r="CW285" s="745">
        <f>SUM('monthly data'!KJ285:KL285)</f>
        <v>177.61626189868082</v>
      </c>
      <c r="CX285" s="745">
        <f>SUM('monthly data'!KM285:KO285)</f>
        <v>197.51463408595839</v>
      </c>
      <c r="CY285" s="745">
        <f>SUM('monthly data'!KP285:KR285)</f>
        <v>184.98932533483665</v>
      </c>
      <c r="CZ285" s="745">
        <f>SUM('monthly data'!KS285:KU285)</f>
        <v>152.08858686160448</v>
      </c>
      <c r="DA285" s="745">
        <f>SUM('monthly data'!KV285:KX285)</f>
        <v>185.69975013195881</v>
      </c>
      <c r="DB285" s="745">
        <f>SUM('monthly data'!KY285:LA285)</f>
        <v>194.71148554982395</v>
      </c>
      <c r="DC285" s="745">
        <f>SUM('monthly data'!LB285:LD285)</f>
        <v>183.46430076716302</v>
      </c>
      <c r="DD285" s="745">
        <f>SUM('monthly data'!LE285:LG285)</f>
        <v>212.0746835722021</v>
      </c>
      <c r="DE285" s="745">
        <f>SUM('monthly data'!LH285:LJ285)</f>
        <v>189.84466274198195</v>
      </c>
      <c r="DF285" s="745">
        <f>SUM('monthly data'!LK285:LM285)</f>
        <v>219.12132854563595</v>
      </c>
      <c r="DG285" s="745">
        <f>SUM('monthly data'!LN285:LP285)</f>
        <v>224.10725922392035</v>
      </c>
      <c r="DH285" s="745">
        <f>SUM('monthly data'!LQ285:LS285)</f>
        <v>240.0164416049098</v>
      </c>
      <c r="DI285" s="745">
        <f>SUM('monthly data'!LT285:LV285)</f>
        <v>257.3082947931008</v>
      </c>
      <c r="DJ285" s="745">
        <f>SUM('monthly data'!LW285:LY285)</f>
        <v>246.97824960009939</v>
      </c>
      <c r="DK285" s="745">
        <f>IFERROR(SUM('monthly data'!LZ285:MB285)," ")</f>
        <v>264.00341212624477</v>
      </c>
      <c r="DL285" s="745">
        <f>IFERROR(SUM('monthly data'!MC285:ME285)," ")</f>
        <v>262.13304230253004</v>
      </c>
      <c r="DM285" s="745">
        <f>IFERROR(SUM('monthly data'!MF285:MH285)," ")</f>
        <v>278.85100680422005</v>
      </c>
      <c r="DN285" s="745">
        <f>IFERROR(SUM('monthly data'!MI285:MK285)," ")</f>
        <v>277.29325888107951</v>
      </c>
      <c r="DO285" s="870" t="str">
        <f>IFERROR(SUM('monthly data'!ML285:MN285)," ")</f>
        <v xml:space="preserve"> </v>
      </c>
      <c r="DP285" s="870" t="str">
        <f>IFERROR(SUM('monthly data'!MO285:MQ285)," ")</f>
        <v xml:space="preserve"> </v>
      </c>
      <c r="DQ285" s="870" t="str">
        <f>IFERROR(SUM('monthly data'!MR285:MT285)," ")</f>
        <v xml:space="preserve"> </v>
      </c>
      <c r="DR285" s="870"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5">
        <f>SUM('monthly data'!AX286:AZ286)</f>
        <v>3.122325</v>
      </c>
      <c r="T286" s="745">
        <f>SUM('monthly data'!BA286:BC286)</f>
        <v>3.122325</v>
      </c>
      <c r="U286" s="745">
        <f>SUM('monthly data'!BD286:BF286)</f>
        <v>3.122325</v>
      </c>
      <c r="V286" s="745">
        <f>SUM('monthly data'!BG286:BI286)</f>
        <v>3.122325</v>
      </c>
      <c r="W286" s="745">
        <f>SUM('monthly data'!BJ286:BL286)</f>
        <v>3.0290687499999995</v>
      </c>
      <c r="X286" s="745">
        <f>SUM('monthly data'!BM286:BO286)</f>
        <v>3.0290687499999995</v>
      </c>
      <c r="Y286" s="745">
        <f>SUM('monthly data'!BP286:BR286)</f>
        <v>3.0290687499999995</v>
      </c>
      <c r="Z286" s="745">
        <f>SUM('monthly data'!BS286:BU286)</f>
        <v>3.0290687499999995</v>
      </c>
      <c r="AA286" s="745">
        <f>SUM('monthly data'!BV286:BX286)</f>
        <v>3.515225</v>
      </c>
      <c r="AB286" s="745">
        <f>SUM('monthly data'!BY286:CA286)</f>
        <v>3.515225</v>
      </c>
      <c r="AC286" s="745">
        <f>SUM('monthly data'!CB286:CD286)</f>
        <v>3.515225</v>
      </c>
      <c r="AD286" s="745">
        <f>SUM('monthly data'!CE286:CG286)</f>
        <v>3.515225</v>
      </c>
      <c r="AE286" s="745">
        <f>SUM('monthly data'!CH286:CJ286)</f>
        <v>4.3433875000000004</v>
      </c>
      <c r="AF286" s="745">
        <f>SUM('monthly data'!CK286:CM286)</f>
        <v>4.3433875000000004</v>
      </c>
      <c r="AG286" s="745">
        <f>SUM('monthly data'!CN286:CP286)</f>
        <v>4.3433875000000004</v>
      </c>
      <c r="AH286" s="745">
        <f>SUM('monthly data'!CQ286:CS286)</f>
        <v>4.3433875000000004</v>
      </c>
      <c r="AI286" s="745">
        <f>SUM('monthly data'!CT286:CV286)</f>
        <v>5.4527000000000001</v>
      </c>
      <c r="AJ286" s="745">
        <f>SUM('monthly data'!CW286:CY286)</f>
        <v>5.4527000000000001</v>
      </c>
      <c r="AK286" s="745">
        <f>SUM('monthly data'!CZ286:DB286)</f>
        <v>5.4527000000000001</v>
      </c>
      <c r="AL286" s="745">
        <f>SUM('monthly data'!DC286:DE286)</f>
        <v>5.4527000000000001</v>
      </c>
      <c r="AM286" s="745">
        <f>SUM('monthly data'!DF286:DH286)</f>
        <v>6.4794225438749997</v>
      </c>
      <c r="AN286" s="745">
        <f>SUM('monthly data'!DI286:DK286)</f>
        <v>6.4794225438749997</v>
      </c>
      <c r="AO286" s="745">
        <f>SUM('monthly data'!DL286:DN286)</f>
        <v>6.4794225438749997</v>
      </c>
      <c r="AP286" s="745">
        <f>SUM('monthly data'!DO286:DQ286)</f>
        <v>6.4794225438749997</v>
      </c>
      <c r="AQ286" s="745">
        <f>SUM('monthly data'!DR286:DT286)</f>
        <v>7.361070087749999</v>
      </c>
      <c r="AR286" s="745">
        <f>SUM('monthly data'!DU286:DW286)</f>
        <v>7.361070087749999</v>
      </c>
      <c r="AS286" s="745">
        <f>SUM('monthly data'!DX286:DZ286)</f>
        <v>7.361070087749999</v>
      </c>
      <c r="AT286" s="745">
        <f>SUM('monthly data'!EA286:EC286)</f>
        <v>7.361070087749999</v>
      </c>
      <c r="AU286" s="745">
        <f>SUM('monthly data'!ED286:EF286)</f>
        <v>8.1826975438750011</v>
      </c>
      <c r="AV286" s="745">
        <f>SUM('monthly data'!EG286:EI286)</f>
        <v>8.1826975438750011</v>
      </c>
      <c r="AW286" s="745">
        <f>SUM('monthly data'!EJ286:EL286)</f>
        <v>8.1826975438750011</v>
      </c>
      <c r="AX286" s="745">
        <f>SUM('monthly data'!EM286:EO286)</f>
        <v>8.1826975438750011</v>
      </c>
      <c r="AY286" s="745">
        <f>SUM('monthly data'!EP286:ER286)</f>
        <v>6.9698000000000002</v>
      </c>
      <c r="AZ286" s="745">
        <f>SUM('monthly data'!ES286:EU286)</f>
        <v>8.440199999999999</v>
      </c>
      <c r="BA286" s="745">
        <f>SUM('monthly data'!EV286:EX286)</f>
        <v>7.9509000000000007</v>
      </c>
      <c r="BB286" s="745">
        <f>SUM('monthly data'!EY286:FA286)</f>
        <v>7.6590999999999996</v>
      </c>
      <c r="BC286" s="745">
        <f>SUM('monthly data'!FB286:FD286)</f>
        <v>8.7576000000000001</v>
      </c>
      <c r="BD286" s="745">
        <f>SUM('monthly data'!FE286:FG286)</f>
        <v>9.8040000000000003</v>
      </c>
      <c r="BE286" s="745">
        <f>SUM('monthly data'!FH286:FJ286)</f>
        <v>11.2157</v>
      </c>
      <c r="BF286" s="745">
        <f>SUM('monthly data'!FK286:FM286)</f>
        <v>14.1463</v>
      </c>
      <c r="BG286" s="745">
        <f>SUM('monthly data'!FN286:FP286)</f>
        <v>13.533899999999999</v>
      </c>
      <c r="BH286" s="745">
        <f>SUM('monthly data'!FQ286:FS286)</f>
        <v>13.084900000000001</v>
      </c>
      <c r="BI286" s="745">
        <f>SUM('monthly data'!FT286:FV286)</f>
        <v>7.6260999999999992</v>
      </c>
      <c r="BJ286" s="745">
        <f>SUM('monthly data'!FW286:FY286)</f>
        <v>8.4175000000000004</v>
      </c>
      <c r="BK286" s="745">
        <f>SUM('monthly data'!FZ286:GB286)</f>
        <v>8.6171000000000006</v>
      </c>
      <c r="BL286" s="745">
        <f>SUM('monthly data'!GC286:GE286)</f>
        <v>7.4763999999999999</v>
      </c>
      <c r="BM286" s="745">
        <f>SUM('monthly data'!GF286:GH286)</f>
        <v>8.7558000000000007</v>
      </c>
      <c r="BN286" s="745">
        <f>SUM('monthly data'!GI286:GK286)</f>
        <v>9.1094999999999988</v>
      </c>
      <c r="BO286" s="745">
        <f>SUM('monthly data'!GL286:GN286)</f>
        <v>10.9923</v>
      </c>
      <c r="BP286" s="745">
        <f>SUM('monthly data'!GO286:GQ286)</f>
        <v>8.9025999999999996</v>
      </c>
      <c r="BQ286" s="745">
        <f>SUM('monthly data'!GR286:GT286)</f>
        <v>10.071744650999999</v>
      </c>
      <c r="BR286" s="745">
        <f>SUM('monthly data'!GU286:GW286)</f>
        <v>10.690580000000001</v>
      </c>
      <c r="BS286" s="745">
        <f>SUM('monthly data'!GX286:GZ286)</f>
        <v>12.083499999999999</v>
      </c>
      <c r="BT286" s="745">
        <f>SUM('monthly data'!HA286:HC286)</f>
        <v>13.107699999999999</v>
      </c>
      <c r="BU286" s="745">
        <f>SUM('monthly data'!HD286:HF286)</f>
        <v>16.664499999999997</v>
      </c>
      <c r="BV286" s="745">
        <f>SUM('monthly data'!HG286:HI286)</f>
        <v>11.329476736</v>
      </c>
      <c r="BW286" s="745">
        <f>SUM('monthly data'!HJ286:HL286)</f>
        <v>10.547733876999999</v>
      </c>
      <c r="BX286" s="745">
        <f>SUM('monthly data'!HM286:HO286)</f>
        <v>11.337721522999999</v>
      </c>
      <c r="BY286" s="745">
        <f>SUM('monthly data'!HP286:HR286)</f>
        <v>12.134688291</v>
      </c>
      <c r="BZ286" s="745">
        <f>SUM('monthly data'!HS286:HU286)</f>
        <v>14.394527144000001</v>
      </c>
      <c r="CA286" s="745">
        <f>SUM('monthly data'!HV286:HX286)</f>
        <v>14.799811794</v>
      </c>
      <c r="CB286" s="745">
        <f>SUM('monthly data'!HY286:IA286)</f>
        <v>16.527348768</v>
      </c>
      <c r="CC286" s="745">
        <f>SUM('monthly data'!IB286:ID286)</f>
        <v>13.928999383999999</v>
      </c>
      <c r="CD286" s="745">
        <f>SUM('monthly data'!IE286:IG286)</f>
        <v>14.842939324</v>
      </c>
      <c r="CE286" s="745">
        <f>SUM('monthly data'!IH286:IJ286)</f>
        <v>16.295601607999998</v>
      </c>
      <c r="CF286" s="745">
        <f>SUM('monthly data'!IK286:IM286)</f>
        <v>18.384403351</v>
      </c>
      <c r="CG286" s="745">
        <f>SUM('monthly data'!IN286:IP286)</f>
        <v>18.141152468150004</v>
      </c>
      <c r="CH286" s="745">
        <f>SUM('monthly data'!IQ286:IS286)</f>
        <v>23.032813927692064</v>
      </c>
      <c r="CI286" s="745">
        <f>SUM('monthly data'!IT286:IV286)</f>
        <v>20.348437489181411</v>
      </c>
      <c r="CJ286" s="745">
        <f>SUM('monthly data'!IW286:IY286)</f>
        <v>22.362683154613098</v>
      </c>
      <c r="CK286" s="745">
        <f>SUM('monthly data'!IZ286:JB286)</f>
        <v>21.178888409999999</v>
      </c>
      <c r="CL286" s="745">
        <f>SUM('monthly data'!JC286:JE286)</f>
        <v>21.629391513000002</v>
      </c>
      <c r="CM286" s="745">
        <f>SUM('monthly data'!JF286:JH286)</f>
        <v>22.773144905999999</v>
      </c>
      <c r="CN286" s="745">
        <f>SUM('monthly data'!JI286:JK286)</f>
        <v>25.622448460000001</v>
      </c>
      <c r="CO286" s="745">
        <f>SUM('monthly data'!JL286:JN286)</f>
        <v>22.773154704</v>
      </c>
      <c r="CP286" s="745">
        <f>SUM('monthly data'!JO286:JQ286)</f>
        <v>25.621945271000001</v>
      </c>
      <c r="CQ286" s="745">
        <f>SUM('monthly data'!JR286:JT286)</f>
        <v>25.100000483000002</v>
      </c>
      <c r="CR286" s="745">
        <f>SUM('monthly data'!JU286:JW286)</f>
        <v>24.636179677000001</v>
      </c>
      <c r="CS286" s="745">
        <f>SUM('monthly data'!JX286:JZ286)</f>
        <v>25.277997696</v>
      </c>
      <c r="CT286" s="745">
        <f>SUM('monthly data'!KA286:KC286)</f>
        <v>28.336205594999999</v>
      </c>
      <c r="CU286" s="745">
        <f>SUM('monthly data'!KD286:KF286)</f>
        <v>28.41715754785163</v>
      </c>
      <c r="CV286" s="745">
        <f>SUM('monthly data'!KG286:KI286)</f>
        <v>29.696459280093624</v>
      </c>
      <c r="CW286" s="745">
        <f>SUM('monthly data'!KJ286:KL286)</f>
        <v>31.079485468000001</v>
      </c>
      <c r="CX286" s="745">
        <f>SUM('monthly data'!KM286:KO286)</f>
        <v>32.838185282089995</v>
      </c>
      <c r="CY286" s="745">
        <f>SUM('monthly data'!KP286:KR286)</f>
        <v>30.567329688720001</v>
      </c>
      <c r="CZ286" s="745">
        <f>SUM('monthly data'!KS286:KU286)</f>
        <v>22.796483682570003</v>
      </c>
      <c r="DA286" s="745">
        <f>SUM('monthly data'!KV286:KX286)</f>
        <v>30.925165183540855</v>
      </c>
      <c r="DB286" s="745">
        <f>SUM('monthly data'!KY286:LA286)</f>
        <v>34.038980549825581</v>
      </c>
      <c r="DC286" s="745">
        <f>SUM('monthly data'!LB286:LD286)</f>
        <v>27.663798273007885</v>
      </c>
      <c r="DD286" s="745">
        <f>SUM('monthly data'!LE286:LG286)</f>
        <v>31.114835879536827</v>
      </c>
      <c r="DE286" s="745">
        <f>SUM('monthly data'!LH286:LJ286)</f>
        <v>29.95145342382898</v>
      </c>
      <c r="DF286" s="745">
        <f>SUM('monthly data'!LK286:LM286)</f>
        <v>33.154410983803025</v>
      </c>
      <c r="DG286" s="745">
        <f>SUM('monthly data'!LN286:LP286)</f>
        <v>30.930961021066221</v>
      </c>
      <c r="DH286" s="745">
        <f>SUM('monthly data'!LQ286:LS286)</f>
        <v>38.983113710833209</v>
      </c>
      <c r="DI286" s="745">
        <f>SUM('monthly data'!LT286:LV286)</f>
        <v>53.179230105040006</v>
      </c>
      <c r="DJ286" s="745">
        <f>SUM('monthly data'!LW286:LY286)</f>
        <v>51.447112678062012</v>
      </c>
      <c r="DK286" s="745">
        <f>IFERROR(SUM('monthly data'!LZ286:MB286)," ")</f>
        <v>53.61047179487268</v>
      </c>
      <c r="DL286" s="745">
        <f>IFERROR(SUM('monthly data'!MC286:ME286)," ")</f>
        <v>53.393812863690002</v>
      </c>
      <c r="DM286" s="745">
        <f>IFERROR(SUM('monthly data'!MF286:MH286)," ")</f>
        <v>47.147625488309309</v>
      </c>
      <c r="DN286" s="745">
        <f>IFERROR(SUM('monthly data'!MI286:MK286)," ")</f>
        <v>43.768915806050003</v>
      </c>
      <c r="DO286" s="870" t="str">
        <f>IFERROR(SUM('monthly data'!ML286:MN286)," ")</f>
        <v xml:space="preserve"> </v>
      </c>
      <c r="DP286" s="870" t="str">
        <f>IFERROR(SUM('monthly data'!MO286:MQ286)," ")</f>
        <v xml:space="preserve"> </v>
      </c>
      <c r="DQ286" s="870" t="str">
        <f>IFERROR(SUM('monthly data'!MR286:MT286)," ")</f>
        <v xml:space="preserve"> </v>
      </c>
      <c r="DR286" s="870"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5">
        <f>SUM('monthly data'!AX287:AZ287)</f>
        <v>0.87341250000000015</v>
      </c>
      <c r="T287" s="745">
        <f>SUM('monthly data'!BA287:BC287)</f>
        <v>0.87341250000000015</v>
      </c>
      <c r="U287" s="745">
        <f>SUM('monthly data'!BD287:BF287)</f>
        <v>0.87341250000000015</v>
      </c>
      <c r="V287" s="745">
        <f>SUM('monthly data'!BG287:BI287)</f>
        <v>0.87341250000000015</v>
      </c>
      <c r="W287" s="745">
        <f>SUM('monthly data'!BJ287:BL287)</f>
        <v>1.0464500000000001</v>
      </c>
      <c r="X287" s="745">
        <f>SUM('monthly data'!BM287:BO287)</f>
        <v>1.0464500000000001</v>
      </c>
      <c r="Y287" s="745">
        <f>SUM('monthly data'!BP287:BR287)</f>
        <v>1.0464500000000001</v>
      </c>
      <c r="Z287" s="745">
        <f>SUM('monthly data'!BS287:BU287)</f>
        <v>1.0464500000000001</v>
      </c>
      <c r="AA287" s="745">
        <f>SUM('monthly data'!BV287:BX287)</f>
        <v>1.4472125</v>
      </c>
      <c r="AB287" s="745">
        <f>SUM('monthly data'!BY287:CA287)</f>
        <v>1.4472125</v>
      </c>
      <c r="AC287" s="745">
        <f>SUM('monthly data'!CB287:CD287)</f>
        <v>1.4472125</v>
      </c>
      <c r="AD287" s="745">
        <f>SUM('monthly data'!CE287:CG287)</f>
        <v>1.4472125</v>
      </c>
      <c r="AE287" s="745">
        <f>SUM('monthly data'!CH287:CJ287)</f>
        <v>1.7232812500000003</v>
      </c>
      <c r="AF287" s="745">
        <f>SUM('monthly data'!CK287:CM287)</f>
        <v>1.7232812500000003</v>
      </c>
      <c r="AG287" s="745">
        <f>SUM('monthly data'!CN287:CP287)</f>
        <v>1.7232812500000003</v>
      </c>
      <c r="AH287" s="745">
        <f>SUM('monthly data'!CQ287:CS287)</f>
        <v>1.7232812500000003</v>
      </c>
      <c r="AI287" s="745">
        <f>SUM('monthly data'!CT287:CV287)</f>
        <v>2.1484624999999999</v>
      </c>
      <c r="AJ287" s="745">
        <f>SUM('monthly data'!CW287:CY287)</f>
        <v>2.1484624999999999</v>
      </c>
      <c r="AK287" s="745">
        <f>SUM('monthly data'!CZ287:DB287)</f>
        <v>2.1484624999999999</v>
      </c>
      <c r="AL287" s="745">
        <f>SUM('monthly data'!DC287:DE287)</f>
        <v>2.1484624999999999</v>
      </c>
      <c r="AM287" s="745">
        <f>SUM('monthly data'!DF287:DH287)</f>
        <v>3.1468844338124997</v>
      </c>
      <c r="AN287" s="745">
        <f>SUM('monthly data'!DI287:DK287)</f>
        <v>3.1468844338124997</v>
      </c>
      <c r="AO287" s="745">
        <f>SUM('monthly data'!DL287:DN287)</f>
        <v>3.1468844338124997</v>
      </c>
      <c r="AP287" s="745">
        <f>SUM('monthly data'!DO287:DQ287)</f>
        <v>3.1468844338124997</v>
      </c>
      <c r="AQ287" s="745">
        <f>SUM('monthly data'!DR287:DT287)</f>
        <v>3.9180126176250001</v>
      </c>
      <c r="AR287" s="745">
        <f>SUM('monthly data'!DU287:DW287)</f>
        <v>3.9180126176250001</v>
      </c>
      <c r="AS287" s="745">
        <f>SUM('monthly data'!DX287:DZ287)</f>
        <v>3.9180126176250001</v>
      </c>
      <c r="AT287" s="745">
        <f>SUM('monthly data'!EA287:EC287)</f>
        <v>3.9180126176250001</v>
      </c>
      <c r="AU287" s="745">
        <f>SUM('monthly data'!ED287:EF287)</f>
        <v>3.9892094338125004</v>
      </c>
      <c r="AV287" s="745">
        <f>SUM('monthly data'!EG287:EI287)</f>
        <v>3.9892094338125004</v>
      </c>
      <c r="AW287" s="745">
        <f>SUM('monthly data'!EJ287:EL287)</f>
        <v>3.9892094338125004</v>
      </c>
      <c r="AX287" s="745">
        <f>SUM('monthly data'!EM287:EO287)</f>
        <v>3.9892094338125004</v>
      </c>
      <c r="AY287" s="745">
        <f>SUM('monthly data'!EP287:ER287)</f>
        <v>3.1</v>
      </c>
      <c r="AZ287" s="745">
        <f>SUM('monthly data'!ES287:EU287)</f>
        <v>4.9619021160000001</v>
      </c>
      <c r="BA287" s="745">
        <f>SUM('monthly data'!EV287:EX287)</f>
        <v>3.4956359099999998</v>
      </c>
      <c r="BB287" s="745">
        <f>SUM('monthly data'!EY287:FA287)</f>
        <v>3.5708685559999997</v>
      </c>
      <c r="BC287" s="745">
        <f>SUM('monthly data'!FB287:FD287)</f>
        <v>2.137150809</v>
      </c>
      <c r="BD287" s="745">
        <f>SUM('monthly data'!FE287:FG287)</f>
        <v>8.6285501839999998</v>
      </c>
      <c r="BE287" s="745">
        <f>SUM('monthly data'!FH287:FJ287)</f>
        <v>3.7531681169999995</v>
      </c>
      <c r="BF287" s="745">
        <f>SUM('monthly data'!FK287:FM287)</f>
        <v>37.765578009999999</v>
      </c>
      <c r="BG287" s="745">
        <f>SUM('monthly data'!FN287:FP287)</f>
        <v>2.9485043129999999</v>
      </c>
      <c r="BH287" s="745">
        <f>SUM('monthly data'!FQ287:FS287)</f>
        <v>7.1953179630000008</v>
      </c>
      <c r="BI287" s="745">
        <f>SUM('monthly data'!FT287:FV287)</f>
        <v>3.3539705340000001</v>
      </c>
      <c r="BJ287" s="745">
        <f>SUM('monthly data'!FW287:FY287)</f>
        <v>3.0466762620000001</v>
      </c>
      <c r="BK287" s="745">
        <f>SUM('monthly data'!FZ287:GB287)</f>
        <v>3.2974027179999998</v>
      </c>
      <c r="BL287" s="745">
        <f>SUM('monthly data'!GC287:GE287)</f>
        <v>5.3192151159999996</v>
      </c>
      <c r="BM287" s="745">
        <f>SUM('monthly data'!GF287:GH287)</f>
        <v>4.6536087400000001</v>
      </c>
      <c r="BN287" s="745">
        <f>SUM('monthly data'!GI287:GK287)</f>
        <v>4.8526189899999999</v>
      </c>
      <c r="BO287" s="745">
        <f>SUM('monthly data'!GL287:GN287)</f>
        <v>4.0581367999999998</v>
      </c>
      <c r="BP287" s="745">
        <f>SUM('monthly data'!GO287:GQ287)</f>
        <v>7.0583682109999994</v>
      </c>
      <c r="BQ287" s="745">
        <f>SUM('monthly data'!GR287:GT287)</f>
        <v>21.141129251000002</v>
      </c>
      <c r="BR287" s="745">
        <f>SUM('monthly data'!GU287:GW287)</f>
        <v>4.4135016990000002</v>
      </c>
      <c r="BS287" s="745">
        <f>SUM('monthly data'!GX287:GZ287)</f>
        <v>3.3292039820000001</v>
      </c>
      <c r="BT287" s="745">
        <f>SUM('monthly data'!HA287:HC287)</f>
        <v>5.8650686400000005</v>
      </c>
      <c r="BU287" s="745">
        <f>SUM('monthly data'!HD287:HF287)</f>
        <v>9.1579999999999995</v>
      </c>
      <c r="BV287" s="745">
        <f>SUM('monthly data'!HG287:HI287)</f>
        <v>32.902583249734995</v>
      </c>
      <c r="BW287" s="745">
        <f>SUM('monthly data'!HJ287:HL287)</f>
        <v>21.840498209214999</v>
      </c>
      <c r="BX287" s="745">
        <f>SUM('monthly data'!HM287:HO287)</f>
        <v>19.581391749936</v>
      </c>
      <c r="BY287" s="745">
        <f>SUM('monthly data'!HP287:HR287)</f>
        <v>16.187070964272003</v>
      </c>
      <c r="BZ287" s="745">
        <f>SUM('monthly data'!HS287:HU287)</f>
        <v>42.032142379644</v>
      </c>
      <c r="CA287" s="745">
        <f>SUM('monthly data'!HV287:HX287)</f>
        <v>26.129403271312</v>
      </c>
      <c r="CB287" s="745">
        <f>SUM('monthly data'!HY287:IA287)</f>
        <v>26.095747136120185</v>
      </c>
      <c r="CC287" s="745">
        <f>SUM('monthly data'!IB287:ID287)</f>
        <v>8.4313615519562504</v>
      </c>
      <c r="CD287" s="745">
        <f>SUM('monthly data'!IE287:IG287)</f>
        <v>32.575790048777407</v>
      </c>
      <c r="CE287" s="745">
        <f>SUM('monthly data'!IH287:IJ287)</f>
        <v>62.819757840939047</v>
      </c>
      <c r="CF287" s="745">
        <f>SUM('monthly data'!IK287:IM287)</f>
        <v>27.246116301386088</v>
      </c>
      <c r="CG287" s="745">
        <f>SUM('monthly data'!IN287:IP287)</f>
        <v>19.048406301720174</v>
      </c>
      <c r="CH287" s="745">
        <f>SUM('monthly data'!IQ287:IS287)</f>
        <v>57.791629279883864</v>
      </c>
      <c r="CI287" s="745">
        <f>SUM('monthly data'!IT287:IV287)</f>
        <v>49.45396239151215</v>
      </c>
      <c r="CJ287" s="745">
        <f>SUM('monthly data'!IW287:IY287)</f>
        <v>41.302250293330381</v>
      </c>
      <c r="CK287" s="745">
        <f>SUM('monthly data'!IZ287:JB287)</f>
        <v>41.58805364795279</v>
      </c>
      <c r="CL287" s="745">
        <f>SUM('monthly data'!JC287:JE287)</f>
        <v>48.861053503651007</v>
      </c>
      <c r="CM287" s="745">
        <f>SUM('monthly data'!JF287:JH287)</f>
        <v>44.081242619999998</v>
      </c>
      <c r="CN287" s="745">
        <f>SUM('monthly data'!JI287:JK287)</f>
        <v>46.906350698977633</v>
      </c>
      <c r="CO287" s="745">
        <f>SUM('monthly data'!JL287:JN287)</f>
        <v>31.57020484834419</v>
      </c>
      <c r="CP287" s="745">
        <f>SUM('monthly data'!JO287:JQ287)</f>
        <v>74.703619396674185</v>
      </c>
      <c r="CQ287" s="745">
        <f>SUM('monthly data'!JR287:JT287)</f>
        <v>30.672650814226358</v>
      </c>
      <c r="CR287" s="745">
        <f>SUM('monthly data'!JU287:JW287)</f>
        <v>71.67364977324857</v>
      </c>
      <c r="CS287" s="745">
        <f>SUM('monthly data'!JX287:JZ287)</f>
        <v>90.639182178743013</v>
      </c>
      <c r="CT287" s="745">
        <f>SUM('monthly data'!KA287:KC287)</f>
        <v>59.052493294968428</v>
      </c>
      <c r="CU287" s="745">
        <f>SUM('monthly data'!KD287:KF287)</f>
        <v>56.088974255099998</v>
      </c>
      <c r="CV287" s="745">
        <f>SUM('monthly data'!KG287:KI287)</f>
        <v>45.631608569836885</v>
      </c>
      <c r="CW287" s="745">
        <f>SUM('monthly data'!KJ287:KL287)</f>
        <v>78.962955733080292</v>
      </c>
      <c r="CX287" s="745">
        <f>SUM('monthly data'!KM287:KO287)</f>
        <v>94.761625713232888</v>
      </c>
      <c r="CY287" s="745">
        <f>SUM('monthly data'!KP287:KR287)</f>
        <v>36.658957379743171</v>
      </c>
      <c r="CZ287" s="745">
        <f>SUM('monthly data'!KS287:KU287)</f>
        <v>69.411006081032596</v>
      </c>
      <c r="DA287" s="745">
        <f>SUM('monthly data'!KV287:KX287)</f>
        <v>103.61886518895363</v>
      </c>
      <c r="DB287" s="745">
        <f>SUM('monthly data'!KY287:LA287)</f>
        <v>105.94260162904689</v>
      </c>
      <c r="DC287" s="745">
        <f>SUM('monthly data'!LB287:LD287)</f>
        <v>36.425647361143774</v>
      </c>
      <c r="DD287" s="745">
        <f>SUM('monthly data'!LE287:LG287)</f>
        <v>139.42663261102632</v>
      </c>
      <c r="DE287" s="745">
        <f>SUM('monthly data'!LH287:LJ287)</f>
        <v>82.393828695122338</v>
      </c>
      <c r="DF287" s="745">
        <f>SUM('monthly data'!LK287:LM287)</f>
        <v>116.00359166390433</v>
      </c>
      <c r="DG287" s="745">
        <f>SUM('monthly data'!LN287:LP287)</f>
        <v>95.701172583828651</v>
      </c>
      <c r="DH287" s="745">
        <f>SUM('monthly data'!LQ287:LS287)</f>
        <v>107.12646181810496</v>
      </c>
      <c r="DI287" s="745">
        <f>SUM('monthly data'!LT287:LV287)</f>
        <v>85.435037497174804</v>
      </c>
      <c r="DJ287" s="745">
        <f>SUM('monthly data'!LW287:LY287)</f>
        <v>101.52290088650744</v>
      </c>
      <c r="DK287" s="745">
        <f>IFERROR(SUM('monthly data'!LZ287:MB287)," ")</f>
        <v>102.01754886690482</v>
      </c>
      <c r="DL287" s="745">
        <f>IFERROR(SUM('monthly data'!MC287:ME287)," ")</f>
        <v>111.91265364805886</v>
      </c>
      <c r="DM287" s="745">
        <f>IFERROR(SUM('monthly data'!MF287:MH287)," ")</f>
        <v>141.00383478245328</v>
      </c>
      <c r="DN287" s="745">
        <f>IFERROR(SUM('monthly data'!MI287:MK287)," ")</f>
        <v>119.77940944273162</v>
      </c>
      <c r="DO287" s="870" t="str">
        <f>IFERROR(SUM('monthly data'!ML287:MN287)," ")</f>
        <v xml:space="preserve"> </v>
      </c>
      <c r="DP287" s="870" t="str">
        <f>IFERROR(SUM('monthly data'!MO287:MQ287)," ")</f>
        <v xml:space="preserve"> </v>
      </c>
      <c r="DQ287" s="870" t="str">
        <f>IFERROR(SUM('monthly data'!MR287:MT287)," ")</f>
        <v xml:space="preserve"> </v>
      </c>
      <c r="DR287" s="870" t="str">
        <f>IFERROR(SUM('monthly data'!MU287:MW287)," ")</f>
        <v xml:space="preserve"> </v>
      </c>
      <c r="DS287" s="100"/>
      <c r="DT287" s="100"/>
      <c r="DU287" s="100"/>
      <c r="DV287" s="100"/>
      <c r="DW287" s="100"/>
      <c r="DX287" s="100"/>
      <c r="DY287" s="100"/>
      <c r="DZ287" s="100"/>
    </row>
    <row r="288" spans="1:130">
      <c r="A288" t="s">
        <v>1411</v>
      </c>
      <c r="B288" s="671" t="s">
        <v>760</v>
      </c>
      <c r="C288" s="100">
        <f>SUM('monthly data'!B288:D288)</f>
        <v>0</v>
      </c>
      <c r="D288" s="100">
        <f>SUM('monthly data'!E288:G288)</f>
        <v>0</v>
      </c>
      <c r="E288" s="100">
        <f>SUM('monthly data'!H288:J288)</f>
        <v>0</v>
      </c>
      <c r="F288" s="100">
        <f>SUM('monthly data'!K288:M288)</f>
        <v>0</v>
      </c>
      <c r="G288" s="100">
        <f>SUM('monthly data'!N288:P288)</f>
        <v>0</v>
      </c>
      <c r="H288" s="100">
        <f>SUM('monthly data'!Q288:S288)</f>
        <v>0</v>
      </c>
      <c r="I288" s="100">
        <f>SUM('monthly data'!T288:V288)</f>
        <v>0</v>
      </c>
      <c r="J288" s="100">
        <f>SUM('monthly data'!W288:Y288)</f>
        <v>0</v>
      </c>
      <c r="K288" s="100">
        <f>SUM('monthly data'!Z288:AB288)</f>
        <v>0</v>
      </c>
      <c r="L288" s="100">
        <f>SUM('monthly data'!AC288:AE288)</f>
        <v>0</v>
      </c>
      <c r="M288" s="100">
        <f>SUM('monthly data'!AF288:AH288)</f>
        <v>0</v>
      </c>
      <c r="N288" s="100">
        <f>SUM('monthly data'!AI288:AK288)</f>
        <v>0</v>
      </c>
      <c r="O288" s="100">
        <f>SUM('monthly data'!AL288:AN288)</f>
        <v>0</v>
      </c>
      <c r="P288" s="100">
        <f>SUM('monthly data'!AO288:AQ288)</f>
        <v>0</v>
      </c>
      <c r="Q288" s="100">
        <f>SUM('monthly data'!AR288:AT288)</f>
        <v>0</v>
      </c>
      <c r="R288" s="100">
        <f>SUM('monthly data'!AU288:AW288)</f>
        <v>0</v>
      </c>
      <c r="S288" s="745">
        <f>SUM('monthly data'!AX288:AZ288)</f>
        <v>14.787290062500002</v>
      </c>
      <c r="T288" s="745">
        <f>SUM('monthly data'!BA288:BC288)</f>
        <v>14.787290062500002</v>
      </c>
      <c r="U288" s="745">
        <f>SUM('monthly data'!BD288:BF288)</f>
        <v>14.787290062500002</v>
      </c>
      <c r="V288" s="745">
        <f>SUM('monthly data'!BG288:BI288)</f>
        <v>14.787290062500002</v>
      </c>
      <c r="W288" s="745">
        <f>SUM('monthly data'!BJ288:BL288)</f>
        <v>17.5652875</v>
      </c>
      <c r="X288" s="745">
        <f>SUM('monthly data'!BM288:BO288)</f>
        <v>17.5652875</v>
      </c>
      <c r="Y288" s="745">
        <f>SUM('monthly data'!BP288:BR288)</f>
        <v>17.5652875</v>
      </c>
      <c r="Z288" s="745">
        <f>SUM('monthly data'!BS288:BU288)</f>
        <v>17.5652875</v>
      </c>
      <c r="AA288" s="745">
        <f>SUM('monthly data'!BV288:BX288)</f>
        <v>17.24021875</v>
      </c>
      <c r="AB288" s="745">
        <f>SUM('monthly data'!BY288:CA288)</f>
        <v>17.24021875</v>
      </c>
      <c r="AC288" s="745">
        <f>SUM('monthly data'!CB288:CD288)</f>
        <v>17.24021875</v>
      </c>
      <c r="AD288" s="745">
        <f>SUM('monthly data'!CE288:CG288)</f>
        <v>17.24021875</v>
      </c>
      <c r="AE288" s="745">
        <f>SUM('monthly data'!CH288:CJ288)</f>
        <v>17.62354375</v>
      </c>
      <c r="AF288" s="745">
        <f>SUM('monthly data'!CK288:CM288)</f>
        <v>17.62354375</v>
      </c>
      <c r="AG288" s="745">
        <f>SUM('monthly data'!CN288:CP288)</f>
        <v>17.62354375</v>
      </c>
      <c r="AH288" s="745">
        <f>SUM('monthly data'!CQ288:CS288)</f>
        <v>17.62354375</v>
      </c>
      <c r="AI288" s="745">
        <f>SUM('monthly data'!CT288:CV288)</f>
        <v>21.99448125</v>
      </c>
      <c r="AJ288" s="745">
        <f>SUM('monthly data'!CW288:CY288)</f>
        <v>21.99448125</v>
      </c>
      <c r="AK288" s="745">
        <f>SUM('monthly data'!CZ288:DB288)</f>
        <v>21.99448125</v>
      </c>
      <c r="AL288" s="745">
        <f>SUM('monthly data'!DC288:DE288)</f>
        <v>21.99448125</v>
      </c>
      <c r="AM288" s="745">
        <f>SUM('monthly data'!DF288:DH288)</f>
        <v>31.13010551924188</v>
      </c>
      <c r="AN288" s="745">
        <f>SUM('monthly data'!DI288:DK288)</f>
        <v>31.13010551924188</v>
      </c>
      <c r="AO288" s="745">
        <f>SUM('monthly data'!DL288:DN288)</f>
        <v>31.13010551924188</v>
      </c>
      <c r="AP288" s="745">
        <f>SUM('monthly data'!DO288:DQ288)</f>
        <v>31.13010551924188</v>
      </c>
      <c r="AQ288" s="745">
        <f>SUM('monthly data'!DR288:DT288)</f>
        <v>39.169711038483754</v>
      </c>
      <c r="AR288" s="745">
        <f>SUM('monthly data'!DU288:DW288)</f>
        <v>39.169711038483754</v>
      </c>
      <c r="AS288" s="745">
        <f>SUM('monthly data'!DX288:DZ288)</f>
        <v>39.169711038483754</v>
      </c>
      <c r="AT288" s="745">
        <f>SUM('monthly data'!EA288:EC288)</f>
        <v>39.169711038483754</v>
      </c>
      <c r="AU288" s="745">
        <f>SUM('monthly data'!ED288:EF288)</f>
        <v>40.196105519241875</v>
      </c>
      <c r="AV288" s="745">
        <f>SUM('monthly data'!EG288:EI288)</f>
        <v>40.196105519241875</v>
      </c>
      <c r="AW288" s="745">
        <f>SUM('monthly data'!EJ288:EL288)</f>
        <v>40.196105519241875</v>
      </c>
      <c r="AX288" s="745">
        <f>SUM('monthly data'!EM288:EO288)</f>
        <v>40.196105519241875</v>
      </c>
      <c r="AY288" s="745">
        <f>SUM('monthly data'!EP288:ER288)</f>
        <v>24.218144608000003</v>
      </c>
      <c r="AZ288" s="745">
        <f>SUM('monthly data'!ES288:EU288)</f>
        <v>105.47991253700002</v>
      </c>
      <c r="BA288" s="745">
        <f>SUM('monthly data'!EV288:EX288)</f>
        <v>30.933185348999999</v>
      </c>
      <c r="BB288" s="745">
        <f>SUM('monthly data'!EY288:FA288)</f>
        <v>46.661483601</v>
      </c>
      <c r="BC288" s="745">
        <f>SUM('monthly data'!FB288:FD288)</f>
        <v>68.653556419999987</v>
      </c>
      <c r="BD288" s="745">
        <f>SUM('monthly data'!FE288:FG288)</f>
        <v>88.523534364</v>
      </c>
      <c r="BE288" s="745">
        <f>SUM('monthly data'!FH288:FJ288)</f>
        <v>41.914760849000004</v>
      </c>
      <c r="BF288" s="745">
        <f>SUM('monthly data'!FK288:FM288)</f>
        <v>80.68352905399999</v>
      </c>
      <c r="BG288" s="745">
        <f>SUM('monthly data'!FN288:FP288)</f>
        <v>38.621849542999996</v>
      </c>
      <c r="BH288" s="745">
        <f>SUM('monthly data'!FQ288:FS288)</f>
        <v>104.848361109</v>
      </c>
      <c r="BI288" s="745">
        <f>SUM('monthly data'!FT288:FV288)</f>
        <v>93.032304295000003</v>
      </c>
      <c r="BJ288" s="745">
        <f>SUM('monthly data'!FW288:FY288)</f>
        <v>110.89462282699998</v>
      </c>
      <c r="BK288" s="745">
        <f>SUM('monthly data'!FZ288:GB288)</f>
        <v>56.970545866999998</v>
      </c>
      <c r="BL288" s="745">
        <f>SUM('monthly data'!GC288:GE288)</f>
        <v>146.203825784</v>
      </c>
      <c r="BM288" s="745">
        <f>SUM('monthly data'!GF288:GH288)</f>
        <v>103.85936348199999</v>
      </c>
      <c r="BN288" s="745">
        <f>SUM('monthly data'!GI288:GK288)</f>
        <v>137.518170094</v>
      </c>
      <c r="BO288" s="745">
        <f>SUM('monthly data'!GL288:GN288)</f>
        <v>32.225688151</v>
      </c>
      <c r="BP288" s="745">
        <f>SUM('monthly data'!GO288:GQ288)</f>
        <v>106.78982555398998</v>
      </c>
      <c r="BQ288" s="745">
        <f>SUM('monthly data'!GR288:GT288)</f>
        <v>136.84723791600001</v>
      </c>
      <c r="BR288" s="745">
        <f>SUM('monthly data'!GU288:GW288)</f>
        <v>181.89880218300002</v>
      </c>
      <c r="BS288" s="745">
        <f>SUM('monthly data'!GX288:GZ288)</f>
        <v>46.284844253999992</v>
      </c>
      <c r="BT288" s="745">
        <f>SUM('monthly data'!HA288:HC288)</f>
        <v>99.927753520625771</v>
      </c>
      <c r="BU288" s="745">
        <f>SUM('monthly data'!HD288:HF288)</f>
        <v>79.148511588104867</v>
      </c>
      <c r="BV288" s="745">
        <f>SUM('monthly data'!HG288:HI288)</f>
        <v>121.96554162821822</v>
      </c>
      <c r="BW288" s="745">
        <f>SUM('monthly data'!HJ288:HL288)</f>
        <v>25.960078432637012</v>
      </c>
      <c r="BX288" s="745">
        <f>SUM('monthly data'!HM288:HO288)</f>
        <v>131.35599184398166</v>
      </c>
      <c r="BY288" s="745">
        <f>SUM('monthly data'!HP288:HR288)</f>
        <v>146.98960250012357</v>
      </c>
      <c r="BZ288" s="745">
        <f>SUM('monthly data'!HS288:HU288)</f>
        <v>148.0683330626988</v>
      </c>
      <c r="CA288" s="745">
        <f>SUM('monthly data'!HV288:HX288)</f>
        <v>53.863673079196481</v>
      </c>
      <c r="CB288" s="745">
        <f>SUM('monthly data'!HY288:IA288)</f>
        <v>129.16513569592689</v>
      </c>
      <c r="CC288" s="745">
        <f>SUM('monthly data'!IB288:ID288)</f>
        <v>87.171717195299507</v>
      </c>
      <c r="CD288" s="745">
        <f>SUM('monthly data'!IE288:IG288)</f>
        <v>153.7476625951719</v>
      </c>
      <c r="CE288" s="745">
        <f>SUM('monthly data'!IH288:IJ288)</f>
        <v>83.778129137224767</v>
      </c>
      <c r="CF288" s="745">
        <f>SUM('monthly data'!IK288:IM288)</f>
        <v>91.196319380765416</v>
      </c>
      <c r="CG288" s="745">
        <f>SUM('monthly data'!IN288:IP288)</f>
        <v>94.882851130683193</v>
      </c>
      <c r="CH288" s="745">
        <f>SUM('monthly data'!IQ288:IS288)</f>
        <v>104.74426266029714</v>
      </c>
      <c r="CI288" s="745">
        <f>SUM('monthly data'!IT288:IV288)</f>
        <v>39.947604792059423</v>
      </c>
      <c r="CJ288" s="745">
        <f>SUM('monthly data'!IW288:IY288)</f>
        <v>134.17229169468737</v>
      </c>
      <c r="CK288" s="745">
        <f>SUM('monthly data'!IZ288:JB288)</f>
        <v>54.238644676543103</v>
      </c>
      <c r="CL288" s="745">
        <f>SUM('monthly data'!JC288:JE288)</f>
        <v>67.677215016938135</v>
      </c>
      <c r="CM288" s="745">
        <f>SUM('monthly data'!JF288:JH288)</f>
        <v>42.397837884894486</v>
      </c>
      <c r="CN288" s="745">
        <f>SUM('monthly data'!JI288:JK288)</f>
        <v>77.360370956348163</v>
      </c>
      <c r="CO288" s="745">
        <f>SUM('monthly data'!JL288:JN288)</f>
        <v>79.651856514000002</v>
      </c>
      <c r="CP288" s="745">
        <f>SUM('monthly data'!JO288:JQ288)</f>
        <v>115.13571455561296</v>
      </c>
      <c r="CQ288" s="745">
        <f>SUM('monthly data'!JR288:JT288)</f>
        <v>100.60399978719282</v>
      </c>
      <c r="CR288" s="745">
        <f>SUM('monthly data'!JU288:JW288)</f>
        <v>63.515381872501337</v>
      </c>
      <c r="CS288" s="745">
        <f>SUM('monthly data'!JX288:JZ288)</f>
        <v>89.095549049223848</v>
      </c>
      <c r="CT288" s="745">
        <f>SUM('monthly data'!KA288:KC288)</f>
        <v>145.4566384670612</v>
      </c>
      <c r="CU288" s="745">
        <f>SUM('monthly data'!KD288:KF288)</f>
        <v>92.48310986158647</v>
      </c>
      <c r="CV288" s="745">
        <f>SUM('monthly data'!KG288:KI288)</f>
        <v>67.73832712644365</v>
      </c>
      <c r="CW288" s="745">
        <f>SUM('monthly data'!KJ288:KL288)</f>
        <v>93.446942323743812</v>
      </c>
      <c r="CX288" s="745">
        <f>SUM('monthly data'!KM288:KO288)</f>
        <v>127.02282798617287</v>
      </c>
      <c r="CY288" s="745">
        <f>SUM('monthly data'!KP288:KR288)</f>
        <v>82.889802294702264</v>
      </c>
      <c r="CZ288" s="745">
        <f>SUM('monthly data'!KS288:KU288)</f>
        <v>134.19883203924857</v>
      </c>
      <c r="DA288" s="745">
        <f>SUM('monthly data'!KV288:KX288)</f>
        <v>125.16946983874179</v>
      </c>
      <c r="DB288" s="745">
        <f>SUM('monthly data'!KY288:LA288)</f>
        <v>133.3360273908774</v>
      </c>
      <c r="DC288" s="745">
        <f>SUM('monthly data'!LB288:LD288)</f>
        <v>154.16982802687878</v>
      </c>
      <c r="DD288" s="745">
        <f>SUM('monthly data'!LE288:LG288)</f>
        <v>148.41284254458418</v>
      </c>
      <c r="DE288" s="745">
        <f>SUM('monthly data'!LH288:LJ288)</f>
        <v>128.44694304292941</v>
      </c>
      <c r="DF288" s="745">
        <f>SUM('monthly data'!LK288:LM288)</f>
        <v>170.26599340844732</v>
      </c>
      <c r="DG288" s="745">
        <f>SUM('monthly data'!LN288:LP288)</f>
        <v>211.88773780023678</v>
      </c>
      <c r="DH288" s="745">
        <f>SUM('monthly data'!LQ288:LS288)</f>
        <v>313.58368517466789</v>
      </c>
      <c r="DI288" s="745">
        <f>SUM('monthly data'!LT288:LV288)</f>
        <v>127.77836014214671</v>
      </c>
      <c r="DJ288" s="745">
        <f>SUM('monthly data'!LW288:LY288)</f>
        <v>144.87022465240472</v>
      </c>
      <c r="DK288" s="745">
        <f>IFERROR(SUM('monthly data'!LZ288:MB288)," ")</f>
        <v>108.51990329602192</v>
      </c>
      <c r="DL288" s="745">
        <f>IFERROR(SUM('monthly data'!MC288:ME288)," ")</f>
        <v>330.13875766437855</v>
      </c>
      <c r="DM288" s="745">
        <f>IFERROR(SUM('monthly data'!MF288:MH288)," ")</f>
        <v>171.64217186812465</v>
      </c>
      <c r="DN288" s="745">
        <f>IFERROR(SUM('monthly data'!MI288:MK288)," ")</f>
        <v>162.72410106637861</v>
      </c>
      <c r="DO288" s="870" t="str">
        <f>IFERROR(SUM('monthly data'!ML288:MN288)," ")</f>
        <v xml:space="preserve"> </v>
      </c>
      <c r="DP288" s="870" t="str">
        <f>IFERROR(SUM('monthly data'!MO288:MQ288)," ")</f>
        <v xml:space="preserve"> </v>
      </c>
      <c r="DQ288" s="870" t="str">
        <f>IFERROR(SUM('monthly data'!MR288:MT288)," ")</f>
        <v xml:space="preserve"> </v>
      </c>
      <c r="DR288" s="870" t="str">
        <f>IFERROR(SUM('monthly data'!MU288:MW288)," ")</f>
        <v xml:space="preserve"> </v>
      </c>
      <c r="DS288" s="100"/>
      <c r="DT288" s="100"/>
      <c r="DU288" s="100"/>
      <c r="DV288" s="100"/>
      <c r="DW288" s="100"/>
      <c r="DX288" s="100"/>
      <c r="DY288" s="100"/>
      <c r="DZ288" s="100"/>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5">
        <f>SUM('monthly data'!AX289:AZ289)</f>
        <v>5.0774588124999998</v>
      </c>
      <c r="T289" s="745">
        <f>SUM('monthly data'!BA289:BC289)</f>
        <v>5.0774588124999998</v>
      </c>
      <c r="U289" s="745">
        <f>SUM('monthly data'!BD289:BF289)</f>
        <v>5.0774588124999998</v>
      </c>
      <c r="V289" s="745">
        <f>SUM('monthly data'!BG289:BI289)</f>
        <v>5.0774588124999998</v>
      </c>
      <c r="W289" s="745">
        <f>SUM('monthly data'!BJ289:BL289)</f>
        <v>7.9581250000000008</v>
      </c>
      <c r="X289" s="745">
        <f>SUM('monthly data'!BM289:BO289)</f>
        <v>7.9581250000000008</v>
      </c>
      <c r="Y289" s="745">
        <f>SUM('monthly data'!BP289:BR289)</f>
        <v>7.9581250000000008</v>
      </c>
      <c r="Z289" s="745">
        <f>SUM('monthly data'!BS289:BU289)</f>
        <v>7.9581250000000008</v>
      </c>
      <c r="AA289" s="745">
        <f>SUM('monthly data'!BV289:BX289)</f>
        <v>9.0303874999999998</v>
      </c>
      <c r="AB289" s="745">
        <f>SUM('monthly data'!BY289:CA289)</f>
        <v>9.0303874999999998</v>
      </c>
      <c r="AC289" s="745">
        <f>SUM('monthly data'!CB289:CD289)</f>
        <v>9.0303874999999998</v>
      </c>
      <c r="AD289" s="745">
        <f>SUM('monthly data'!CE289:CG289)</f>
        <v>9.0303874999999998</v>
      </c>
      <c r="AE289" s="745">
        <f>SUM('monthly data'!CH289:CJ289)</f>
        <v>10.32673125</v>
      </c>
      <c r="AF289" s="745">
        <f>SUM('monthly data'!CK289:CM289)</f>
        <v>10.32673125</v>
      </c>
      <c r="AG289" s="745">
        <f>SUM('monthly data'!CN289:CP289)</f>
        <v>10.32673125</v>
      </c>
      <c r="AH289" s="745">
        <f>SUM('monthly data'!CQ289:CS289)</f>
        <v>10.32673125</v>
      </c>
      <c r="AI289" s="745">
        <f>SUM('monthly data'!CT289:CV289)</f>
        <v>14.71730625</v>
      </c>
      <c r="AJ289" s="745">
        <f>SUM('monthly data'!CW289:CY289)</f>
        <v>14.71730625</v>
      </c>
      <c r="AK289" s="745">
        <f>SUM('monthly data'!CZ289:DB289)</f>
        <v>14.71730625</v>
      </c>
      <c r="AL289" s="745">
        <f>SUM('monthly data'!DC289:DE289)</f>
        <v>14.71730625</v>
      </c>
      <c r="AM289" s="745">
        <f>SUM('monthly data'!DF289:DH289)</f>
        <v>21.710568019241876</v>
      </c>
      <c r="AN289" s="745">
        <f>SUM('monthly data'!DI289:DK289)</f>
        <v>21.710568019241876</v>
      </c>
      <c r="AO289" s="745">
        <f>SUM('monthly data'!DL289:DN289)</f>
        <v>21.710568019241876</v>
      </c>
      <c r="AP289" s="745">
        <f>SUM('monthly data'!DO289:DQ289)</f>
        <v>21.710568019241876</v>
      </c>
      <c r="AQ289" s="745">
        <f>SUM('monthly data'!DR289:DT289)</f>
        <v>24.202911038483748</v>
      </c>
      <c r="AR289" s="745">
        <f>SUM('monthly data'!DU289:DW289)</f>
        <v>24.202911038483748</v>
      </c>
      <c r="AS289" s="745">
        <f>SUM('monthly data'!DX289:DZ289)</f>
        <v>24.202911038483748</v>
      </c>
      <c r="AT289" s="745">
        <f>SUM('monthly data'!EA289:EC289)</f>
        <v>24.202911038483748</v>
      </c>
      <c r="AU289" s="745">
        <f>SUM('monthly data'!ED289:EF289)</f>
        <v>24.180980519241878</v>
      </c>
      <c r="AV289" s="745">
        <f>SUM('monthly data'!EG289:EI289)</f>
        <v>24.180980519241878</v>
      </c>
      <c r="AW289" s="745">
        <f>SUM('monthly data'!EJ289:EL289)</f>
        <v>24.180980519241878</v>
      </c>
      <c r="AX289" s="745">
        <f>SUM('monthly data'!EM289:EO289)</f>
        <v>24.180980519241878</v>
      </c>
      <c r="AY289" s="745">
        <f>SUM('monthly data'!EP289:ER289)</f>
        <v>5.1221446079999993</v>
      </c>
      <c r="AZ289" s="745">
        <f>SUM('monthly data'!ES289:EU289)</f>
        <v>86.559912537000002</v>
      </c>
      <c r="BA289" s="745">
        <f>SUM('monthly data'!EV289:EX289)</f>
        <v>10.605185348999999</v>
      </c>
      <c r="BB289" s="745">
        <f>SUM('monthly data'!EY289:FA289)</f>
        <v>31.005483601000002</v>
      </c>
      <c r="BC289" s="745">
        <f>SUM('monthly data'!FB289:FD289)</f>
        <v>55.043486419999994</v>
      </c>
      <c r="BD289" s="745">
        <f>SUM('monthly data'!FE289:FG289)</f>
        <v>67.245114364000003</v>
      </c>
      <c r="BE289" s="745">
        <f>SUM('monthly data'!FH289:FJ289)</f>
        <v>21.262460849</v>
      </c>
      <c r="BF289" s="745">
        <f>SUM('monthly data'!FK289:FM289)</f>
        <v>42.129329053999996</v>
      </c>
      <c r="BG289" s="745">
        <f>SUM('monthly data'!FN289:FP289)</f>
        <v>11.398849543000001</v>
      </c>
      <c r="BH289" s="745">
        <f>SUM('monthly data'!FQ289:FS289)</f>
        <v>90.077464212999985</v>
      </c>
      <c r="BI289" s="745">
        <f>SUM('monthly data'!FT289:FV289)</f>
        <v>61.088462903999996</v>
      </c>
      <c r="BJ289" s="745">
        <f>SUM('monthly data'!FW289:FY289)</f>
        <v>71.039864631</v>
      </c>
      <c r="BK289" s="745">
        <f>SUM('monthly data'!FZ289:GB289)</f>
        <v>29.670545867000001</v>
      </c>
      <c r="BL289" s="745">
        <f>SUM('monthly data'!GC289:GE289)</f>
        <v>118.90382578399999</v>
      </c>
      <c r="BM289" s="745">
        <f>SUM('monthly data'!GF289:GH289)</f>
        <v>69.759363481999983</v>
      </c>
      <c r="BN289" s="745">
        <f>SUM('monthly data'!GI289:GK289)</f>
        <v>57.518170093999998</v>
      </c>
      <c r="BO289" s="745">
        <f>SUM('monthly data'!GL289:GN289)</f>
        <v>6.776688151000001</v>
      </c>
      <c r="BP289" s="745">
        <f>SUM('monthly data'!GO289:GQ289)</f>
        <v>82.338825553989992</v>
      </c>
      <c r="BQ289" s="745">
        <f>SUM('monthly data'!GR289:GT289)</f>
        <v>108.40723791600001</v>
      </c>
      <c r="BR289" s="745">
        <f>SUM('monthly data'!GU289:GW289)</f>
        <v>102.53820218300001</v>
      </c>
      <c r="BS289" s="745">
        <f>SUM('monthly data'!GX289:GZ289)</f>
        <v>17.884844253999997</v>
      </c>
      <c r="BT289" s="745">
        <f>SUM('monthly data'!HA289:HC289)</f>
        <v>36.855704193000001</v>
      </c>
      <c r="BU289" s="745">
        <f>SUM('monthly data'!HD289:HF289)</f>
        <v>45.541600000000003</v>
      </c>
      <c r="BV289" s="745">
        <f>SUM('monthly data'!HG289:HI289)</f>
        <v>43.458936684281142</v>
      </c>
      <c r="BW289" s="745">
        <f>SUM('monthly data'!HJ289:HL289)</f>
        <v>13.075042588140352</v>
      </c>
      <c r="BX289" s="745">
        <f>SUM('monthly data'!HM289:HO289)</f>
        <v>81.454544220520262</v>
      </c>
      <c r="BY289" s="745">
        <f>SUM('monthly data'!HP289:HR289)</f>
        <v>86.483224238323572</v>
      </c>
      <c r="BZ289" s="745">
        <f>SUM('monthly data'!HS289:HU289)</f>
        <v>51.295744548612781</v>
      </c>
      <c r="CA289" s="745">
        <f>SUM('monthly data'!HV289:HX289)</f>
        <v>0.86367307919648861</v>
      </c>
      <c r="CB289" s="745">
        <f>SUM('monthly data'!HY289:IA289)</f>
        <v>36.18232722524391</v>
      </c>
      <c r="CC289" s="745">
        <f>SUM('monthly data'!IB289:ID289)</f>
        <v>36.046717195299507</v>
      </c>
      <c r="CD289" s="745">
        <f>SUM('monthly data'!IE289:IG289)</f>
        <v>79.394617638133184</v>
      </c>
      <c r="CE289" s="745">
        <f>SUM('monthly data'!IH289:IJ289)</f>
        <v>26.000302858542771</v>
      </c>
      <c r="CF289" s="745">
        <f>SUM('monthly data'!IK289:IM289)</f>
        <v>33.418493102083424</v>
      </c>
      <c r="CG289" s="745">
        <f>SUM('monthly data'!IN289:IP289)</f>
        <v>46.512851130683202</v>
      </c>
      <c r="CH289" s="745">
        <f>SUM('monthly data'!IQ289:IS289)</f>
        <v>56.374262660297134</v>
      </c>
      <c r="CI289" s="745">
        <f>SUM('monthly data'!IT289:IV289)</f>
        <v>3.8476047920594212</v>
      </c>
      <c r="CJ289" s="745">
        <f>SUM('monthly data'!IW289:IY289)</f>
        <v>98.072291694687351</v>
      </c>
      <c r="CK289" s="745">
        <f>SUM('monthly data'!IZ289:JB289)</f>
        <v>27.814193601824556</v>
      </c>
      <c r="CL289" s="745">
        <f>SUM('monthly data'!JC289:JE289)</f>
        <v>64.651730563648712</v>
      </c>
      <c r="CM289" s="745">
        <f>SUM('monthly data'!JF289:JH289)</f>
        <v>26.524501892894492</v>
      </c>
      <c r="CN289" s="745">
        <f>SUM('monthly data'!JI289:JK289)</f>
        <v>65.191657888150786</v>
      </c>
      <c r="CO289" s="745">
        <f>SUM('monthly data'!JL289:JN289)</f>
        <v>37.074356514000002</v>
      </c>
      <c r="CP289" s="745">
        <f>SUM('monthly data'!JO289:JQ289)</f>
        <v>72.558214555612963</v>
      </c>
      <c r="CQ289" s="745">
        <f>SUM('monthly data'!JR289:JT289)</f>
        <v>58.826499787192816</v>
      </c>
      <c r="CR289" s="745">
        <f>SUM('monthly data'!JU289:JW289)</f>
        <v>21.73788187250133</v>
      </c>
      <c r="CS289" s="745">
        <f>SUM('monthly data'!JX289:JZ289)</f>
        <v>25.181241749353855</v>
      </c>
      <c r="CT289" s="745">
        <f>SUM('monthly data'!KA289:KC289)</f>
        <v>81.570917223784534</v>
      </c>
      <c r="CU289" s="745">
        <f>SUM('monthly data'!KD289:KF289)</f>
        <v>39.845358136215836</v>
      </c>
      <c r="CV289" s="745">
        <f>SUM('monthly data'!KG289:KI289)</f>
        <v>15.10057540079125</v>
      </c>
      <c r="CW289" s="745">
        <f>SUM('monthly data'!KJ289:KL289)</f>
        <v>28.494422424923968</v>
      </c>
      <c r="CX289" s="745">
        <f>SUM('monthly data'!KM289:KO289)</f>
        <v>62.075098293181547</v>
      </c>
      <c r="CY289" s="745">
        <f>SUM('monthly data'!KP289:KR289)</f>
        <v>17.942072601710958</v>
      </c>
      <c r="CZ289" s="745">
        <f>SUM('monthly data'!KS289:KU289)</f>
        <v>69.218968641800998</v>
      </c>
      <c r="DA289" s="745">
        <f>SUM('monthly data'!KV289:KX289)</f>
        <v>55.78206542418198</v>
      </c>
      <c r="DB289" s="745">
        <f>SUM('monthly data'!KY289:LA289)</f>
        <v>63.948622976317594</v>
      </c>
      <c r="DC289" s="745">
        <f>SUM('monthly data'!LB289:LD289)</f>
        <v>74.49219628223868</v>
      </c>
      <c r="DD289" s="745">
        <f>SUM('monthly data'!LE289:LG289)</f>
        <v>72.116960337943908</v>
      </c>
      <c r="DE289" s="745">
        <f>SUM('monthly data'!LH289:LJ289)</f>
        <v>51.873638891334039</v>
      </c>
      <c r="DF289" s="745">
        <f>SUM('monthly data'!LK289:LM289)</f>
        <v>66.694277281758062</v>
      </c>
      <c r="DG289" s="745">
        <f>SUM('monthly data'!LN289:LP289)</f>
        <v>113.43351517555911</v>
      </c>
      <c r="DH289" s="745">
        <f>SUM('monthly data'!LQ289:LS289)</f>
        <v>215.12946254999028</v>
      </c>
      <c r="DI289" s="745">
        <f>SUM('monthly data'!LT289:LV289)</f>
        <v>34.680427669668013</v>
      </c>
      <c r="DJ289" s="745">
        <f>SUM('monthly data'!LW289:LY289)</f>
        <v>51.772292179926012</v>
      </c>
      <c r="DK289" s="745">
        <f>IFERROR(SUM('monthly data'!LZ289:MB289)," ")</f>
        <v>0.9753833970000001</v>
      </c>
      <c r="DL289" s="745">
        <f>IFERROR(SUM('monthly data'!MC289:ME289)," ")</f>
        <v>222.59423776535658</v>
      </c>
      <c r="DM289" s="745">
        <f>IFERROR(SUM('monthly data'!MF289:MH289)," ")</f>
        <v>54.200706515450207</v>
      </c>
      <c r="DN289" s="745">
        <f>IFERROR(SUM('monthly data'!MI289:MK289)," ")</f>
        <v>45.28263571370416</v>
      </c>
      <c r="DO289" s="870" t="str">
        <f>IFERROR(SUM('monthly data'!ML289:MN289)," ")</f>
        <v xml:space="preserve"> </v>
      </c>
      <c r="DP289" s="870" t="str">
        <f>IFERROR(SUM('monthly data'!MO289:MQ289)," ")</f>
        <v xml:space="preserve"> </v>
      </c>
      <c r="DQ289" s="870" t="str">
        <f>IFERROR(SUM('monthly data'!MR289:MT289)," ")</f>
        <v xml:space="preserve"> </v>
      </c>
      <c r="DR289" s="870"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5">
        <f>SUM('monthly data'!AX290:AZ290)</f>
        <v>9.7098312500000006</v>
      </c>
      <c r="T290" s="745">
        <f>SUM('monthly data'!BA290:BC290)</f>
        <v>9.7098312500000006</v>
      </c>
      <c r="U290" s="745">
        <f>SUM('monthly data'!BD290:BF290)</f>
        <v>9.7098312500000006</v>
      </c>
      <c r="V290" s="745">
        <f>SUM('monthly data'!BG290:BI290)</f>
        <v>9.7098312500000006</v>
      </c>
      <c r="W290" s="745">
        <f>SUM('monthly data'!BJ290:BL290)</f>
        <v>9.6071625000000012</v>
      </c>
      <c r="X290" s="745">
        <f>SUM('monthly data'!BM290:BO290)</f>
        <v>9.6071625000000012</v>
      </c>
      <c r="Y290" s="745">
        <f>SUM('monthly data'!BP290:BR290)</f>
        <v>9.6071625000000012</v>
      </c>
      <c r="Z290" s="745">
        <f>SUM('monthly data'!BS290:BU290)</f>
        <v>9.6071625000000012</v>
      </c>
      <c r="AA290" s="745">
        <f>SUM('monthly data'!BV290:BX290)</f>
        <v>8.2098312500000006</v>
      </c>
      <c r="AB290" s="745">
        <f>SUM('monthly data'!BY290:CA290)</f>
        <v>8.2098312500000006</v>
      </c>
      <c r="AC290" s="745">
        <f>SUM('monthly data'!CB290:CD290)</f>
        <v>8.2098312500000006</v>
      </c>
      <c r="AD290" s="745">
        <f>SUM('monthly data'!CE290:CG290)</f>
        <v>8.2098312500000006</v>
      </c>
      <c r="AE290" s="745">
        <f>SUM('monthly data'!CH290:CJ290)</f>
        <v>7.2968124999999997</v>
      </c>
      <c r="AF290" s="745">
        <f>SUM('monthly data'!CK290:CM290)</f>
        <v>7.2968124999999997</v>
      </c>
      <c r="AG290" s="745">
        <f>SUM('monthly data'!CN290:CP290)</f>
        <v>7.2968124999999997</v>
      </c>
      <c r="AH290" s="745">
        <f>SUM('monthly data'!CQ290:CS290)</f>
        <v>7.2968124999999997</v>
      </c>
      <c r="AI290" s="745">
        <f>SUM('monthly data'!CT290:CV290)</f>
        <v>7.2771749999999997</v>
      </c>
      <c r="AJ290" s="745">
        <f>SUM('monthly data'!CW290:CY290)</f>
        <v>7.2771749999999997</v>
      </c>
      <c r="AK290" s="745">
        <f>SUM('monthly data'!CZ290:DB290)</f>
        <v>7.2771749999999997</v>
      </c>
      <c r="AL290" s="745">
        <f>SUM('monthly data'!DC290:DE290)</f>
        <v>7.2771749999999997</v>
      </c>
      <c r="AM290" s="745">
        <f>SUM('monthly data'!DF290:DH290)</f>
        <v>9.4195375000000006</v>
      </c>
      <c r="AN290" s="745">
        <f>SUM('monthly data'!DI290:DK290)</f>
        <v>9.4195375000000006</v>
      </c>
      <c r="AO290" s="745">
        <f>SUM('monthly data'!DL290:DN290)</f>
        <v>9.4195375000000006</v>
      </c>
      <c r="AP290" s="745">
        <f>SUM('monthly data'!DO290:DQ290)</f>
        <v>9.4195375000000006</v>
      </c>
      <c r="AQ290" s="745">
        <f>SUM('monthly data'!DR290:DT290)</f>
        <v>14.966800000000001</v>
      </c>
      <c r="AR290" s="745">
        <f>SUM('monthly data'!DU290:DW290)</f>
        <v>14.966800000000001</v>
      </c>
      <c r="AS290" s="745">
        <f>SUM('monthly data'!DX290:DZ290)</f>
        <v>14.966800000000001</v>
      </c>
      <c r="AT290" s="745">
        <f>SUM('monthly data'!EA290:EC290)</f>
        <v>14.966800000000001</v>
      </c>
      <c r="AU290" s="745">
        <f>SUM('monthly data'!ED290:EF290)</f>
        <v>16.015125000000001</v>
      </c>
      <c r="AV290" s="745">
        <f>SUM('monthly data'!EG290:EI290)</f>
        <v>16.015125000000001</v>
      </c>
      <c r="AW290" s="745">
        <f>SUM('monthly data'!EJ290:EL290)</f>
        <v>16.015125000000001</v>
      </c>
      <c r="AX290" s="745">
        <f>SUM('monthly data'!EM290:EO290)</f>
        <v>16.015125000000001</v>
      </c>
      <c r="AY290" s="745">
        <f>SUM('monthly data'!EP290:ER290)</f>
        <v>19.096</v>
      </c>
      <c r="AZ290" s="745">
        <f>SUM('monthly data'!ES290:EU290)</f>
        <v>18.920000000000002</v>
      </c>
      <c r="BA290" s="745">
        <f>SUM('monthly data'!EV290:EX290)</f>
        <v>20.327999999999999</v>
      </c>
      <c r="BB290" s="745">
        <f>SUM('monthly data'!EY290:FA290)</f>
        <v>15.656000000000001</v>
      </c>
      <c r="BC290" s="745">
        <f>SUM('monthly data'!FB290:FD290)</f>
        <v>13.61007</v>
      </c>
      <c r="BD290" s="745">
        <f>SUM('monthly data'!FE290:FG290)</f>
        <v>21.278419999999997</v>
      </c>
      <c r="BE290" s="745">
        <f>SUM('monthly data'!FH290:FJ290)</f>
        <v>20.6523</v>
      </c>
      <c r="BF290" s="745">
        <f>SUM('monthly data'!FK290:FM290)</f>
        <v>38.554199999999994</v>
      </c>
      <c r="BG290" s="745">
        <f>SUM('monthly data'!FN290:FP290)</f>
        <v>27.222999999999999</v>
      </c>
      <c r="BH290" s="745">
        <f>SUM('monthly data'!FQ290:FS290)</f>
        <v>14.770896896000002</v>
      </c>
      <c r="BI290" s="745">
        <f>SUM('monthly data'!FT290:FV290)</f>
        <v>31.943841391000003</v>
      </c>
      <c r="BJ290" s="745">
        <f>SUM('monthly data'!FW290:FY290)</f>
        <v>39.854758195999992</v>
      </c>
      <c r="BK290" s="745">
        <f>SUM('monthly data'!FZ290:GB290)</f>
        <v>27.3</v>
      </c>
      <c r="BL290" s="745">
        <f>SUM('monthly data'!GC290:GE290)</f>
        <v>27.3</v>
      </c>
      <c r="BM290" s="745">
        <f>SUM('monthly data'!GF290:GH290)</f>
        <v>34.1</v>
      </c>
      <c r="BN290" s="745">
        <f>SUM('monthly data'!GI290:GK290)</f>
        <v>80</v>
      </c>
      <c r="BO290" s="745">
        <f>SUM('monthly data'!GL290:GN290)</f>
        <v>25.449000000000002</v>
      </c>
      <c r="BP290" s="745">
        <f>SUM('monthly data'!GO290:GQ290)</f>
        <v>24.451000000000001</v>
      </c>
      <c r="BQ290" s="745">
        <f>SUM('monthly data'!GR290:GT290)</f>
        <v>28.44</v>
      </c>
      <c r="BR290" s="745">
        <f>SUM('monthly data'!GU290:GW290)</f>
        <v>79.360600000000005</v>
      </c>
      <c r="BS290" s="745">
        <f>SUM('monthly data'!GX290:GZ290)</f>
        <v>28.4</v>
      </c>
      <c r="BT290" s="745">
        <f>SUM('monthly data'!HA290:HC290)</f>
        <v>63.072049327625756</v>
      </c>
      <c r="BU290" s="745">
        <f>SUM('monthly data'!HD290:HF290)</f>
        <v>33.606911588104857</v>
      </c>
      <c r="BV290" s="745">
        <f>SUM('monthly data'!HG290:HI290)</f>
        <v>78.506604943937077</v>
      </c>
      <c r="BW290" s="745">
        <f>SUM('monthly data'!HJ290:HL290)</f>
        <v>12.88503584449666</v>
      </c>
      <c r="BX290" s="745">
        <f>SUM('monthly data'!HM290:HO290)</f>
        <v>49.901447623461401</v>
      </c>
      <c r="BY290" s="745">
        <f>SUM('monthly data'!HP290:HR290)</f>
        <v>60.506378261799995</v>
      </c>
      <c r="BZ290" s="745">
        <f>SUM('monthly data'!HS290:HU290)</f>
        <v>96.77258851408601</v>
      </c>
      <c r="CA290" s="745">
        <f>SUM('monthly data'!HV290:HX290)</f>
        <v>52.999999999999993</v>
      </c>
      <c r="CB290" s="745">
        <f>SUM('monthly data'!HY290:IA290)</f>
        <v>92.982808470682983</v>
      </c>
      <c r="CC290" s="745">
        <f>SUM('monthly data'!IB290:ID290)</f>
        <v>51.125</v>
      </c>
      <c r="CD290" s="745">
        <f>SUM('monthly data'!IE290:IG290)</f>
        <v>74.353044957038719</v>
      </c>
      <c r="CE290" s="745">
        <f>SUM('monthly data'!IH290:IJ290)</f>
        <v>57.777826278681992</v>
      </c>
      <c r="CF290" s="745">
        <f>SUM('monthly data'!IK290:IM290)</f>
        <v>57.777826278681992</v>
      </c>
      <c r="CG290" s="745">
        <f>SUM('monthly data'!IN290:IP290)</f>
        <v>48.36999999999999</v>
      </c>
      <c r="CH290" s="745">
        <f>SUM('monthly data'!IQ290:IS290)</f>
        <v>48.370000000000005</v>
      </c>
      <c r="CI290" s="745">
        <f>SUM('monthly data'!IT290:IV290)</f>
        <v>36.1</v>
      </c>
      <c r="CJ290" s="745">
        <f>SUM('monthly data'!IW290:IY290)</f>
        <v>36.099999999999994</v>
      </c>
      <c r="CK290" s="745">
        <f>SUM('monthly data'!IZ290:JB290)</f>
        <v>26.424451074718551</v>
      </c>
      <c r="CL290" s="745">
        <f>SUM('monthly data'!JC290:JE290)</f>
        <v>3.0254844532894221</v>
      </c>
      <c r="CM290" s="745">
        <f>SUM('monthly data'!JF290:JH290)</f>
        <v>15.873335991999999</v>
      </c>
      <c r="CN290" s="745">
        <f>SUM('monthly data'!JI290:JK290)</f>
        <v>12.168713068197375</v>
      </c>
      <c r="CO290" s="745">
        <f>SUM('monthly data'!JL290:JN290)</f>
        <v>42.577500000000001</v>
      </c>
      <c r="CP290" s="745">
        <f>SUM('monthly data'!JO290:JQ290)</f>
        <v>42.577500000000001</v>
      </c>
      <c r="CQ290" s="745">
        <f>SUM('monthly data'!JR290:JT290)</f>
        <v>41.777500000000003</v>
      </c>
      <c r="CR290" s="745">
        <f>SUM('monthly data'!JU290:JW290)</f>
        <v>41.777500000000003</v>
      </c>
      <c r="CS290" s="745">
        <f>SUM('monthly data'!JX290:JZ290)</f>
        <v>63.914307299870003</v>
      </c>
      <c r="CT290" s="745">
        <f>SUM('monthly data'!KA290:KC290)</f>
        <v>63.885721243276649</v>
      </c>
      <c r="CU290" s="745">
        <f>SUM('monthly data'!KD290:KF290)</f>
        <v>52.63775172537062</v>
      </c>
      <c r="CV290" s="745">
        <f>SUM('monthly data'!KG290:KI290)</f>
        <v>52.637751725652407</v>
      </c>
      <c r="CW290" s="745">
        <f>SUM('monthly data'!KJ290:KL290)</f>
        <v>64.952519898819844</v>
      </c>
      <c r="CX290" s="745">
        <f>SUM('monthly data'!KM290:KO290)</f>
        <v>64.947729692991317</v>
      </c>
      <c r="CY290" s="745">
        <f>SUM('monthly data'!KP290:KR290)</f>
        <v>64.947729692991317</v>
      </c>
      <c r="CZ290" s="745">
        <f>SUM('monthly data'!KS290:KU290)</f>
        <v>64.979863397447573</v>
      </c>
      <c r="DA290" s="745">
        <f>SUM('monthly data'!KV290:KX290)</f>
        <v>69.387404414559811</v>
      </c>
      <c r="DB290" s="745">
        <f>SUM('monthly data'!KY290:LA290)</f>
        <v>69.387404414559825</v>
      </c>
      <c r="DC290" s="745">
        <f>SUM('monthly data'!LB290:LD290)</f>
        <v>79.677631744640095</v>
      </c>
      <c r="DD290" s="745">
        <f>SUM('monthly data'!LE290:LG290)</f>
        <v>76.295882206640243</v>
      </c>
      <c r="DE290" s="745">
        <f>SUM('monthly data'!LH290:LJ290)</f>
        <v>76.57330415159538</v>
      </c>
      <c r="DF290" s="745">
        <f>SUM('monthly data'!LK290:LM290)</f>
        <v>103.57171612668924</v>
      </c>
      <c r="DG290" s="745">
        <f>SUM('monthly data'!LN290:LP290)</f>
        <v>98.454222624677683</v>
      </c>
      <c r="DH290" s="745">
        <f>SUM('monthly data'!LQ290:LS290)</f>
        <v>98.454222624677683</v>
      </c>
      <c r="DI290" s="745">
        <f>SUM('monthly data'!LT290:LV290)</f>
        <v>93.097932472478703</v>
      </c>
      <c r="DJ290" s="745">
        <f>SUM('monthly data'!LW290:LY290)</f>
        <v>93.097932472478703</v>
      </c>
      <c r="DK290" s="745">
        <f>IFERROR(SUM('monthly data'!LZ290:MB290)," ")</f>
        <v>107.54451989902192</v>
      </c>
      <c r="DL290" s="745">
        <f>IFERROR(SUM('monthly data'!MC290:ME290)," ")</f>
        <v>107.54451989902192</v>
      </c>
      <c r="DM290" s="745">
        <f>IFERROR(SUM('monthly data'!MF290:MH290)," ")</f>
        <v>117.44146535267444</v>
      </c>
      <c r="DN290" s="745">
        <f>IFERROR(SUM('monthly data'!MI290:MK290)," ")</f>
        <v>117.44146535267444</v>
      </c>
      <c r="DO290" s="870" t="str">
        <f>IFERROR(SUM('monthly data'!ML290:MN290)," ")</f>
        <v xml:space="preserve"> </v>
      </c>
      <c r="DP290" s="870" t="str">
        <f>IFERROR(SUM('monthly data'!MO290:MQ290)," ")</f>
        <v xml:space="preserve"> </v>
      </c>
      <c r="DQ290" s="870" t="str">
        <f>IFERROR(SUM('monthly data'!MR290:MT290)," ")</f>
        <v xml:space="preserve"> </v>
      </c>
      <c r="DR290" s="870" t="str">
        <f>IFERROR(SUM('monthly data'!MU290:MW290)," ")</f>
        <v xml:space="preserve"> </v>
      </c>
      <c r="DS290" s="100"/>
      <c r="DT290" s="100"/>
      <c r="DU290" s="100"/>
      <c r="DV290" s="100"/>
      <c r="DW290" s="100"/>
      <c r="DX290" s="100"/>
      <c r="DY290" s="100"/>
      <c r="DZ290" s="100"/>
    </row>
    <row r="291" spans="1:130">
      <c r="A291" t="s">
        <v>1486</v>
      </c>
      <c r="B291" s="672" t="s">
        <v>1561</v>
      </c>
      <c r="C291" s="100">
        <f>SUM('monthly data'!B291:D291)</f>
        <v>0</v>
      </c>
      <c r="D291" s="100">
        <f>SUM('monthly data'!E291:G291)</f>
        <v>0</v>
      </c>
      <c r="E291" s="100">
        <f>SUM('monthly data'!H291:J291)</f>
        <v>0</v>
      </c>
      <c r="F291" s="100">
        <f>SUM('monthly data'!K291:M291)</f>
        <v>0</v>
      </c>
      <c r="G291" s="100">
        <f>SUM('monthly data'!N291:P291)</f>
        <v>0</v>
      </c>
      <c r="H291" s="100">
        <f>SUM('monthly data'!Q291:S291)</f>
        <v>0</v>
      </c>
      <c r="I291" s="100">
        <f>SUM('monthly data'!T291:V291)</f>
        <v>0</v>
      </c>
      <c r="J291" s="100">
        <f>SUM('monthly data'!W291:Y291)</f>
        <v>0</v>
      </c>
      <c r="K291" s="100">
        <f>SUM('monthly data'!Z291:AB291)</f>
        <v>0</v>
      </c>
      <c r="L291" s="100">
        <f>SUM('monthly data'!AC291:AE291)</f>
        <v>0</v>
      </c>
      <c r="M291" s="100">
        <f>SUM('monthly data'!AF291:AH291)</f>
        <v>0</v>
      </c>
      <c r="N291" s="100">
        <f>SUM('monthly data'!AI291:AK291)</f>
        <v>0</v>
      </c>
      <c r="O291" s="100">
        <f>SUM('monthly data'!AL291:AN291)</f>
        <v>0</v>
      </c>
      <c r="P291" s="100">
        <f>SUM('monthly data'!AO291:AQ291)</f>
        <v>0</v>
      </c>
      <c r="Q291" s="100">
        <f>SUM('monthly data'!AR291:AT291)</f>
        <v>0</v>
      </c>
      <c r="R291" s="100">
        <f>SUM('monthly data'!AU291:AW291)</f>
        <v>0</v>
      </c>
      <c r="S291" s="745">
        <f>SUM('monthly data'!AX291:AZ291)</f>
        <v>36.756352257125002</v>
      </c>
      <c r="T291" s="745">
        <f>SUM('monthly data'!BA291:BC291)</f>
        <v>36.756352257125002</v>
      </c>
      <c r="U291" s="745">
        <f>SUM('monthly data'!BD291:BF291)</f>
        <v>36.756352257125002</v>
      </c>
      <c r="V291" s="745">
        <f>SUM('monthly data'!BG291:BI291)</f>
        <v>36.756352257125002</v>
      </c>
      <c r="W291" s="745">
        <f>SUM('monthly data'!BJ291:BL291)</f>
        <v>38.951666753562499</v>
      </c>
      <c r="X291" s="745">
        <f>SUM('monthly data'!BM291:BO291)</f>
        <v>38.951666753562499</v>
      </c>
      <c r="Y291" s="745">
        <f>SUM('monthly data'!BP291:BR291)</f>
        <v>38.951666753562499</v>
      </c>
      <c r="Z291" s="745">
        <f>SUM('monthly data'!BS291:BU291)</f>
        <v>38.951666753562499</v>
      </c>
      <c r="AA291" s="745">
        <f>SUM('monthly data'!BV291:BX291)</f>
        <v>42.040849999999999</v>
      </c>
      <c r="AB291" s="745">
        <f>SUM('monthly data'!BY291:CA291)</f>
        <v>42.040849999999999</v>
      </c>
      <c r="AC291" s="745">
        <f>SUM('monthly data'!CB291:CD291)</f>
        <v>42.040849999999999</v>
      </c>
      <c r="AD291" s="745">
        <f>SUM('monthly data'!CE291:CG291)</f>
        <v>42.040849999999999</v>
      </c>
      <c r="AE291" s="745">
        <f>SUM('monthly data'!CH291:CJ291)</f>
        <v>47.829768749999999</v>
      </c>
      <c r="AF291" s="745">
        <f>SUM('monthly data'!CK291:CM291)</f>
        <v>47.829768749999999</v>
      </c>
      <c r="AG291" s="745">
        <f>SUM('monthly data'!CN291:CP291)</f>
        <v>47.829768749999999</v>
      </c>
      <c r="AH291" s="745">
        <f>SUM('monthly data'!CQ291:CS291)</f>
        <v>47.829768749999999</v>
      </c>
      <c r="AI291" s="745">
        <f>SUM('monthly data'!CT291:CV291)</f>
        <v>55.536792500000004</v>
      </c>
      <c r="AJ291" s="745">
        <f>SUM('monthly data'!CW291:CY291)</f>
        <v>55.536792500000004</v>
      </c>
      <c r="AK291" s="745">
        <f>SUM('monthly data'!CZ291:DB291)</f>
        <v>55.536792500000004</v>
      </c>
      <c r="AL291" s="745">
        <f>SUM('monthly data'!DC291:DE291)</f>
        <v>55.536792500000004</v>
      </c>
      <c r="AM291" s="745">
        <f>SUM('monthly data'!DF291:DH291)</f>
        <v>67.594571679686879</v>
      </c>
      <c r="AN291" s="745">
        <f>SUM('monthly data'!DI291:DK291)</f>
        <v>67.594571679686879</v>
      </c>
      <c r="AO291" s="745">
        <f>SUM('monthly data'!DL291:DN291)</f>
        <v>67.594571679686879</v>
      </c>
      <c r="AP291" s="745">
        <f>SUM('monthly data'!DO291:DQ291)</f>
        <v>67.594571679686879</v>
      </c>
      <c r="AQ291" s="745">
        <f>SUM('monthly data'!DR291:DT291)</f>
        <v>82.44584224081126</v>
      </c>
      <c r="AR291" s="745">
        <f>SUM('monthly data'!DU291:DW291)</f>
        <v>82.44584224081126</v>
      </c>
      <c r="AS291" s="745">
        <f>SUM('monthly data'!DX291:DZ291)</f>
        <v>82.44584224081126</v>
      </c>
      <c r="AT291" s="745">
        <f>SUM('monthly data'!EA291:EC291)</f>
        <v>82.44584224081126</v>
      </c>
      <c r="AU291" s="745">
        <f>SUM('monthly data'!ED291:EF291)</f>
        <v>96.751850561124371</v>
      </c>
      <c r="AV291" s="745">
        <f>SUM('monthly data'!EG291:EI291)</f>
        <v>96.751850561124371</v>
      </c>
      <c r="AW291" s="745">
        <f>SUM('monthly data'!EJ291:EL291)</f>
        <v>96.751850561124371</v>
      </c>
      <c r="AX291" s="745">
        <f>SUM('monthly data'!EM291:EO291)</f>
        <v>96.751850561124371</v>
      </c>
      <c r="AY291" s="745">
        <f>SUM('monthly data'!EP291:ER291)</f>
        <v>116.23354873865662</v>
      </c>
      <c r="AZ291" s="745">
        <f>SUM('monthly data'!ES291:EU291)</f>
        <v>109.66090561975217</v>
      </c>
      <c r="BA291" s="745">
        <f>SUM('monthly data'!EV291:EX291)</f>
        <v>145.08331283305989</v>
      </c>
      <c r="BB291" s="745">
        <f>SUM('monthly data'!EY291:FA291)</f>
        <v>119.76520446892</v>
      </c>
      <c r="BC291" s="745">
        <f>SUM('monthly data'!FB291:FD291)</f>
        <v>127.07886562545931</v>
      </c>
      <c r="BD291" s="745">
        <f>SUM('monthly data'!FE291:FG291)</f>
        <v>143.61023324631151</v>
      </c>
      <c r="BE291" s="745">
        <f>SUM('monthly data'!FH291:FJ291)</f>
        <v>176.50807164336283</v>
      </c>
      <c r="BF291" s="745">
        <f>SUM('monthly data'!FK291:FM291)</f>
        <v>202.54746485306978</v>
      </c>
      <c r="BG291" s="745">
        <f>SUM('monthly data'!FN291:FP291)</f>
        <v>186.89251754899999</v>
      </c>
      <c r="BH291" s="745">
        <f>SUM('monthly data'!FQ291:FS291)</f>
        <v>162.60883202700001</v>
      </c>
      <c r="BI291" s="745">
        <f>SUM('monthly data'!FT291:FV291)</f>
        <v>192.873470037</v>
      </c>
      <c r="BJ291" s="745">
        <f>SUM('monthly data'!FW291:FY291)</f>
        <v>211.91374396499998</v>
      </c>
      <c r="BK291" s="745">
        <f>SUM('monthly data'!FZ291:GB291)</f>
        <v>191.70871054164724</v>
      </c>
      <c r="BL291" s="745">
        <f>SUM('monthly data'!GC291:GE291)</f>
        <v>209.68474144053357</v>
      </c>
      <c r="BM291" s="745">
        <f>SUM('monthly data'!GF291:GH291)</f>
        <v>227.14742168767</v>
      </c>
      <c r="BN291" s="745">
        <f>SUM('monthly data'!GI291:GK291)</f>
        <v>250.82616214134828</v>
      </c>
      <c r="BO291" s="745">
        <f>SUM('monthly data'!GL291:GN291)</f>
        <v>242.23260020500001</v>
      </c>
      <c r="BP291" s="745">
        <f>SUM('monthly data'!GO291:GQ291)</f>
        <v>264.53277749300003</v>
      </c>
      <c r="BQ291" s="745">
        <f>SUM('monthly data'!GR291:GT291)</f>
        <v>216.55246477699998</v>
      </c>
      <c r="BR291" s="745">
        <f>SUM('monthly data'!GU291:GW291)</f>
        <v>279.49219726282001</v>
      </c>
      <c r="BS291" s="745">
        <f>SUM('monthly data'!GX291:GZ291)</f>
        <v>276.59160449336997</v>
      </c>
      <c r="BT291" s="745">
        <f>SUM('monthly data'!HA291:HC291)</f>
        <v>337.13331801043</v>
      </c>
      <c r="BU291" s="745">
        <f>SUM('monthly data'!HD291:HF291)</f>
        <v>278.74329999999998</v>
      </c>
      <c r="BV291" s="745">
        <f>SUM('monthly data'!HG291:HI291)</f>
        <v>235.79101212500001</v>
      </c>
      <c r="BW291" s="745">
        <f>SUM('monthly data'!HJ291:HL291)</f>
        <v>219.6176632049268</v>
      </c>
      <c r="BX291" s="745">
        <f>SUM('monthly data'!HM291:HO291)</f>
        <v>392.55989284743902</v>
      </c>
      <c r="BY291" s="745">
        <f>SUM('monthly data'!HP291:HR291)</f>
        <v>299.87385548048871</v>
      </c>
      <c r="BZ291" s="745">
        <f>SUM('monthly data'!HS291:HU291)</f>
        <v>387.39444030032928</v>
      </c>
      <c r="CA291" s="745">
        <f>SUM('monthly data'!HV291:HX291)</f>
        <v>369.03899878592136</v>
      </c>
      <c r="CB291" s="745">
        <f>SUM('monthly data'!HY291:IA291)</f>
        <v>485.15312731549994</v>
      </c>
      <c r="CC291" s="745">
        <f>SUM('monthly data'!IB291:ID291)</f>
        <v>405.09473534432459</v>
      </c>
      <c r="CD291" s="745">
        <f>SUM('monthly data'!IE291:IG291)</f>
        <v>383.7014216029329</v>
      </c>
      <c r="CE291" s="745">
        <f>SUM('monthly data'!IH291:IJ291)</f>
        <v>424.13941439856842</v>
      </c>
      <c r="CF291" s="745">
        <f>SUM('monthly data'!IK291:IM291)</f>
        <v>461.18622489836332</v>
      </c>
      <c r="CG291" s="745">
        <f>SUM('monthly data'!IN291:IP291)</f>
        <v>403.94371552624023</v>
      </c>
      <c r="CH291" s="745">
        <f>SUM('monthly data'!IQ291:IS291)</f>
        <v>439.62018313308818</v>
      </c>
      <c r="CI291" s="745">
        <f>SUM('monthly data'!IT291:IV291)</f>
        <v>458.87066395039017</v>
      </c>
      <c r="CJ291" s="745">
        <f>SUM('monthly data'!IW291:IY291)</f>
        <v>452.20492061265645</v>
      </c>
      <c r="CK291" s="745">
        <f>SUM('monthly data'!IZ291:JB291)</f>
        <v>422.33042573606116</v>
      </c>
      <c r="CL291" s="745">
        <f>SUM('monthly data'!JC291:JE291)</f>
        <v>437.45913647369969</v>
      </c>
      <c r="CM291" s="745">
        <f>SUM('monthly data'!JF291:JH291)</f>
        <v>454.67205271511745</v>
      </c>
      <c r="CN291" s="745">
        <f>SUM('monthly data'!JI291:JK291)</f>
        <v>553.62112393324344</v>
      </c>
      <c r="CO291" s="745">
        <f>SUM('monthly data'!JL291:JN291)</f>
        <v>559.08330180481698</v>
      </c>
      <c r="CP291" s="745">
        <f>SUM('monthly data'!JO291:JQ291)</f>
        <v>533.28999990106979</v>
      </c>
      <c r="CQ291" s="745">
        <f>SUM('monthly data'!JR291:JT291)</f>
        <v>556.24610957480252</v>
      </c>
      <c r="CR291" s="745">
        <f>SUM('monthly data'!JU291:JW291)</f>
        <v>513.35382534479379</v>
      </c>
      <c r="CS291" s="745">
        <f>SUM('monthly data'!JX291:JZ291)</f>
        <v>556.71967520465398</v>
      </c>
      <c r="CT291" s="745">
        <f>SUM('monthly data'!KA291:KC291)</f>
        <v>667.64144195996607</v>
      </c>
      <c r="CU291" s="745">
        <f>SUM('monthly data'!KD291:KF291)</f>
        <v>641.2082041938927</v>
      </c>
      <c r="CV291" s="745">
        <f>SUM('monthly data'!KG291:KI291)</f>
        <v>746.0685730874776</v>
      </c>
      <c r="CW291" s="745">
        <f>SUM('monthly data'!KJ291:KL291)</f>
        <v>689.23920568705535</v>
      </c>
      <c r="CX291" s="745">
        <f>SUM('monthly data'!KM291:KO291)</f>
        <v>818.13052135477983</v>
      </c>
      <c r="CY291" s="745">
        <f>SUM('monthly data'!KP291:KR291)</f>
        <v>729.97762313421481</v>
      </c>
      <c r="CZ291" s="745">
        <f>SUM('monthly data'!KS291:KU291)</f>
        <v>810.5296884503756</v>
      </c>
      <c r="DA291" s="745">
        <f>SUM('monthly data'!KV291:KX291)</f>
        <v>938.57391980033265</v>
      </c>
      <c r="DB291" s="745">
        <f>SUM('monthly data'!KY291:LA291)</f>
        <v>798.91910378833882</v>
      </c>
      <c r="DC291" s="745">
        <f>SUM('monthly data'!LB291:LD291)</f>
        <v>784.80399147591879</v>
      </c>
      <c r="DD291" s="745">
        <f>SUM('monthly data'!LE291:LG291)</f>
        <v>888.43246719602382</v>
      </c>
      <c r="DE291" s="745">
        <f>SUM('monthly data'!LH291:LJ291)</f>
        <v>910.16808136618533</v>
      </c>
      <c r="DF291" s="745">
        <f>SUM('monthly data'!LK291:LM291)</f>
        <v>1040.3418273318978</v>
      </c>
      <c r="DG291" s="745">
        <f>SUM('monthly data'!LN291:LP291)</f>
        <v>1076.3980690588451</v>
      </c>
      <c r="DH291" s="745">
        <f>SUM('monthly data'!LQ291:LS291)</f>
        <v>1191.1019313246893</v>
      </c>
      <c r="DI291" s="745">
        <f>SUM('monthly data'!LT291:LV291)</f>
        <v>1234.5277192350852</v>
      </c>
      <c r="DJ291" s="745">
        <f>SUM('monthly data'!LW291:LY291)</f>
        <v>881.03585309279038</v>
      </c>
      <c r="DK291" s="745">
        <f>IFERROR(SUM('monthly data'!LZ291:MB291)," ")</f>
        <v>1073.9677606897133</v>
      </c>
      <c r="DL291" s="745">
        <f>IFERROR(SUM('monthly data'!MC291:ME291)," ")</f>
        <v>1327.0226808222419</v>
      </c>
      <c r="DM291" s="745">
        <f>IFERROR(SUM('monthly data'!MF291:MH291)," ")</f>
        <v>1157.1125354617595</v>
      </c>
      <c r="DN291" s="745">
        <f>IFERROR(SUM('monthly data'!MI291:MK291)," ")</f>
        <v>1033.3401224089487</v>
      </c>
      <c r="DO291" s="870" t="str">
        <f>IFERROR(SUM('monthly data'!ML291:MN291)," ")</f>
        <v xml:space="preserve"> </v>
      </c>
      <c r="DP291" s="870" t="str">
        <f>IFERROR(SUM('monthly data'!MO291:MQ291)," ")</f>
        <v xml:space="preserve"> </v>
      </c>
      <c r="DQ291" s="870" t="str">
        <f>IFERROR(SUM('monthly data'!MR291:MT291)," ")</f>
        <v xml:space="preserve"> </v>
      </c>
      <c r="DR291" s="870" t="str">
        <f>IFERROR(SUM('monthly data'!MU291:MW291)," ")</f>
        <v xml:space="preserve"> </v>
      </c>
      <c r="DS291" s="100"/>
      <c r="DT291" s="100"/>
      <c r="DU291" s="100"/>
      <c r="DV291" s="100"/>
      <c r="DW291" s="100"/>
      <c r="DX291" s="100"/>
      <c r="DY291" s="100"/>
      <c r="DZ291" s="100"/>
    </row>
    <row r="292" spans="1:130">
      <c r="B292" s="668" t="s">
        <v>1562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5">
        <f>SUM('monthly data'!AX292:AZ292)</f>
        <v>21.106794142375001</v>
      </c>
      <c r="T292" s="745">
        <f>SUM('monthly data'!BA292:BC292)</f>
        <v>21.106794142375001</v>
      </c>
      <c r="U292" s="745">
        <f>SUM('monthly data'!BD292:BF292)</f>
        <v>21.106794142375001</v>
      </c>
      <c r="V292" s="745">
        <f>SUM('monthly data'!BG292:BI292)</f>
        <v>21.106794142375001</v>
      </c>
      <c r="W292" s="745">
        <f>SUM('monthly data'!BJ292:BL292)</f>
        <v>23.262615821187499</v>
      </c>
      <c r="X292" s="745">
        <f>SUM('monthly data'!BM292:BO292)</f>
        <v>23.262615821187499</v>
      </c>
      <c r="Y292" s="745">
        <f>SUM('monthly data'!BP292:BR292)</f>
        <v>23.262615821187499</v>
      </c>
      <c r="Z292" s="745">
        <f>SUM('monthly data'!BS292:BU292)</f>
        <v>23.262615821187499</v>
      </c>
      <c r="AA292" s="745">
        <f>SUM('monthly data'!BV292:BX292)</f>
        <v>27.435243749999998</v>
      </c>
      <c r="AB292" s="745">
        <f>SUM('monthly data'!BY292:CA292)</f>
        <v>27.435243749999998</v>
      </c>
      <c r="AC292" s="745">
        <f>SUM('monthly data'!CB292:CD292)</f>
        <v>27.435243749999998</v>
      </c>
      <c r="AD292" s="745">
        <f>SUM('monthly data'!CE292:CG292)</f>
        <v>27.435243749999998</v>
      </c>
      <c r="AE292" s="745">
        <f>SUM('monthly data'!CH292:CJ292)</f>
        <v>33.565106249999999</v>
      </c>
      <c r="AF292" s="745">
        <f>SUM('monthly data'!CK292:CM292)</f>
        <v>33.565106249999999</v>
      </c>
      <c r="AG292" s="745">
        <f>SUM('monthly data'!CN292:CP292)</f>
        <v>33.565106249999999</v>
      </c>
      <c r="AH292" s="745">
        <f>SUM('monthly data'!CQ292:CS292)</f>
        <v>33.565106249999999</v>
      </c>
      <c r="AI292" s="745">
        <f>SUM('monthly data'!CT292:CV292)</f>
        <v>38.782911250000005</v>
      </c>
      <c r="AJ292" s="745">
        <f>SUM('monthly data'!CW292:CY292)</f>
        <v>38.782911250000005</v>
      </c>
      <c r="AK292" s="745">
        <f>SUM('monthly data'!CZ292:DB292)</f>
        <v>38.782911250000005</v>
      </c>
      <c r="AL292" s="745">
        <f>SUM('monthly data'!DC292:DE292)</f>
        <v>38.782911250000005</v>
      </c>
      <c r="AM292" s="745">
        <f>SUM('monthly data'!DF292:DH292)</f>
        <v>44.081612011374375</v>
      </c>
      <c r="AN292" s="745">
        <f>SUM('monthly data'!DI292:DK292)</f>
        <v>44.081612011374375</v>
      </c>
      <c r="AO292" s="745">
        <f>SUM('monthly data'!DL292:DN292)</f>
        <v>44.081612011374375</v>
      </c>
      <c r="AP292" s="745">
        <f>SUM('monthly data'!DO292:DQ292)</f>
        <v>44.081612011374375</v>
      </c>
      <c r="AQ292" s="745">
        <f>SUM('monthly data'!DR292:DT292)</f>
        <v>52.912577772748747</v>
      </c>
      <c r="AR292" s="745">
        <f>SUM('monthly data'!DU292:DW292)</f>
        <v>52.912577772748747</v>
      </c>
      <c r="AS292" s="745">
        <f>SUM('monthly data'!DX292:DZ292)</f>
        <v>52.912577772748747</v>
      </c>
      <c r="AT292" s="745">
        <f>SUM('monthly data'!EA292:EC292)</f>
        <v>52.912577772748747</v>
      </c>
      <c r="AU292" s="745">
        <f>SUM('monthly data'!ED292:EF292)</f>
        <v>62.50089576137438</v>
      </c>
      <c r="AV292" s="745">
        <f>SUM('monthly data'!EG292:EI292)</f>
        <v>62.50089576137438</v>
      </c>
      <c r="AW292" s="745">
        <f>SUM('monthly data'!EJ292:EL292)</f>
        <v>62.50089576137438</v>
      </c>
      <c r="AX292" s="745">
        <f>SUM('monthly data'!EM292:EO292)</f>
        <v>62.50089576137438</v>
      </c>
      <c r="AY292" s="745">
        <f>SUM('monthly data'!EP292:ER292)</f>
        <v>70.324308738656626</v>
      </c>
      <c r="AZ292" s="745">
        <f>SUM('monthly data'!ES292:EU292)</f>
        <v>66.943235619752173</v>
      </c>
      <c r="BA292" s="745">
        <f>SUM('monthly data'!EV292:EX292)</f>
        <v>90.686362833059903</v>
      </c>
      <c r="BB292" s="745">
        <f>SUM('monthly data'!EY292:FA292)</f>
        <v>84.682594468920001</v>
      </c>
      <c r="BC292" s="745">
        <f>SUM('monthly data'!FB292:FD292)</f>
        <v>82.855555625459303</v>
      </c>
      <c r="BD292" s="745">
        <f>SUM('monthly data'!FE292:FG292)</f>
        <v>91.088133246311514</v>
      </c>
      <c r="BE292" s="745">
        <f>SUM('monthly data'!FH292:FJ292)</f>
        <v>101.44137164336281</v>
      </c>
      <c r="BF292" s="745">
        <f>SUM('monthly data'!FK292:FM292)</f>
        <v>93.115924853069785</v>
      </c>
      <c r="BG292" s="745">
        <f>SUM('monthly data'!FN292:FP292)</f>
        <v>108.94329754899999</v>
      </c>
      <c r="BH292" s="745">
        <f>SUM('monthly data'!FQ292:FS292)</f>
        <v>97.963741015000011</v>
      </c>
      <c r="BI292" s="745">
        <f>SUM('monthly data'!FT292:FV292)</f>
        <v>107.37291809199999</v>
      </c>
      <c r="BJ292" s="745">
        <f>SUM('monthly data'!FW292:FY292)</f>
        <v>110.092946494</v>
      </c>
      <c r="BK292" s="745">
        <f>SUM('monthly data'!FZ292:GB292)</f>
        <v>119.15303493964723</v>
      </c>
      <c r="BL292" s="745">
        <f>SUM('monthly data'!GC292:GE292)</f>
        <v>123.41762211253359</v>
      </c>
      <c r="BM292" s="745">
        <f>SUM('monthly data'!GF292:GH292)</f>
        <v>124.71265512767</v>
      </c>
      <c r="BN292" s="745">
        <f>SUM('monthly data'!GI292:GK292)</f>
        <v>133.68241000034828</v>
      </c>
      <c r="BO292" s="745">
        <f>SUM('monthly data'!GL292:GN292)</f>
        <v>121.87983285</v>
      </c>
      <c r="BP292" s="745">
        <f>SUM('monthly data'!GO292:GQ292)</f>
        <v>148.11903386400002</v>
      </c>
      <c r="BQ292" s="745">
        <f>SUM('monthly data'!GR292:GT292)</f>
        <v>143.98176506799999</v>
      </c>
      <c r="BR292" s="745">
        <f>SUM('monthly data'!GU292:GW292)</f>
        <v>154.49728283282002</v>
      </c>
      <c r="BS292" s="745">
        <f>SUM('monthly data'!GX292:GZ292)</f>
        <v>151.22466395237001</v>
      </c>
      <c r="BT292" s="745">
        <f>SUM('monthly data'!HA292:HC292)</f>
        <v>165.00360318643001</v>
      </c>
      <c r="BU292" s="745">
        <f>SUM('monthly data'!HD292:HF292)</f>
        <v>152.83330000000001</v>
      </c>
      <c r="BV292" s="745">
        <f>SUM('monthly data'!HG292:HI292)</f>
        <v>166.75659864300002</v>
      </c>
      <c r="BW292" s="745">
        <f>SUM('monthly data'!HJ292:HL292)</f>
        <v>163.05391425692679</v>
      </c>
      <c r="BX292" s="745">
        <f>SUM('monthly data'!HM292:HO292)</f>
        <v>176.626100947439</v>
      </c>
      <c r="BY292" s="745">
        <f>SUM('monthly data'!HP292:HR292)</f>
        <v>173.5622931746887</v>
      </c>
      <c r="BZ292" s="745">
        <f>SUM('monthly data'!HS292:HU292)</f>
        <v>190.97808751024331</v>
      </c>
      <c r="CA292" s="745">
        <f>SUM('monthly data'!HV292:HX292)</f>
        <v>194.68033050360179</v>
      </c>
      <c r="CB292" s="745">
        <f>SUM('monthly data'!HY292:IA292)</f>
        <v>220.62594489302896</v>
      </c>
      <c r="CC292" s="745">
        <f>SUM('monthly data'!IB292:ID292)</f>
        <v>214.018990355037</v>
      </c>
      <c r="CD292" s="745">
        <f>SUM('monthly data'!IE292:IG292)</f>
        <v>212.5878158127602</v>
      </c>
      <c r="CE292" s="745">
        <f>SUM('monthly data'!IH292:IJ292)</f>
        <v>223.59363701628041</v>
      </c>
      <c r="CF292" s="745">
        <f>SUM('monthly data'!IK292:IM292)</f>
        <v>215.50979991400635</v>
      </c>
      <c r="CG292" s="745">
        <f>SUM('monthly data'!IN292:IP292)</f>
        <v>224.74078010852025</v>
      </c>
      <c r="CH292" s="745">
        <f>SUM('monthly data'!IQ292:IS292)</f>
        <v>253.42418699858115</v>
      </c>
      <c r="CI292" s="745">
        <f>SUM('monthly data'!IT292:IV292)</f>
        <v>242.7723330089392</v>
      </c>
      <c r="CJ292" s="745">
        <f>SUM('monthly data'!IW292:IY292)</f>
        <v>226.59476943570138</v>
      </c>
      <c r="CK292" s="745">
        <f>SUM('monthly data'!IZ292:JB292)</f>
        <v>270.39538393510958</v>
      </c>
      <c r="CL292" s="745">
        <f>SUM('monthly data'!JC292:JE292)</f>
        <v>280.02753003586429</v>
      </c>
      <c r="CM292" s="745">
        <f>SUM('monthly data'!JF292:JH292)</f>
        <v>257.4782089855334</v>
      </c>
      <c r="CN292" s="745">
        <f>SUM('monthly data'!JI292:JK292)</f>
        <v>327.12643534957999</v>
      </c>
      <c r="CO292" s="745">
        <f>SUM('monthly data'!JL292:JN292)</f>
        <v>327.45758398485896</v>
      </c>
      <c r="CP292" s="745">
        <f>SUM('monthly data'!JO292:JQ292)</f>
        <v>307.93017702283782</v>
      </c>
      <c r="CQ292" s="745">
        <f>SUM('monthly data'!JR292:JT292)</f>
        <v>284.08240027622156</v>
      </c>
      <c r="CR292" s="745">
        <f>SUM('monthly data'!JU292:JW292)</f>
        <v>280.24055873140486</v>
      </c>
      <c r="CS292" s="745">
        <f>SUM('monthly data'!JX292:JZ292)</f>
        <v>311.454459342988</v>
      </c>
      <c r="CT292" s="745">
        <f>SUM('monthly data'!KA292:KC292)</f>
        <v>362.57662508178237</v>
      </c>
      <c r="CU292" s="745">
        <f>SUM('monthly data'!KD292:KF292)</f>
        <v>315.62620582345005</v>
      </c>
      <c r="CV292" s="745">
        <f>SUM('monthly data'!KG292:KI292)</f>
        <v>353.94780100598825</v>
      </c>
      <c r="CW292" s="745">
        <f>SUM('monthly data'!KJ292:KL292)</f>
        <v>436.80253205970041</v>
      </c>
      <c r="CX292" s="745">
        <f>SUM('monthly data'!KM292:KO292)</f>
        <v>473.66161555158749</v>
      </c>
      <c r="CY292" s="745">
        <f>SUM('monthly data'!KP292:KR292)</f>
        <v>477.17800615645103</v>
      </c>
      <c r="CZ292" s="745">
        <f>SUM('monthly data'!KS292:KU292)</f>
        <v>513.48939642732057</v>
      </c>
      <c r="DA292" s="745">
        <f>SUM('monthly data'!KV292:KX292)</f>
        <v>452.6533413060468</v>
      </c>
      <c r="DB292" s="745">
        <f>SUM('monthly data'!KY292:LA292)</f>
        <v>446.29515727077899</v>
      </c>
      <c r="DC292" s="745">
        <f>SUM('monthly data'!LB292:LD292)</f>
        <v>420.29258100583968</v>
      </c>
      <c r="DD292" s="745">
        <f>SUM('monthly data'!LE292:LG292)</f>
        <v>532.77246169363968</v>
      </c>
      <c r="DE292" s="745">
        <f>SUM('monthly data'!LH292:LJ292)</f>
        <v>576.92521245129308</v>
      </c>
      <c r="DF292" s="745">
        <f>SUM('monthly data'!LK292:LM292)</f>
        <v>484.34730867420859</v>
      </c>
      <c r="DG292" s="745">
        <f>SUM('monthly data'!LN292:LP292)</f>
        <v>622.01742260742049</v>
      </c>
      <c r="DH292" s="745">
        <f>SUM('monthly data'!LQ292:LS292)</f>
        <v>642.28801252036567</v>
      </c>
      <c r="DI292" s="745">
        <f>SUM('monthly data'!LT292:LV292)</f>
        <v>722.6386040612922</v>
      </c>
      <c r="DJ292" s="745">
        <f>SUM('monthly data'!LW292:LY292)</f>
        <v>531.216362447709</v>
      </c>
      <c r="DK292" s="745">
        <f>IFERROR(SUM('monthly data'!LZ292:MB292)," ")</f>
        <v>582.24188222399437</v>
      </c>
      <c r="DL292" s="745">
        <f>IFERROR(SUM('monthly data'!MC292:ME292)," ")</f>
        <v>784.59187583333801</v>
      </c>
      <c r="DM292" s="745">
        <f>IFERROR(SUM('monthly data'!MF292:MH292)," ")</f>
        <v>702.1699628328181</v>
      </c>
      <c r="DN292" s="745">
        <f>IFERROR(SUM('monthly data'!MI292:MK292)," ")</f>
        <v>606.22875409785422</v>
      </c>
      <c r="DO292" s="870" t="str">
        <f>IFERROR(SUM('monthly data'!ML292:MN292)," ")</f>
        <v xml:space="preserve"> </v>
      </c>
      <c r="DP292" s="870" t="str">
        <f>IFERROR(SUM('monthly data'!MO292:MQ292)," ")</f>
        <v xml:space="preserve"> </v>
      </c>
      <c r="DQ292" s="870" t="str">
        <f>IFERROR(SUM('monthly data'!MR292:MT292)," ")</f>
        <v xml:space="preserve"> </v>
      </c>
      <c r="DR292" s="870" t="str">
        <f>IFERROR(SUM('monthly data'!MU292:MW292)," ")</f>
        <v xml:space="preserve"> </v>
      </c>
      <c r="DS292" s="100"/>
      <c r="DT292" s="100"/>
      <c r="DU292" s="100"/>
      <c r="DV292" s="100"/>
      <c r="DW292" s="100"/>
      <c r="DX292" s="100"/>
      <c r="DY292" s="100"/>
      <c r="DZ292" s="100"/>
    </row>
    <row r="293" spans="1:130">
      <c r="B293" s="670" t="s">
        <v>1563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5">
        <f>SUM('monthly data'!AX293:AZ293)</f>
        <v>8.4832590550000013</v>
      </c>
      <c r="T293" s="745">
        <f>SUM('monthly data'!BA293:BC293)</f>
        <v>8.4832590550000013</v>
      </c>
      <c r="U293" s="745">
        <f>SUM('monthly data'!BD293:BF293)</f>
        <v>8.4832590550000013</v>
      </c>
      <c r="V293" s="745">
        <f>SUM('monthly data'!BG293:BI293)</f>
        <v>8.4832590550000013</v>
      </c>
      <c r="W293" s="745">
        <f>SUM('monthly data'!BJ293:BL293)</f>
        <v>9.2317201525000012</v>
      </c>
      <c r="X293" s="745">
        <f>SUM('monthly data'!BM293:BO293)</f>
        <v>9.2317201525000012</v>
      </c>
      <c r="Y293" s="745">
        <f>SUM('monthly data'!BP293:BR293)</f>
        <v>9.2317201525000012</v>
      </c>
      <c r="Z293" s="745">
        <f>SUM('monthly data'!BS293:BU293)</f>
        <v>9.2317201525000012</v>
      </c>
      <c r="AA293" s="745">
        <f>SUM('monthly data'!BV293:BX293)</f>
        <v>9.738150000000001</v>
      </c>
      <c r="AB293" s="745">
        <f>SUM('monthly data'!BY293:CA293)</f>
        <v>9.738150000000001</v>
      </c>
      <c r="AC293" s="745">
        <f>SUM('monthly data'!CB293:CD293)</f>
        <v>9.738150000000001</v>
      </c>
      <c r="AD293" s="745">
        <f>SUM('monthly data'!CE293:CG293)</f>
        <v>9.738150000000001</v>
      </c>
      <c r="AE293" s="745">
        <f>SUM('monthly data'!CH293:CJ293)</f>
        <v>10.27766875</v>
      </c>
      <c r="AF293" s="745">
        <f>SUM('monthly data'!CK293:CM293)</f>
        <v>10.27766875</v>
      </c>
      <c r="AG293" s="745">
        <f>SUM('monthly data'!CN293:CP293)</f>
        <v>10.27766875</v>
      </c>
      <c r="AH293" s="745">
        <f>SUM('monthly data'!CQ293:CS293)</f>
        <v>10.27766875</v>
      </c>
      <c r="AI293" s="745">
        <f>SUM('monthly data'!CT293:CV293)</f>
        <v>11.0712875</v>
      </c>
      <c r="AJ293" s="745">
        <f>SUM('monthly data'!CW293:CY293)</f>
        <v>11.0712875</v>
      </c>
      <c r="AK293" s="745">
        <f>SUM('monthly data'!CZ293:DB293)</f>
        <v>11.0712875</v>
      </c>
      <c r="AL293" s="745">
        <f>SUM('monthly data'!DC293:DE293)</f>
        <v>11.0712875</v>
      </c>
      <c r="AM293" s="745">
        <f>SUM('monthly data'!DF293:DH293)</f>
        <v>12.018498349375001</v>
      </c>
      <c r="AN293" s="745">
        <f>SUM('monthly data'!DI293:DK293)</f>
        <v>12.018498349375001</v>
      </c>
      <c r="AO293" s="745">
        <f>SUM('monthly data'!DL293:DN293)</f>
        <v>12.018498349375001</v>
      </c>
      <c r="AP293" s="745">
        <f>SUM('monthly data'!DO293:DQ293)</f>
        <v>12.018498349375001</v>
      </c>
      <c r="AQ293" s="745">
        <f>SUM('monthly data'!DR293:DT293)</f>
        <v>13.32213419875</v>
      </c>
      <c r="AR293" s="745">
        <f>SUM('monthly data'!DU293:DW293)</f>
        <v>13.32213419875</v>
      </c>
      <c r="AS293" s="745">
        <f>SUM('monthly data'!DX293:DZ293)</f>
        <v>13.32213419875</v>
      </c>
      <c r="AT293" s="745">
        <f>SUM('monthly data'!EA293:EC293)</f>
        <v>13.32213419875</v>
      </c>
      <c r="AU293" s="745">
        <f>SUM('monthly data'!ED293:EF293)</f>
        <v>16.025442099374999</v>
      </c>
      <c r="AV293" s="745">
        <f>SUM('monthly data'!EG293:EI293)</f>
        <v>16.025442099374999</v>
      </c>
      <c r="AW293" s="745">
        <f>SUM('monthly data'!EJ293:EL293)</f>
        <v>16.025442099374999</v>
      </c>
      <c r="AX293" s="745">
        <f>SUM('monthly data'!EM293:EO293)</f>
        <v>16.025442099374999</v>
      </c>
      <c r="AY293" s="745">
        <f>SUM('monthly data'!EP293:ER293)</f>
        <v>18.66771</v>
      </c>
      <c r="AZ293" s="745">
        <f>SUM('monthly data'!ES293:EU293)</f>
        <v>18.493400000000001</v>
      </c>
      <c r="BA293" s="745">
        <f>SUM('monthly data'!EV293:EX293)</f>
        <v>17.956469999999999</v>
      </c>
      <c r="BB293" s="745">
        <f>SUM('monthly data'!EY293:FA293)</f>
        <v>18.24334</v>
      </c>
      <c r="BC293" s="745">
        <f>SUM('monthly data'!FB293:FD293)</f>
        <v>19.634980000000002</v>
      </c>
      <c r="BD293" s="745">
        <f>SUM('monthly data'!FE293:FG293)</f>
        <v>20.435469999999999</v>
      </c>
      <c r="BE293" s="745">
        <f>SUM('monthly data'!FH293:FJ293)</f>
        <v>22.324120000000001</v>
      </c>
      <c r="BF293" s="745">
        <f>SUM('monthly data'!FK293:FM293)</f>
        <v>21.783999999999999</v>
      </c>
      <c r="BG293" s="745">
        <f>SUM('monthly data'!FN293:FP293)</f>
        <v>22.918120000000002</v>
      </c>
      <c r="BH293" s="745">
        <f>SUM('monthly data'!FQ293:FS293)</f>
        <v>23.832699999999999</v>
      </c>
      <c r="BI293" s="745">
        <f>SUM('monthly data'!FT293:FV293)</f>
        <v>25.051749999999998</v>
      </c>
      <c r="BJ293" s="745">
        <f>SUM('monthly data'!FW293:FY293)</f>
        <v>25.599709999999998</v>
      </c>
      <c r="BK293" s="745">
        <f>SUM('monthly data'!FZ293:GB293)</f>
        <v>26.55836</v>
      </c>
      <c r="BL293" s="745">
        <f>SUM('monthly data'!GC293:GE293)</f>
        <v>29.631129999999999</v>
      </c>
      <c r="BM293" s="745">
        <f>SUM('monthly data'!GF293:GH293)</f>
        <v>28.869160000000001</v>
      </c>
      <c r="BN293" s="745">
        <f>SUM('monthly data'!GI293:GK293)</f>
        <v>31.315649999999998</v>
      </c>
      <c r="BO293" s="745">
        <f>SUM('monthly data'!GL293:GN293)</f>
        <v>29.18824</v>
      </c>
      <c r="BP293" s="745">
        <f>SUM('monthly data'!GO293:GQ293)</f>
        <v>32.473749999999995</v>
      </c>
      <c r="BQ293" s="745">
        <f>SUM('monthly data'!GR293:GT293)</f>
        <v>34.005929999999999</v>
      </c>
      <c r="BR293" s="745">
        <f>SUM('monthly data'!GU293:GW293)</f>
        <v>34.716839999999998</v>
      </c>
      <c r="BS293" s="745">
        <f>SUM('monthly data'!GX293:GZ293)</f>
        <v>32.876260000000002</v>
      </c>
      <c r="BT293" s="745">
        <f>SUM('monthly data'!HA293:HC293)</f>
        <v>43.091709999999999</v>
      </c>
      <c r="BU293" s="745">
        <f>SUM('monthly data'!HD293:HF293)</f>
        <v>38.877499999999998</v>
      </c>
      <c r="BV293" s="745">
        <f>SUM('monthly data'!HG293:HI293)</f>
        <v>43.874031372999994</v>
      </c>
      <c r="BW293" s="745">
        <f>SUM('monthly data'!HJ293:HL293)</f>
        <v>41.692030862000003</v>
      </c>
      <c r="BX293" s="745">
        <f>SUM('monthly data'!HM293:HO293)</f>
        <v>44.455945221999997</v>
      </c>
      <c r="BY293" s="745">
        <f>SUM('monthly data'!HP293:HR293)</f>
        <v>45.076116945999999</v>
      </c>
      <c r="BZ293" s="745">
        <f>SUM('monthly data'!HS293:HU293)</f>
        <v>47.796742127999998</v>
      </c>
      <c r="CA293" s="745">
        <f>SUM('monthly data'!HV293:HX293)</f>
        <v>46.793518440999996</v>
      </c>
      <c r="CB293" s="745">
        <f>SUM('monthly data'!HY293:IA293)</f>
        <v>48.205691949000006</v>
      </c>
      <c r="CC293" s="745">
        <f>SUM('monthly data'!IB293:ID293)</f>
        <v>52.335936163</v>
      </c>
      <c r="CD293" s="745">
        <f>SUM('monthly data'!IE293:IG293)</f>
        <v>49.451497187000001</v>
      </c>
      <c r="CE293" s="745">
        <f>SUM('monthly data'!IH293:IJ293)</f>
        <v>52.243148180999995</v>
      </c>
      <c r="CF293" s="745">
        <f>SUM('monthly data'!IK293:IM293)</f>
        <v>49.736614715999998</v>
      </c>
      <c r="CG293" s="745">
        <f>SUM('monthly data'!IN293:IP293)</f>
        <v>58.120547226999996</v>
      </c>
      <c r="CH293" s="745">
        <f>SUM('monthly data'!IQ293:IS293)</f>
        <v>57.189610015</v>
      </c>
      <c r="CI293" s="745">
        <f>SUM('monthly data'!IT293:IV293)</f>
        <v>61.931993864999995</v>
      </c>
      <c r="CJ293" s="745">
        <f>SUM('monthly data'!IW293:IY293)</f>
        <v>65.093086084999996</v>
      </c>
      <c r="CK293" s="745">
        <f>SUM('monthly data'!IZ293:JB293)</f>
        <v>73.921212893999993</v>
      </c>
      <c r="CL293" s="745">
        <f>SUM('monthly data'!JC293:JE293)</f>
        <v>74.163988673000006</v>
      </c>
      <c r="CM293" s="745">
        <f>SUM('monthly data'!JF293:JH293)</f>
        <v>68.093177329</v>
      </c>
      <c r="CN293" s="745">
        <f>SUM('monthly data'!JI293:JK293)</f>
        <v>101.91333165099999</v>
      </c>
      <c r="CO293" s="745">
        <f>SUM('monthly data'!JL293:JN293)</f>
        <v>84.881944930000003</v>
      </c>
      <c r="CP293" s="745">
        <f>SUM('monthly data'!JO293:JQ293)</f>
        <v>74.176055554000001</v>
      </c>
      <c r="CQ293" s="745">
        <f>SUM('monthly data'!JR293:JT293)</f>
        <v>83.493336552000002</v>
      </c>
      <c r="CR293" s="745">
        <f>SUM('monthly data'!JU293:JW293)</f>
        <v>81.739129982999998</v>
      </c>
      <c r="CS293" s="745">
        <f>SUM('monthly data'!JX293:JZ293)</f>
        <v>86.053433920000003</v>
      </c>
      <c r="CT293" s="745">
        <f>SUM('monthly data'!KA293:KC293)</f>
        <v>82.531441986999994</v>
      </c>
      <c r="CU293" s="745">
        <f>SUM('monthly data'!KD293:KF293)</f>
        <v>87.671382160999997</v>
      </c>
      <c r="CV293" s="745">
        <f>SUM('monthly data'!KG293:KI293)</f>
        <v>109.895006384</v>
      </c>
      <c r="CW293" s="745">
        <f>SUM('monthly data'!KJ293:KL293)</f>
        <v>71.112908336000004</v>
      </c>
      <c r="CX293" s="745">
        <f>SUM('monthly data'!KM293:KO293)</f>
        <v>62.819895344999999</v>
      </c>
      <c r="CY293" s="745">
        <f>SUM('monthly data'!KP293:KR293)</f>
        <v>70.766716122000005</v>
      </c>
      <c r="CZ293" s="745">
        <f>SUM('monthly data'!KS293:KU293)</f>
        <v>61.627545104000006</v>
      </c>
      <c r="DA293" s="745">
        <f>SUM('monthly data'!KV293:KX293)</f>
        <v>135.97358798100001</v>
      </c>
      <c r="DB293" s="745">
        <f>SUM('monthly data'!KY293:LA293)</f>
        <v>133.87777657999999</v>
      </c>
      <c r="DC293" s="745">
        <f>SUM('monthly data'!LB293:LD293)</f>
        <v>136.26728293600002</v>
      </c>
      <c r="DD293" s="745">
        <f>SUM('monthly data'!LE293:LG293)</f>
        <v>145.35257727199999</v>
      </c>
      <c r="DE293" s="745">
        <f>SUM('monthly data'!LH293:LJ293)</f>
        <v>155.763119558</v>
      </c>
      <c r="DF293" s="745">
        <f>SUM('monthly data'!LK293:LM293)</f>
        <v>147.13247023299999</v>
      </c>
      <c r="DG293" s="745">
        <f>SUM('monthly data'!LN293:LP293)</f>
        <v>164.812391443</v>
      </c>
      <c r="DH293" s="745">
        <f>SUM('monthly data'!LQ293:LS293)</f>
        <v>181.27536502457247</v>
      </c>
      <c r="DI293" s="745">
        <f>SUM('monthly data'!LT293:LV293)</f>
        <v>196.175307326</v>
      </c>
      <c r="DJ293" s="745">
        <f>SUM('monthly data'!LW293:LY293)</f>
        <v>191.82297517262478</v>
      </c>
      <c r="DK293" s="745">
        <f>IFERROR(SUM('monthly data'!LZ293:MB293)," ")</f>
        <v>171.48548724626013</v>
      </c>
      <c r="DL293" s="745">
        <f>IFERROR(SUM('monthly data'!MC293:ME293)," ")</f>
        <v>270.80128140864224</v>
      </c>
      <c r="DM293" s="745">
        <f>IFERROR(SUM('monthly data'!MF293:MH293)," ")</f>
        <v>239.38921204018447</v>
      </c>
      <c r="DN293" s="745">
        <f>IFERROR(SUM('monthly data'!MI293:MK293)," ")</f>
        <v>262.91748068718448</v>
      </c>
      <c r="DO293" s="870" t="str">
        <f>IFERROR(SUM('monthly data'!ML293:MN293)," ")</f>
        <v xml:space="preserve"> </v>
      </c>
      <c r="DP293" s="870" t="str">
        <f>IFERROR(SUM('monthly data'!MO293:MQ293)," ")</f>
        <v xml:space="preserve"> </v>
      </c>
      <c r="DQ293" s="870" t="str">
        <f>IFERROR(SUM('monthly data'!MR293:MT293)," ")</f>
        <v xml:space="preserve"> </v>
      </c>
      <c r="DR293" s="870"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5">
        <f>SUM('monthly data'!AX294:AZ294)</f>
        <v>6.3836860289999997</v>
      </c>
      <c r="T294" s="745">
        <f>SUM('monthly data'!BA294:BC294)</f>
        <v>6.3836860289999997</v>
      </c>
      <c r="U294" s="745">
        <f>SUM('monthly data'!BD294:BF294)</f>
        <v>6.3836860289999997</v>
      </c>
      <c r="V294" s="745">
        <f>SUM('monthly data'!BG294:BI294)</f>
        <v>6.3836860289999997</v>
      </c>
      <c r="W294" s="745">
        <f>SUM('monthly data'!BJ294:BL294)</f>
        <v>6.5616648895000012</v>
      </c>
      <c r="X294" s="745">
        <f>SUM('monthly data'!BM294:BO294)</f>
        <v>6.5616648895000012</v>
      </c>
      <c r="Y294" s="745">
        <f>SUM('monthly data'!BP294:BR294)</f>
        <v>6.5616648895000012</v>
      </c>
      <c r="Z294" s="745">
        <f>SUM('monthly data'!BS294:BU294)</f>
        <v>6.5616648895000012</v>
      </c>
      <c r="AA294" s="745">
        <f>SUM('monthly data'!BV294:BX294)</f>
        <v>7.5046687500000004</v>
      </c>
      <c r="AB294" s="745">
        <f>SUM('monthly data'!BY294:CA294)</f>
        <v>7.5046687500000004</v>
      </c>
      <c r="AC294" s="745">
        <f>SUM('monthly data'!CB294:CD294)</f>
        <v>7.5046687500000004</v>
      </c>
      <c r="AD294" s="745">
        <f>SUM('monthly data'!CE294:CG294)</f>
        <v>7.5046687500000004</v>
      </c>
      <c r="AE294" s="745">
        <f>SUM('monthly data'!CH294:CJ294)</f>
        <v>9.1141062500000007</v>
      </c>
      <c r="AF294" s="745">
        <f>SUM('monthly data'!CK294:CM294)</f>
        <v>9.1141062500000007</v>
      </c>
      <c r="AG294" s="745">
        <f>SUM('monthly data'!CN294:CP294)</f>
        <v>9.1141062500000007</v>
      </c>
      <c r="AH294" s="745">
        <f>SUM('monthly data'!CQ294:CS294)</f>
        <v>9.1141062500000007</v>
      </c>
      <c r="AI294" s="745">
        <f>SUM('monthly data'!CT294:CV294)</f>
        <v>10.811037500000001</v>
      </c>
      <c r="AJ294" s="745">
        <f>SUM('monthly data'!CW294:CY294)</f>
        <v>10.811037500000001</v>
      </c>
      <c r="AK294" s="745">
        <f>SUM('monthly data'!CZ294:DB294)</f>
        <v>10.811037500000001</v>
      </c>
      <c r="AL294" s="745">
        <f>SUM('monthly data'!DC294:DE294)</f>
        <v>10.811037500000001</v>
      </c>
      <c r="AM294" s="745">
        <f>SUM('monthly data'!DF294:DH294)</f>
        <v>12.794784983374374</v>
      </c>
      <c r="AN294" s="745">
        <f>SUM('monthly data'!DI294:DK294)</f>
        <v>12.794784983374374</v>
      </c>
      <c r="AO294" s="745">
        <f>SUM('monthly data'!DL294:DN294)</f>
        <v>12.794784983374374</v>
      </c>
      <c r="AP294" s="745">
        <f>SUM('monthly data'!DO294:DQ294)</f>
        <v>12.794784983374374</v>
      </c>
      <c r="AQ294" s="745">
        <f>SUM('monthly data'!DR294:DT294)</f>
        <v>15.503682466748749</v>
      </c>
      <c r="AR294" s="745">
        <f>SUM('monthly data'!DU294:DW294)</f>
        <v>15.503682466748749</v>
      </c>
      <c r="AS294" s="745">
        <f>SUM('monthly data'!DX294:DZ294)</f>
        <v>15.503682466748749</v>
      </c>
      <c r="AT294" s="745">
        <f>SUM('monthly data'!EA294:EC294)</f>
        <v>15.503682466748749</v>
      </c>
      <c r="AU294" s="745">
        <f>SUM('monthly data'!ED294:EF294)</f>
        <v>16.800922483374375</v>
      </c>
      <c r="AV294" s="745">
        <f>SUM('monthly data'!EG294:EI294)</f>
        <v>16.800922483374375</v>
      </c>
      <c r="AW294" s="745">
        <f>SUM('monthly data'!EJ294:EL294)</f>
        <v>16.800922483374375</v>
      </c>
      <c r="AX294" s="745">
        <f>SUM('monthly data'!EM294:EO294)</f>
        <v>16.800922483374375</v>
      </c>
      <c r="AY294" s="745">
        <f>SUM('monthly data'!EP294:ER294)</f>
        <v>16.962440000000001</v>
      </c>
      <c r="AZ294" s="745">
        <f>SUM('monthly data'!ES294:EU294)</f>
        <v>13.757810000000001</v>
      </c>
      <c r="BA294" s="745">
        <f>SUM('monthly data'!EV294:EX294)</f>
        <v>22.046659999999999</v>
      </c>
      <c r="BB294" s="745">
        <f>SUM('monthly data'!EY294:FA294)</f>
        <v>24.745349999999998</v>
      </c>
      <c r="BC294" s="745">
        <f>SUM('monthly data'!FB294:FD294)</f>
        <v>17.688659999999999</v>
      </c>
      <c r="BD294" s="745">
        <f>SUM('monthly data'!FE294:FG294)</f>
        <v>17.435400000000001</v>
      </c>
      <c r="BE294" s="745">
        <f>SUM('monthly data'!FH294:FJ294)</f>
        <v>21.795119999999997</v>
      </c>
      <c r="BF294" s="745">
        <f>SUM('monthly data'!FK294:FM294)</f>
        <v>23.40767</v>
      </c>
      <c r="BG294" s="745">
        <f>SUM('monthly data'!FN294:FP294)</f>
        <v>27.449919999999999</v>
      </c>
      <c r="BH294" s="745">
        <f>SUM('monthly data'!FQ294:FS294)</f>
        <v>31.236099999999997</v>
      </c>
      <c r="BI294" s="745">
        <f>SUM('monthly data'!FT294:FV294)</f>
        <v>22.479649999999999</v>
      </c>
      <c r="BJ294" s="745">
        <f>SUM('monthly data'!FW294:FY294)</f>
        <v>23.640829999999998</v>
      </c>
      <c r="BK294" s="745">
        <f>SUM('monthly data'!FZ294:GB294)</f>
        <v>30.35041</v>
      </c>
      <c r="BL294" s="745">
        <f>SUM('monthly data'!GC294:GE294)</f>
        <v>30.7288</v>
      </c>
      <c r="BM294" s="745">
        <f>SUM('monthly data'!GF294:GH294)</f>
        <v>24.620139999999999</v>
      </c>
      <c r="BN294" s="745">
        <f>SUM('monthly data'!GI294:GK294)</f>
        <v>32.960790000000003</v>
      </c>
      <c r="BO294" s="745">
        <f>SUM('monthly data'!GL294:GN294)</f>
        <v>25.43225</v>
      </c>
      <c r="BP294" s="745">
        <f>SUM('monthly data'!GO294:GQ294)</f>
        <v>42.233949999999993</v>
      </c>
      <c r="BQ294" s="745">
        <f>SUM('monthly data'!GR294:GT294)</f>
        <v>35.376750000000001</v>
      </c>
      <c r="BR294" s="745">
        <f>SUM('monthly data'!GU294:GW294)</f>
        <v>33.835369999999998</v>
      </c>
      <c r="BS294" s="745">
        <f>SUM('monthly data'!GX294:GZ294)</f>
        <v>32.181809999999999</v>
      </c>
      <c r="BT294" s="745">
        <f>SUM('monthly data'!HA294:HC294)</f>
        <v>50.654269999999997</v>
      </c>
      <c r="BU294" s="745">
        <f>SUM('monthly data'!HD294:HF294)</f>
        <v>26.765699999999999</v>
      </c>
      <c r="BV294" s="745">
        <f>SUM('monthly data'!HG294:HI294)</f>
        <v>34.574451442000004</v>
      </c>
      <c r="BW294" s="745">
        <f>SUM('monthly data'!HJ294:HL294)</f>
        <v>38.302198183000002</v>
      </c>
      <c r="BX294" s="745">
        <f>SUM('monthly data'!HM294:HO294)</f>
        <v>44.954485340999994</v>
      </c>
      <c r="BY294" s="745">
        <f>SUM('monthly data'!HP294:HR294)</f>
        <v>31.191243356000001</v>
      </c>
      <c r="BZ294" s="745">
        <f>SUM('monthly data'!HS294:HU294)</f>
        <v>33.185009474000005</v>
      </c>
      <c r="CA294" s="745">
        <f>SUM('monthly data'!HV294:HX294)</f>
        <v>39.053348429000003</v>
      </c>
      <c r="CB294" s="745">
        <f>SUM('monthly data'!HY294:IA294)</f>
        <v>39.086483341000005</v>
      </c>
      <c r="CC294" s="745">
        <f>SUM('monthly data'!IB294:ID294)</f>
        <v>44.034020560000002</v>
      </c>
      <c r="CD294" s="745">
        <f>SUM('monthly data'!IE294:IG294)</f>
        <v>56.144786230999998</v>
      </c>
      <c r="CE294" s="745">
        <f>SUM('monthly data'!IH294:IJ294)</f>
        <v>54.891905170000001</v>
      </c>
      <c r="CF294" s="745">
        <f>SUM('monthly data'!IK294:IM294)</f>
        <v>34.786726395999999</v>
      </c>
      <c r="CG294" s="745">
        <f>SUM('monthly data'!IN294:IP294)</f>
        <v>47.145300257999999</v>
      </c>
      <c r="CH294" s="745">
        <f>SUM('monthly data'!IQ294:IS294)</f>
        <v>52.553532822999998</v>
      </c>
      <c r="CI294" s="745">
        <f>SUM('monthly data'!IT294:IV294)</f>
        <v>47.519319107000001</v>
      </c>
      <c r="CJ294" s="745">
        <f>SUM('monthly data'!IW294:IY294)</f>
        <v>33.403260621999998</v>
      </c>
      <c r="CK294" s="745">
        <f>SUM('monthly data'!IZ294:JB294)</f>
        <v>54.941276277</v>
      </c>
      <c r="CL294" s="745">
        <f>SUM('monthly data'!JC294:JE294)</f>
        <v>44.231961704999996</v>
      </c>
      <c r="CM294" s="745">
        <f>SUM('monthly data'!JF294:JH294)</f>
        <v>49.565859545999999</v>
      </c>
      <c r="CN294" s="745">
        <f>SUM('monthly data'!JI294:JK294)</f>
        <v>70.412775577000005</v>
      </c>
      <c r="CO294" s="745">
        <f>SUM('monthly data'!JL294:JN294)</f>
        <v>67.052111287000002</v>
      </c>
      <c r="CP294" s="745">
        <f>SUM('monthly data'!JO294:JQ294)</f>
        <v>50.697837131999997</v>
      </c>
      <c r="CQ294" s="745">
        <f>SUM('monthly data'!JR294:JT294)</f>
        <v>47.421376199999997</v>
      </c>
      <c r="CR294" s="745">
        <f>SUM('monthly data'!JU294:JW294)</f>
        <v>51.109336783000003</v>
      </c>
      <c r="CS294" s="745">
        <f>SUM('monthly data'!JX294:JZ294)</f>
        <v>60.211425725999995</v>
      </c>
      <c r="CT294" s="745">
        <f>SUM('monthly data'!KA294:KC294)</f>
        <v>58.056732474</v>
      </c>
      <c r="CU294" s="745">
        <f>SUM('monthly data'!KD294:KF294)</f>
        <v>57.573456368999999</v>
      </c>
      <c r="CV294" s="745">
        <f>SUM('monthly data'!KG294:KI294)</f>
        <v>54.010569791000002</v>
      </c>
      <c r="CW294" s="745">
        <f>SUM('monthly data'!KJ294:KL294)</f>
        <v>111.86758425350013</v>
      </c>
      <c r="CX294" s="745">
        <f>SUM('monthly data'!KM294:KO294)</f>
        <v>111.35461839550001</v>
      </c>
      <c r="CY294" s="745">
        <f>SUM('monthly data'!KP294:KR294)</f>
        <v>175.54495475300001</v>
      </c>
      <c r="CZ294" s="745">
        <f>SUM('monthly data'!KS294:KU294)</f>
        <v>173.57953200900002</v>
      </c>
      <c r="DA294" s="745">
        <f>SUM('monthly data'!KV294:KX294)</f>
        <v>174.30625961599998</v>
      </c>
      <c r="DB294" s="745">
        <f>SUM('monthly data'!KY294:LA294)</f>
        <v>140.40315745699999</v>
      </c>
      <c r="DC294" s="745">
        <f>SUM('monthly data'!LB294:LD294)</f>
        <v>128.06311668800001</v>
      </c>
      <c r="DD294" s="745">
        <f>SUM('monthly data'!LE294:LG294)</f>
        <v>243.62606140100002</v>
      </c>
      <c r="DE294" s="745">
        <f>SUM('monthly data'!LH294:LJ294)</f>
        <v>153.82722891900002</v>
      </c>
      <c r="DF294" s="745">
        <f>SUM('monthly data'!LK294:LM294)</f>
        <v>197.54289851299998</v>
      </c>
      <c r="DG294" s="745">
        <f>SUM('monthly data'!LN294:LP294)</f>
        <v>261.11645349700001</v>
      </c>
      <c r="DH294" s="745">
        <f>SUM('monthly data'!LQ294:LS294)</f>
        <v>257.91469521066</v>
      </c>
      <c r="DI294" s="745">
        <f>SUM('monthly data'!LT294:LV294)</f>
        <v>279.23991924567565</v>
      </c>
      <c r="DJ294" s="745">
        <f>SUM('monthly data'!LW294:LY294)</f>
        <v>211.30844514978261</v>
      </c>
      <c r="DK294" s="745">
        <f>IFERROR(SUM('monthly data'!LZ294:MB294)," ")</f>
        <v>206.60094809488282</v>
      </c>
      <c r="DL294" s="745">
        <f>IFERROR(SUM('monthly data'!MC294:ME294)," ")</f>
        <v>317.07356025436411</v>
      </c>
      <c r="DM294" s="745">
        <f>IFERROR(SUM('monthly data'!MF294:MH294)," ")</f>
        <v>239.21638866631542</v>
      </c>
      <c r="DN294" s="745">
        <f>IFERROR(SUM('monthly data'!MI294:MK294)," ")</f>
        <v>151.37908132431556</v>
      </c>
      <c r="DO294" s="870" t="str">
        <f>IFERROR(SUM('monthly data'!ML294:MN294)," ")</f>
        <v xml:space="preserve"> </v>
      </c>
      <c r="DP294" s="870" t="str">
        <f>IFERROR(SUM('monthly data'!MO294:MQ294)," ")</f>
        <v xml:space="preserve"> </v>
      </c>
      <c r="DQ294" s="870" t="str">
        <f>IFERROR(SUM('monthly data'!MR294:MT294)," ")</f>
        <v xml:space="preserve"> </v>
      </c>
      <c r="DR294" s="870"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5">
        <f>SUM('monthly data'!AX295:AZ295)</f>
        <v>1.479739215875</v>
      </c>
      <c r="T295" s="745">
        <f>SUM('monthly data'!BA295:BC295)</f>
        <v>1.479739215875</v>
      </c>
      <c r="U295" s="745">
        <f>SUM('monthly data'!BD295:BF295)</f>
        <v>1.479739215875</v>
      </c>
      <c r="V295" s="745">
        <f>SUM('monthly data'!BG295:BI295)</f>
        <v>1.479739215875</v>
      </c>
      <c r="W295" s="745">
        <f>SUM('monthly data'!BJ295:BL295)</f>
        <v>1.3563571079374999</v>
      </c>
      <c r="X295" s="745">
        <f>SUM('monthly data'!BM295:BO295)</f>
        <v>1.3563571079374999</v>
      </c>
      <c r="Y295" s="745">
        <f>SUM('monthly data'!BP295:BR295)</f>
        <v>1.3563571079374999</v>
      </c>
      <c r="Z295" s="745">
        <f>SUM('monthly data'!BS295:BU295)</f>
        <v>1.3563571079374999</v>
      </c>
      <c r="AA295" s="745">
        <f>SUM('monthly data'!BV295:BX295)</f>
        <v>1.46055</v>
      </c>
      <c r="AB295" s="745">
        <f>SUM('monthly data'!BY295:CA295)</f>
        <v>1.46055</v>
      </c>
      <c r="AC295" s="745">
        <f>SUM('monthly data'!CB295:CD295)</f>
        <v>1.46055</v>
      </c>
      <c r="AD295" s="745">
        <f>SUM('monthly data'!CE295:CG295)</f>
        <v>1.46055</v>
      </c>
      <c r="AE295" s="745">
        <f>SUM('monthly data'!CH295:CJ295)</f>
        <v>1.8645624999999999</v>
      </c>
      <c r="AF295" s="745">
        <f>SUM('monthly data'!CK295:CM295)</f>
        <v>1.8645624999999999</v>
      </c>
      <c r="AG295" s="745">
        <f>SUM('monthly data'!CN295:CP295)</f>
        <v>1.8645624999999999</v>
      </c>
      <c r="AH295" s="745">
        <f>SUM('monthly data'!CQ295:CS295)</f>
        <v>1.8645624999999999</v>
      </c>
      <c r="AI295" s="745">
        <f>SUM('monthly data'!CT295:CV295)</f>
        <v>2.44658</v>
      </c>
      <c r="AJ295" s="745">
        <f>SUM('monthly data'!CW295:CY295)</f>
        <v>2.44658</v>
      </c>
      <c r="AK295" s="745">
        <f>SUM('monthly data'!CZ295:DB295)</f>
        <v>2.44658</v>
      </c>
      <c r="AL295" s="745">
        <f>SUM('monthly data'!DC295:DE295)</f>
        <v>2.44658</v>
      </c>
      <c r="AM295" s="745">
        <f>SUM('monthly data'!DF295:DH295)</f>
        <v>2.8375911786249999</v>
      </c>
      <c r="AN295" s="745">
        <f>SUM('monthly data'!DI295:DK295)</f>
        <v>2.8375911786249999</v>
      </c>
      <c r="AO295" s="745">
        <f>SUM('monthly data'!DL295:DN295)</f>
        <v>2.8375911786249999</v>
      </c>
      <c r="AP295" s="745">
        <f>SUM('monthly data'!DO295:DQ295)</f>
        <v>2.8375911786249999</v>
      </c>
      <c r="AQ295" s="745">
        <f>SUM('monthly data'!DR295:DT295)</f>
        <v>2.8854048572500002</v>
      </c>
      <c r="AR295" s="745">
        <f>SUM('monthly data'!DU295:DW295)</f>
        <v>2.8854048572500002</v>
      </c>
      <c r="AS295" s="745">
        <f>SUM('monthly data'!DX295:DZ295)</f>
        <v>2.8854048572500002</v>
      </c>
      <c r="AT295" s="745">
        <f>SUM('monthly data'!EA295:EC295)</f>
        <v>2.8854048572500002</v>
      </c>
      <c r="AU295" s="745">
        <f>SUM('monthly data'!ED295:EF295)</f>
        <v>3.0280999286249997</v>
      </c>
      <c r="AV295" s="745">
        <f>SUM('monthly data'!EG295:EI295)</f>
        <v>3.0280999286249997</v>
      </c>
      <c r="AW295" s="745">
        <f>SUM('monthly data'!EJ295:EL295)</f>
        <v>3.0280999286249997</v>
      </c>
      <c r="AX295" s="745">
        <f>SUM('monthly data'!EM295:EO295)</f>
        <v>3.0280999286249997</v>
      </c>
      <c r="AY295" s="745">
        <f>SUM('monthly data'!EP295:ER295)</f>
        <v>0.76477440200000002</v>
      </c>
      <c r="AZ295" s="745">
        <f>SUM('monthly data'!ES295:EU295)</f>
        <v>0.76646999999999998</v>
      </c>
      <c r="BA295" s="745">
        <f>SUM('monthly data'!EV295:EX295)</f>
        <v>1.6276300000000001</v>
      </c>
      <c r="BB295" s="745">
        <f>SUM('monthly data'!EY295:FA295)</f>
        <v>5.5553938439999992</v>
      </c>
      <c r="BC295" s="745">
        <f>SUM('monthly data'!FB295:FD295)</f>
        <v>1.6529</v>
      </c>
      <c r="BD295" s="745">
        <f>SUM('monthly data'!FE295:FG295)</f>
        <v>2.285706797</v>
      </c>
      <c r="BE295" s="745">
        <f>SUM('monthly data'!FH295:FJ295)</f>
        <v>2.2531599999999998</v>
      </c>
      <c r="BF295" s="745">
        <f>SUM('monthly data'!FK295:FM295)</f>
        <v>2.66303</v>
      </c>
      <c r="BG295" s="745">
        <f>SUM('monthly data'!FN295:FP295)</f>
        <v>1.09131</v>
      </c>
      <c r="BH295" s="745">
        <f>SUM('monthly data'!FQ295:FS295)</f>
        <v>1.4322299999999999</v>
      </c>
      <c r="BI295" s="745">
        <f>SUM('monthly data'!FT295:FV295)</f>
        <v>2.5144599999999997</v>
      </c>
      <c r="BJ295" s="745">
        <f>SUM('monthly data'!FW295:FY295)</f>
        <v>2.31155</v>
      </c>
      <c r="BK295" s="745">
        <f>SUM('monthly data'!FZ295:GB295)</f>
        <v>2.4242599999999999</v>
      </c>
      <c r="BL295" s="745">
        <f>SUM('monthly data'!GC295:GE295)</f>
        <v>2.2855600000000003</v>
      </c>
      <c r="BM295" s="745">
        <f>SUM('monthly data'!GF295:GH295)</f>
        <v>2.8029200000000003</v>
      </c>
      <c r="BN295" s="745">
        <f>SUM('monthly data'!GI295:GK295)</f>
        <v>2.6032700000000002</v>
      </c>
      <c r="BO295" s="745">
        <f>SUM('monthly data'!GL295:GN295)</f>
        <v>1.8433600000000001</v>
      </c>
      <c r="BP295" s="745">
        <f>SUM('monthly data'!GO295:GQ295)</f>
        <v>3.6895299999999995</v>
      </c>
      <c r="BQ295" s="745">
        <f>SUM('monthly data'!GR295:GT295)</f>
        <v>3.2909009820000001</v>
      </c>
      <c r="BR295" s="745">
        <f>SUM('monthly data'!GU295:GW295)</f>
        <v>3.630701739</v>
      </c>
      <c r="BS295" s="745">
        <f>SUM('monthly data'!GX295:GZ295)</f>
        <v>3.9371</v>
      </c>
      <c r="BT295" s="745">
        <f>SUM('monthly data'!HA295:HC295)</f>
        <v>2.0186700000000002</v>
      </c>
      <c r="BU295" s="745">
        <f>SUM('monthly data'!HD295:HF295)</f>
        <v>3.3113000000000001</v>
      </c>
      <c r="BV295" s="745">
        <f>SUM('monthly data'!HG295:HI295)</f>
        <v>0</v>
      </c>
      <c r="BW295" s="745">
        <f>SUM('monthly data'!HJ295:HL295)</f>
        <v>0</v>
      </c>
      <c r="BX295" s="745">
        <f>SUM('monthly data'!HM295:HO295)</f>
        <v>0</v>
      </c>
      <c r="BY295" s="745">
        <f>SUM('monthly data'!HP295:HR295)</f>
        <v>5.3771429791750203</v>
      </c>
      <c r="BZ295" s="745">
        <f>SUM('monthly data'!HS295:HU295)</f>
        <v>4.5156558843491528</v>
      </c>
      <c r="CA295" s="745">
        <f>SUM('monthly data'!HV295:HX295)</f>
        <v>3.8879176593734375</v>
      </c>
      <c r="CB295" s="745">
        <f>SUM('monthly data'!HY295:IA295)</f>
        <v>4.2616360679674035</v>
      </c>
      <c r="CC295" s="745">
        <f>SUM('monthly data'!IB295:ID295)</f>
        <v>4.1805357602156219</v>
      </c>
      <c r="CD295" s="745">
        <f>SUM('monthly data'!IE295:IG295)</f>
        <v>4.1400525779999997</v>
      </c>
      <c r="CE295" s="745">
        <f>SUM('monthly data'!IH295:IJ295)</f>
        <v>4.6203738336361511</v>
      </c>
      <c r="CF295" s="745">
        <f>SUM('monthly data'!IK295:IM295)</f>
        <v>5.3071719333638754</v>
      </c>
      <c r="CG295" s="745">
        <f>SUM('monthly data'!IN295:IP295)</f>
        <v>6.0629194972506966</v>
      </c>
      <c r="CH295" s="745">
        <f>SUM('monthly data'!IQ295:IS295)</f>
        <v>6.3942959915811031</v>
      </c>
      <c r="CI295" s="745">
        <f>SUM('monthly data'!IT295:IV295)</f>
        <v>6.288097618000001</v>
      </c>
      <c r="CJ295" s="745">
        <f>SUM('monthly data'!IW295:IY295)</f>
        <v>6.6060607880453457</v>
      </c>
      <c r="CK295" s="745">
        <f>SUM('monthly data'!IZ295:JB295)</f>
        <v>9.4380875727239602</v>
      </c>
      <c r="CL295" s="745">
        <f>SUM('monthly data'!JC295:JE295)</f>
        <v>9.6830976531966879</v>
      </c>
      <c r="CM295" s="745">
        <f>SUM('monthly data'!JF295:JH295)</f>
        <v>10.590761463110384</v>
      </c>
      <c r="CN295" s="745">
        <f>SUM('monthly data'!JI295:JK295)</f>
        <v>10.876110360040634</v>
      </c>
      <c r="CO295" s="745">
        <f>SUM('monthly data'!JL295:JN295)</f>
        <v>12.390090325808112</v>
      </c>
      <c r="CP295" s="745">
        <f>SUM('monthly data'!JO295:JQ295)</f>
        <v>12.258985854410344</v>
      </c>
      <c r="CQ295" s="745">
        <f>SUM('monthly data'!JR295:JT295)</f>
        <v>13.555304230068261</v>
      </c>
      <c r="CR295" s="745">
        <f>SUM('monthly data'!JU295:JW295)</f>
        <v>13.171635473718371</v>
      </c>
      <c r="CS295" s="745">
        <f>SUM('monthly data'!JX295:JZ295)</f>
        <v>12.832092876954107</v>
      </c>
      <c r="CT295" s="745">
        <f>SUM('monthly data'!KA295:KC295)</f>
        <v>14.629451506319093</v>
      </c>
      <c r="CU295" s="745">
        <f>SUM('monthly data'!KD295:KF295)</f>
        <v>13.778120931000002</v>
      </c>
      <c r="CV295" s="745">
        <f>SUM('monthly data'!KG295:KI295)</f>
        <v>13.543585620000002</v>
      </c>
      <c r="CW295" s="745">
        <f>SUM('monthly data'!KJ295:KL295)</f>
        <v>15.356410832999998</v>
      </c>
      <c r="CX295" s="745">
        <f>SUM('monthly data'!KM295:KO295)</f>
        <v>23.723921498999999</v>
      </c>
      <c r="CY295" s="745">
        <f>SUM('monthly data'!KP295:KR295)</f>
        <v>19.732541673</v>
      </c>
      <c r="CZ295" s="745">
        <f>SUM('monthly data'!KS295:KU295)</f>
        <v>19.488916398999997</v>
      </c>
      <c r="DA295" s="745">
        <f>SUM('monthly data'!KV295:KX295)</f>
        <v>27.183289321999997</v>
      </c>
      <c r="DB295" s="745">
        <f>SUM('monthly data'!KY295:LA295)</f>
        <v>23.880587033999998</v>
      </c>
      <c r="DC295" s="745">
        <f>SUM('monthly data'!LB295:LD295)</f>
        <v>32.536847656999655</v>
      </c>
      <c r="DD295" s="745">
        <f>SUM('monthly data'!LE295:LG295)</f>
        <v>29.908157388705675</v>
      </c>
      <c r="DE295" s="745">
        <f>SUM('monthly data'!LH295:LJ295)</f>
        <v>40.581413548</v>
      </c>
      <c r="DF295" s="745">
        <f>SUM('monthly data'!LK295:LM295)</f>
        <v>33.792694881000003</v>
      </c>
      <c r="DG295" s="745">
        <f>SUM('monthly data'!LN295:LP295)</f>
        <v>39.276768353999998</v>
      </c>
      <c r="DH295" s="745">
        <f>SUM('monthly data'!LQ295:LS295)</f>
        <v>36.716562588000002</v>
      </c>
      <c r="DI295" s="745">
        <f>SUM('monthly data'!LT295:LV295)</f>
        <v>50.560181663000002</v>
      </c>
      <c r="DJ295" s="745">
        <f>SUM('monthly data'!LW295:LY295)</f>
        <v>43.417204751999996</v>
      </c>
      <c r="DK295" s="745">
        <f>IFERROR(SUM('monthly data'!LZ295:MB295)," ")</f>
        <v>57.913749030999995</v>
      </c>
      <c r="DL295" s="745">
        <f>IFERROR(SUM('monthly data'!MC295:ME295)," ")</f>
        <v>50.762658631000001</v>
      </c>
      <c r="DM295" s="745">
        <f>IFERROR(SUM('monthly data'!MF295:MH295)," ")</f>
        <v>55.731716896999998</v>
      </c>
      <c r="DN295" s="745">
        <f>IFERROR(SUM('monthly data'!MI295:MK295)," ")</f>
        <v>58.195494312999998</v>
      </c>
      <c r="DO295" s="870" t="str">
        <f>IFERROR(SUM('monthly data'!ML295:MN295)," ")</f>
        <v xml:space="preserve"> </v>
      </c>
      <c r="DP295" s="870" t="str">
        <f>IFERROR(SUM('monthly data'!MO295:MQ295)," ")</f>
        <v xml:space="preserve"> </v>
      </c>
      <c r="DQ295" s="870" t="str">
        <f>IFERROR(SUM('monthly data'!MR295:MT295)," ")</f>
        <v xml:space="preserve"> </v>
      </c>
      <c r="DR295" s="870"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5">
        <f>SUM('monthly data'!AX296:AZ296)</f>
        <v>0</v>
      </c>
      <c r="T296" s="745">
        <f>SUM('monthly data'!BA296:BC296)</f>
        <v>0</v>
      </c>
      <c r="U296" s="745">
        <f>SUM('monthly data'!BD296:BF296)</f>
        <v>0</v>
      </c>
      <c r="V296" s="745">
        <f>SUM('monthly data'!BG296:BI296)</f>
        <v>0</v>
      </c>
      <c r="W296" s="745">
        <f>SUM('monthly data'!BJ296:BL296)</f>
        <v>0</v>
      </c>
      <c r="X296" s="745">
        <f>SUM('monthly data'!BM296:BO296)</f>
        <v>0</v>
      </c>
      <c r="Y296" s="745">
        <f>SUM('monthly data'!BP296:BR296)</f>
        <v>0</v>
      </c>
      <c r="Z296" s="745">
        <f>SUM('monthly data'!BS296:BU296)</f>
        <v>0</v>
      </c>
      <c r="AA296" s="745">
        <f>SUM('monthly data'!BV296:BX296)</f>
        <v>0</v>
      </c>
      <c r="AB296" s="745">
        <f>SUM('monthly data'!BY296:CA296)</f>
        <v>0</v>
      </c>
      <c r="AC296" s="745">
        <f>SUM('monthly data'!CB296:CD296)</f>
        <v>0</v>
      </c>
      <c r="AD296" s="745">
        <f>SUM('monthly data'!CE296:CG296)</f>
        <v>0</v>
      </c>
      <c r="AE296" s="745">
        <f>SUM('monthly data'!CH296:CJ296)</f>
        <v>0</v>
      </c>
      <c r="AF296" s="745">
        <f>SUM('monthly data'!CK296:CM296)</f>
        <v>0</v>
      </c>
      <c r="AG296" s="745">
        <f>SUM('monthly data'!CN296:CP296)</f>
        <v>0</v>
      </c>
      <c r="AH296" s="745">
        <f>SUM('monthly data'!CQ296:CS296)</f>
        <v>0</v>
      </c>
      <c r="AI296" s="745">
        <f>SUM('monthly data'!CT296:CV296)</f>
        <v>0</v>
      </c>
      <c r="AJ296" s="745">
        <f>SUM('monthly data'!CW296:CY296)</f>
        <v>0</v>
      </c>
      <c r="AK296" s="745">
        <f>SUM('monthly data'!CZ296:DB296)</f>
        <v>0</v>
      </c>
      <c r="AL296" s="745">
        <f>SUM('monthly data'!DC296:DE296)</f>
        <v>0</v>
      </c>
      <c r="AM296" s="745">
        <f>SUM('monthly data'!DF296:DH296)</f>
        <v>0</v>
      </c>
      <c r="AN296" s="745">
        <f>SUM('monthly data'!DI296:DK296)</f>
        <v>0</v>
      </c>
      <c r="AO296" s="745">
        <f>SUM('monthly data'!DL296:DN296)</f>
        <v>0</v>
      </c>
      <c r="AP296" s="745">
        <f>SUM('monthly data'!DO296:DQ296)</f>
        <v>0</v>
      </c>
      <c r="AQ296" s="745">
        <f>SUM('monthly data'!DR296:DT296)</f>
        <v>0</v>
      </c>
      <c r="AR296" s="745">
        <f>SUM('monthly data'!DU296:DW296)</f>
        <v>0</v>
      </c>
      <c r="AS296" s="745">
        <f>SUM('monthly data'!DX296:DZ296)</f>
        <v>0</v>
      </c>
      <c r="AT296" s="745">
        <f>SUM('monthly data'!EA296:EC296)</f>
        <v>0</v>
      </c>
      <c r="AU296" s="745">
        <f>SUM('monthly data'!ED296:EF296)</f>
        <v>0</v>
      </c>
      <c r="AV296" s="745">
        <f>SUM('monthly data'!EG296:EI296)</f>
        <v>0</v>
      </c>
      <c r="AW296" s="745">
        <f>SUM('monthly data'!EJ296:EL296)</f>
        <v>0</v>
      </c>
      <c r="AX296" s="745">
        <f>SUM('monthly data'!EM296:EO296)</f>
        <v>0</v>
      </c>
      <c r="AY296" s="745">
        <f>SUM('monthly data'!EP296:ER296)</f>
        <v>0.53010433665662804</v>
      </c>
      <c r="AZ296" s="745">
        <f>SUM('monthly data'!ES296:EU296)</f>
        <v>1.2022456197521718</v>
      </c>
      <c r="BA296" s="745">
        <f>SUM('monthly data'!EV296:EX296)</f>
        <v>0.46015283305990007</v>
      </c>
      <c r="BB296" s="745">
        <f>SUM('monthly data'!EY296:FA296)</f>
        <v>7.403062492000001E-2</v>
      </c>
      <c r="BC296" s="745">
        <f>SUM('monthly data'!FB296:FD296)</f>
        <v>0.5493656254592999</v>
      </c>
      <c r="BD296" s="745">
        <f>SUM('monthly data'!FE296:FG296)</f>
        <v>1.3877464493114999</v>
      </c>
      <c r="BE296" s="745">
        <f>SUM('monthly data'!FH296:FJ296)</f>
        <v>0.5434616433627999</v>
      </c>
      <c r="BF296" s="745">
        <f>SUM('monthly data'!FK296:FM296)</f>
        <v>1.2769048530698002</v>
      </c>
      <c r="BG296" s="745">
        <f>SUM('monthly data'!FN296:FP296)</f>
        <v>0.66456754900000004</v>
      </c>
      <c r="BH296" s="745">
        <f>SUM('monthly data'!FQ296:FS296)</f>
        <v>1.4587610149999999</v>
      </c>
      <c r="BI296" s="745">
        <f>SUM('monthly data'!FT296:FV296)</f>
        <v>0.68426809200000005</v>
      </c>
      <c r="BJ296" s="745">
        <f>SUM('monthly data'!FW296:FY296)</f>
        <v>1.255026494</v>
      </c>
      <c r="BK296" s="745">
        <f>SUM('monthly data'!FZ296:GB296)</f>
        <v>0.81353493964722001</v>
      </c>
      <c r="BL296" s="745">
        <f>SUM('monthly data'!GC296:GE296)</f>
        <v>1.4912421125336</v>
      </c>
      <c r="BM296" s="745">
        <f>SUM('monthly data'!GF296:GH296)</f>
        <v>0.84343512767000006</v>
      </c>
      <c r="BN296" s="745">
        <f>SUM('monthly data'!GI296:GK296)</f>
        <v>1.4110300003482998</v>
      </c>
      <c r="BO296" s="745">
        <f>SUM('monthly data'!GL296:GN296)</f>
        <v>1.3728528500000001</v>
      </c>
      <c r="BP296" s="745">
        <f>SUM('monthly data'!GO296:GQ296)</f>
        <v>0.96019386399999995</v>
      </c>
      <c r="BQ296" s="745">
        <f>SUM('monthly data'!GR296:GT296)</f>
        <v>1.5668340860000001</v>
      </c>
      <c r="BR296" s="745">
        <f>SUM('monthly data'!GU296:GW296)</f>
        <v>0.99599109381999995</v>
      </c>
      <c r="BS296" s="745">
        <f>SUM('monthly data'!GX296:GZ296)</f>
        <v>1.6731239523699999</v>
      </c>
      <c r="BT296" s="745">
        <f>SUM('monthly data'!HA296:HC296)</f>
        <v>0.97625318642999992</v>
      </c>
      <c r="BU296" s="745">
        <f>SUM('monthly data'!HD296:HF296)</f>
        <v>1.5017</v>
      </c>
      <c r="BV296" s="745">
        <f>SUM('monthly data'!HG296:HI296)</f>
        <v>0</v>
      </c>
      <c r="BW296" s="745">
        <f>SUM('monthly data'!HJ296:HL296)</f>
        <v>2.3757611229268005</v>
      </c>
      <c r="BX296" s="745">
        <f>SUM('monthly data'!HM296:HO296)</f>
        <v>2.1035807114389873</v>
      </c>
      <c r="BY296" s="745">
        <f>SUM('monthly data'!HP296:HR296)</f>
        <v>1.8792575985136883</v>
      </c>
      <c r="BZ296" s="745">
        <f>SUM('monthly data'!HS296:HU296)</f>
        <v>10.369324827894177</v>
      </c>
      <c r="CA296" s="745">
        <f>SUM('monthly data'!HV296:HX296)</f>
        <v>2.1064545952283296</v>
      </c>
      <c r="CB296" s="745">
        <f>SUM('monthly data'!HY296:IA296)</f>
        <v>11.176415188061526</v>
      </c>
      <c r="CC296" s="745">
        <f>SUM('monthly data'!IB296:ID296)</f>
        <v>2.3784037238213944</v>
      </c>
      <c r="CD296" s="745">
        <f>SUM('monthly data'!IE296:IG296)</f>
        <v>11.22938193876019</v>
      </c>
      <c r="CE296" s="745">
        <f>SUM('monthly data'!IH296:IJ296)</f>
        <v>2.1023149306442606</v>
      </c>
      <c r="CF296" s="745">
        <f>SUM('monthly data'!IK296:IM296)</f>
        <v>11.900551686642483</v>
      </c>
      <c r="CG296" s="745">
        <f>SUM('monthly data'!IN296:IP296)</f>
        <v>3.338922375024</v>
      </c>
      <c r="CH296" s="745">
        <f>SUM('monthly data'!IQ296:IS296)</f>
        <v>11.819294436000002</v>
      </c>
      <c r="CI296" s="745">
        <f>SUM('monthly data'!IT296:IV296)</f>
        <v>3.8724093539392133</v>
      </c>
      <c r="CJ296" s="745">
        <f>SUM('monthly data'!IW296:IY296)</f>
        <v>12.31661339965604</v>
      </c>
      <c r="CK296" s="745">
        <f>SUM('monthly data'!IZ296:JB296)</f>
        <v>5.3206302813856237</v>
      </c>
      <c r="CL296" s="745">
        <f>SUM('monthly data'!JC296:JE296)</f>
        <v>13.171114056667612</v>
      </c>
      <c r="CM296" s="745">
        <f>SUM('monthly data'!JF296:JH296)</f>
        <v>5.7463248364230042</v>
      </c>
      <c r="CN296" s="745">
        <f>SUM('monthly data'!JI296:JK296)</f>
        <v>12.700550228719413</v>
      </c>
      <c r="CO296" s="745">
        <f>SUM('monthly data'!JL296:JN296)</f>
        <v>7.6699731950508312</v>
      </c>
      <c r="CP296" s="745">
        <f>SUM('monthly data'!JO296:JQ296)</f>
        <v>13.339931741427483</v>
      </c>
      <c r="CQ296" s="745">
        <f>SUM('monthly data'!JR296:JT296)</f>
        <v>6.1802398031218821</v>
      </c>
      <c r="CR296" s="745">
        <f>SUM('monthly data'!JU296:JW296)</f>
        <v>15.636832697877903</v>
      </c>
      <c r="CS296" s="745">
        <f>SUM('monthly data'!JX296:JZ296)</f>
        <v>6.3695515060338996</v>
      </c>
      <c r="CT296" s="745">
        <f>SUM('monthly data'!KA296:KC296)</f>
        <v>16.715245283463311</v>
      </c>
      <c r="CU296" s="745">
        <f>SUM('monthly data'!KD296:KF296)</f>
        <v>8.7075301229500468</v>
      </c>
      <c r="CV296" s="745">
        <f>SUM('monthly data'!KG296:KI296)</f>
        <v>16.095889800488266</v>
      </c>
      <c r="CW296" s="745">
        <f>SUM('monthly data'!KJ296:KL296)</f>
        <v>9.8897048632003148</v>
      </c>
      <c r="CX296" s="745">
        <f>SUM('monthly data'!KM296:KO296)</f>
        <v>18.549704709087507</v>
      </c>
      <c r="CY296" s="745">
        <f>SUM('monthly data'!KP296:KR296)</f>
        <v>11.979854470451006</v>
      </c>
      <c r="CZ296" s="745">
        <f>SUM('monthly data'!KS296:KU296)</f>
        <v>20.397749879320553</v>
      </c>
      <c r="DA296" s="745">
        <f>SUM('monthly data'!KV296:KX296)</f>
        <v>12.406831338046846</v>
      </c>
      <c r="DB296" s="745">
        <f>SUM('monthly data'!KY296:LA296)</f>
        <v>20.374418571778996</v>
      </c>
      <c r="DC296" s="745">
        <f>SUM('monthly data'!LB296:LD296)</f>
        <v>14.185021846840032</v>
      </c>
      <c r="DD296" s="745">
        <f>SUM('monthly data'!LE296:LG296)</f>
        <v>20.210722743933967</v>
      </c>
      <c r="DE296" s="745">
        <f>SUM('monthly data'!LH296:LJ296)</f>
        <v>20.511334603293019</v>
      </c>
      <c r="DF296" s="745">
        <f>SUM('monthly data'!LK296:LM296)</f>
        <v>7.2857815892086446</v>
      </c>
      <c r="DG296" s="745">
        <f>SUM('monthly data'!LN296:LP296)</f>
        <v>33.552730472420492</v>
      </c>
      <c r="DH296" s="745">
        <f>SUM('monthly data'!LQ296:LS296)</f>
        <v>8.6176743641332418</v>
      </c>
      <c r="DI296" s="745">
        <f>SUM('monthly data'!LT296:LV296)</f>
        <v>33.477053925616595</v>
      </c>
      <c r="DJ296" s="745">
        <f>SUM('monthly data'!LW296:LY296)</f>
        <v>9.858374780301677</v>
      </c>
      <c r="DK296" s="745">
        <f>IFERROR(SUM('monthly data'!LZ296:MB296)," ")</f>
        <v>36.887585629677623</v>
      </c>
      <c r="DL296" s="745">
        <f>IFERROR(SUM('monthly data'!MC296:ME296)," ")</f>
        <v>20.626048508505473</v>
      </c>
      <c r="DM296" s="745">
        <f>IFERROR(SUM('monthly data'!MF296:MH296)," ")</f>
        <v>45.001431716318081</v>
      </c>
      <c r="DN296" s="745">
        <f>IFERROR(SUM('monthly data'!MI296:MK296)," ")</f>
        <v>33.120768901354211</v>
      </c>
      <c r="DO296" s="870" t="str">
        <f>IFERROR(SUM('monthly data'!ML296:MN296)," ")</f>
        <v xml:space="preserve"> </v>
      </c>
      <c r="DP296" s="870" t="str">
        <f>IFERROR(SUM('monthly data'!MO296:MQ296)," ")</f>
        <v xml:space="preserve"> </v>
      </c>
      <c r="DQ296" s="870" t="str">
        <f>IFERROR(SUM('monthly data'!MR296:MT296)," ")</f>
        <v xml:space="preserve"> </v>
      </c>
      <c r="DR296" s="870" t="str">
        <f>IFERROR(SUM('monthly data'!MU296:MW296)," ")</f>
        <v xml:space="preserve"> </v>
      </c>
      <c r="DS296" s="100"/>
      <c r="DT296" s="100"/>
      <c r="DU296" s="100"/>
      <c r="DV296" s="100"/>
      <c r="DW296" s="100"/>
      <c r="DX296" s="100"/>
      <c r="DY296" s="100"/>
      <c r="DZ296" s="100"/>
    </row>
    <row r="297" spans="1:130">
      <c r="B297" s="670" t="s">
        <v>1567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5">
        <f>SUM('monthly data'!AX297:AZ297)</f>
        <v>2.7079522075</v>
      </c>
      <c r="T297" s="745">
        <f>SUM('monthly data'!BA297:BC297)</f>
        <v>2.7079522075</v>
      </c>
      <c r="U297" s="745">
        <f>SUM('monthly data'!BD297:BF297)</f>
        <v>2.7079522075</v>
      </c>
      <c r="V297" s="745">
        <f>SUM('monthly data'!BG297:BI297)</f>
        <v>2.7079522075</v>
      </c>
      <c r="W297" s="745">
        <f>SUM('monthly data'!BJ297:BL297)</f>
        <v>3.0431198537499999</v>
      </c>
      <c r="X297" s="745">
        <f>SUM('monthly data'!BM297:BO297)</f>
        <v>3.0431198537499999</v>
      </c>
      <c r="Y297" s="745">
        <f>SUM('monthly data'!BP297:BR297)</f>
        <v>3.0431198537499999</v>
      </c>
      <c r="Z297" s="745">
        <f>SUM('monthly data'!BS297:BU297)</f>
        <v>3.0431198537499999</v>
      </c>
      <c r="AA297" s="745">
        <f>SUM('monthly data'!BV297:BX297)</f>
        <v>3.8651187499999997</v>
      </c>
      <c r="AB297" s="745">
        <f>SUM('monthly data'!BY297:CA297)</f>
        <v>3.8651187499999997</v>
      </c>
      <c r="AC297" s="745">
        <f>SUM('monthly data'!CB297:CD297)</f>
        <v>3.8651187499999997</v>
      </c>
      <c r="AD297" s="745">
        <f>SUM('monthly data'!CE297:CG297)</f>
        <v>3.8651187499999997</v>
      </c>
      <c r="AE297" s="745">
        <f>SUM('monthly data'!CH297:CJ297)</f>
        <v>4.8914749999999998</v>
      </c>
      <c r="AF297" s="745">
        <f>SUM('monthly data'!CK297:CM297)</f>
        <v>4.8914749999999998</v>
      </c>
      <c r="AG297" s="745">
        <f>SUM('monthly data'!CN297:CP297)</f>
        <v>4.8914749999999998</v>
      </c>
      <c r="AH297" s="745">
        <f>SUM('monthly data'!CQ297:CS297)</f>
        <v>4.8914749999999998</v>
      </c>
      <c r="AI297" s="745">
        <f>SUM('monthly data'!CT297:CV297)</f>
        <v>6.3942375000000009</v>
      </c>
      <c r="AJ297" s="745">
        <f>SUM('monthly data'!CW297:CY297)</f>
        <v>6.3942375000000009</v>
      </c>
      <c r="AK297" s="745">
        <f>SUM('monthly data'!CZ297:DB297)</f>
        <v>6.3942375000000009</v>
      </c>
      <c r="AL297" s="745">
        <f>SUM('monthly data'!DC297:DE297)</f>
        <v>6.3942375000000009</v>
      </c>
      <c r="AM297" s="745">
        <f>SUM('monthly data'!DF297:DH297)</f>
        <v>9.4211312500000002</v>
      </c>
      <c r="AN297" s="745">
        <f>SUM('monthly data'!DI297:DK297)</f>
        <v>9.4211312500000002</v>
      </c>
      <c r="AO297" s="745">
        <f>SUM('monthly data'!DL297:DN297)</f>
        <v>9.4211312500000002</v>
      </c>
      <c r="AP297" s="745">
        <f>SUM('monthly data'!DO297:DQ297)</f>
        <v>9.4211312500000002</v>
      </c>
      <c r="AQ297" s="745">
        <f>SUM('monthly data'!DR297:DT297)</f>
        <v>13.532531250000002</v>
      </c>
      <c r="AR297" s="745">
        <f>SUM('monthly data'!DU297:DW297)</f>
        <v>13.532531250000002</v>
      </c>
      <c r="AS297" s="745">
        <f>SUM('monthly data'!DX297:DZ297)</f>
        <v>13.532531250000002</v>
      </c>
      <c r="AT297" s="745">
        <f>SUM('monthly data'!EA297:EC297)</f>
        <v>13.532531250000002</v>
      </c>
      <c r="AU297" s="745">
        <f>SUM('monthly data'!ED297:EF297)</f>
        <v>18.141981250000001</v>
      </c>
      <c r="AV297" s="745">
        <f>SUM('monthly data'!EG297:EI297)</f>
        <v>18.141981250000001</v>
      </c>
      <c r="AW297" s="745">
        <f>SUM('monthly data'!EJ297:EL297)</f>
        <v>18.141981250000001</v>
      </c>
      <c r="AX297" s="745">
        <f>SUM('monthly data'!EM297:EO297)</f>
        <v>18.141981250000001</v>
      </c>
      <c r="AY297" s="745">
        <f>SUM('monthly data'!EP297:ER297)</f>
        <v>22.052130000000002</v>
      </c>
      <c r="AZ297" s="745">
        <f>SUM('monthly data'!ES297:EU297)</f>
        <v>24.20391</v>
      </c>
      <c r="BA297" s="745">
        <f>SUM('monthly data'!EV297:EX297)</f>
        <v>31.025410000000001</v>
      </c>
      <c r="BB297" s="745">
        <f>SUM('monthly data'!EY297:FA297)</f>
        <v>26.552500000000002</v>
      </c>
      <c r="BC297" s="745">
        <f>SUM('monthly data'!FB297:FD297)</f>
        <v>30.688970000000001</v>
      </c>
      <c r="BD297" s="745">
        <f>SUM('monthly data'!FE297:FG297)</f>
        <v>33.527639999999998</v>
      </c>
      <c r="BE297" s="745">
        <f>SUM('monthly data'!FH297:FJ297)</f>
        <v>36.509419999999999</v>
      </c>
      <c r="BF297" s="745">
        <f>SUM('monthly data'!FK297:FM297)</f>
        <v>29.719769999999997</v>
      </c>
      <c r="BG297" s="745">
        <f>SUM('monthly data'!FN297:FP297)</f>
        <v>41.853520000000003</v>
      </c>
      <c r="BH297" s="745">
        <f>SUM('monthly data'!FQ297:FS297)</f>
        <v>28.543039999999998</v>
      </c>
      <c r="BI297" s="745">
        <f>SUM('monthly data'!FT297:FV297)</f>
        <v>1.5</v>
      </c>
      <c r="BJ297" s="745">
        <f>SUM('monthly data'!FW297:FY297)</f>
        <v>10.116910000000001</v>
      </c>
      <c r="BK297" s="745">
        <f>SUM('monthly data'!FZ297:GB297)</f>
        <v>16.22268</v>
      </c>
      <c r="BL297" s="745">
        <f>SUM('monthly data'!GC297:GE297)</f>
        <v>48.44314</v>
      </c>
      <c r="BM297" s="745">
        <f>SUM('monthly data'!GF297:GH297)</f>
        <v>49.370280000000001</v>
      </c>
      <c r="BN297" s="745">
        <f>SUM('monthly data'!GI297:GK297)</f>
        <v>46.748099999999994</v>
      </c>
      <c r="BO297" s="745">
        <f>SUM('monthly data'!GL297:GN297)</f>
        <v>49.946449999999999</v>
      </c>
      <c r="BP297" s="745">
        <f>SUM('monthly data'!GO297:GQ297)</f>
        <v>51.821280000000002</v>
      </c>
      <c r="BQ297" s="745">
        <f>SUM('monthly data'!GR297:GT297)</f>
        <v>54.011070000000004</v>
      </c>
      <c r="BR297" s="745">
        <f>SUM('monthly data'!GU297:GW297)</f>
        <v>64.523110000000003</v>
      </c>
      <c r="BS297" s="745">
        <f>SUM('monthly data'!GX297:GZ297)</f>
        <v>53.802759999999999</v>
      </c>
      <c r="BT297" s="745">
        <f>SUM('monthly data'!HA297:HC297)</f>
        <v>53.063919999999996</v>
      </c>
      <c r="BU297" s="745">
        <f>SUM('monthly data'!HD297:HF297)</f>
        <v>65.051699999999997</v>
      </c>
      <c r="BV297" s="745">
        <f>SUM('monthly data'!HG297:HI297)</f>
        <v>68.993102450000009</v>
      </c>
      <c r="BW297" s="745">
        <f>SUM('monthly data'!HJ297:HL297)</f>
        <v>59.595829246999998</v>
      </c>
      <c r="BX297" s="745">
        <f>SUM('monthly data'!HM297:HO297)</f>
        <v>62.893578893000004</v>
      </c>
      <c r="BY297" s="745">
        <f>SUM('monthly data'!HP297:HR297)</f>
        <v>78.484113831999991</v>
      </c>
      <c r="BZ297" s="745">
        <f>SUM('monthly data'!HS297:HU297)</f>
        <v>72.651313549999998</v>
      </c>
      <c r="CA297" s="745">
        <f>SUM('monthly data'!HV297:HX297)</f>
        <v>69.748415631</v>
      </c>
      <c r="CB297" s="745">
        <f>SUM('monthly data'!HY297:IA297)</f>
        <v>65.892369031000001</v>
      </c>
      <c r="CC297" s="745">
        <f>SUM('monthly data'!IB297:ID297)</f>
        <v>77.169546182000005</v>
      </c>
      <c r="CD297" s="745">
        <f>SUM('monthly data'!IE297:IG297)</f>
        <v>63.192865196</v>
      </c>
      <c r="CE297" s="745">
        <f>SUM('monthly data'!IH297:IJ297)</f>
        <v>60.911340547999998</v>
      </c>
      <c r="CF297" s="745">
        <f>SUM('monthly data'!IK297:IM297)</f>
        <v>63.489486827999997</v>
      </c>
      <c r="CG297" s="745">
        <f>SUM('monthly data'!IN297:IP297)</f>
        <v>68.735862297245546</v>
      </c>
      <c r="CH297" s="745">
        <f>SUM('monthly data'!IQ297:IS297)</f>
        <v>89.806554640000002</v>
      </c>
      <c r="CI297" s="745">
        <f>SUM('monthly data'!IT297:IV297)</f>
        <v>79.854059991</v>
      </c>
      <c r="CJ297" s="745">
        <f>SUM('monthly data'!IW297:IY297)</f>
        <v>70.268342537999999</v>
      </c>
      <c r="CK297" s="745">
        <f>SUM('monthly data'!IZ297:JB297)</f>
        <v>75.491676463000005</v>
      </c>
      <c r="CL297" s="745">
        <f>SUM('monthly data'!JC297:JE297)</f>
        <v>86.681211488000002</v>
      </c>
      <c r="CM297" s="745">
        <f>SUM('monthly data'!JF297:JH297)</f>
        <v>94.822763598999998</v>
      </c>
      <c r="CN297" s="745">
        <f>SUM('monthly data'!JI297:JK297)</f>
        <v>103.90776360981999</v>
      </c>
      <c r="CO297" s="745">
        <f>SUM('monthly data'!JL297:JN297)</f>
        <v>90.811465596000005</v>
      </c>
      <c r="CP297" s="745">
        <f>SUM('monthly data'!JO297:JQ297)</f>
        <v>98.151417471000002</v>
      </c>
      <c r="CQ297" s="745">
        <f>SUM('monthly data'!JR297:JT297)</f>
        <v>105.48170773003142</v>
      </c>
      <c r="CR297" s="745">
        <f>SUM('monthly data'!JU297:JW297)</f>
        <v>88.652884970808572</v>
      </c>
      <c r="CS297" s="745">
        <f>SUM('monthly data'!JX297:JZ297)</f>
        <v>92.780830438999999</v>
      </c>
      <c r="CT297" s="745">
        <f>SUM('monthly data'!KA297:KC297)</f>
        <v>131.880814762</v>
      </c>
      <c r="CU297" s="745">
        <f>SUM('monthly data'!KD297:KF297)</f>
        <v>95.869497796999994</v>
      </c>
      <c r="CV297" s="745">
        <f>SUM('monthly data'!KG297:KI297)</f>
        <v>86.699854321999993</v>
      </c>
      <c r="CW297" s="745">
        <f>SUM('monthly data'!KJ297:KL297)</f>
        <v>181.16766570999999</v>
      </c>
      <c r="CX297" s="745">
        <f>SUM('monthly data'!KM297:KO297)</f>
        <v>215.27095082400004</v>
      </c>
      <c r="CY297" s="745">
        <f>SUM('monthly data'!KP297:KR297)</f>
        <v>163.69426741199999</v>
      </c>
      <c r="CZ297" s="745">
        <f>SUM('monthly data'!KS297:KU297)</f>
        <v>218.85616958599999</v>
      </c>
      <c r="DA297" s="745">
        <f>SUM('monthly data'!KV297:KX297)</f>
        <v>64.972850561000001</v>
      </c>
      <c r="DB297" s="745">
        <f>SUM('monthly data'!KY297:LA297)</f>
        <v>99.559247855999999</v>
      </c>
      <c r="DC297" s="745">
        <f>SUM('monthly data'!LB297:LD297)</f>
        <v>84.525548905999997</v>
      </c>
      <c r="DD297" s="745">
        <f>SUM('monthly data'!LE297:LG297)</f>
        <v>52.138696221999986</v>
      </c>
      <c r="DE297" s="745">
        <f>SUM('monthly data'!LH297:LJ297)</f>
        <v>180.38497103999998</v>
      </c>
      <c r="DF297" s="745">
        <f>SUM('monthly data'!LK297:LM297)</f>
        <v>50.508701638999995</v>
      </c>
      <c r="DG297" s="745">
        <f>SUM('monthly data'!LN297:LP297)</f>
        <v>79.23127279400002</v>
      </c>
      <c r="DH297" s="745">
        <f>SUM('monthly data'!LQ297:LS297)</f>
        <v>128.714879228</v>
      </c>
      <c r="DI297" s="745">
        <f>SUM('monthly data'!LT297:LV297)</f>
        <v>100.58614190099999</v>
      </c>
      <c r="DJ297" s="745">
        <f>SUM('monthly data'!LW297:LY297)</f>
        <v>71.70936259299998</v>
      </c>
      <c r="DK297" s="745">
        <f>IFERROR(SUM('monthly data'!LZ297:MB297)," ")</f>
        <v>81.827279780873795</v>
      </c>
      <c r="DL297" s="745">
        <f>IFERROR(SUM('monthly data'!MC297:ME297)," ")</f>
        <v>90.855159472126189</v>
      </c>
      <c r="DM297" s="745">
        <f>IFERROR(SUM('monthly data'!MF297:MH297)," ")</f>
        <v>79.635025244000019</v>
      </c>
      <c r="DN297" s="745">
        <f>IFERROR(SUM('monthly data'!MI297:MK297)," ")</f>
        <v>74.76333244999995</v>
      </c>
      <c r="DO297" s="870" t="str">
        <f>IFERROR(SUM('monthly data'!ML297:MN297)," ")</f>
        <v xml:space="preserve"> </v>
      </c>
      <c r="DP297" s="870" t="str">
        <f>IFERROR(SUM('monthly data'!MO297:MQ297)," ")</f>
        <v xml:space="preserve"> </v>
      </c>
      <c r="DQ297" s="870" t="str">
        <f>IFERROR(SUM('monthly data'!MR297:MT297)," ")</f>
        <v xml:space="preserve"> </v>
      </c>
      <c r="DR297" s="870" t="str">
        <f>IFERROR(SUM('monthly data'!MU297:MW297)," ")</f>
        <v xml:space="preserve"> </v>
      </c>
      <c r="DS297" s="100"/>
      <c r="DT297" s="100"/>
      <c r="DU297" s="100"/>
      <c r="DV297" s="100"/>
      <c r="DW297" s="100"/>
      <c r="DX297" s="100"/>
      <c r="DY297" s="100"/>
      <c r="DZ297" s="100"/>
    </row>
    <row r="298" spans="1:130">
      <c r="B298" s="673" t="s">
        <v>1564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5">
        <f>SUM('monthly data'!AX298:AZ298)</f>
        <v>0</v>
      </c>
      <c r="T298" s="745">
        <f>SUM('monthly data'!BA298:BC298)</f>
        <v>0</v>
      </c>
      <c r="U298" s="745">
        <f>SUM('monthly data'!BD298:BF298)</f>
        <v>0</v>
      </c>
      <c r="V298" s="745">
        <f>SUM('monthly data'!BG298:BI298)</f>
        <v>0</v>
      </c>
      <c r="W298" s="745">
        <f>SUM('monthly data'!BJ298:BL298)</f>
        <v>0</v>
      </c>
      <c r="X298" s="745">
        <f>SUM('monthly data'!BM298:BO298)</f>
        <v>0</v>
      </c>
      <c r="Y298" s="745">
        <f>SUM('monthly data'!BP298:BR298)</f>
        <v>0</v>
      </c>
      <c r="Z298" s="745">
        <f>SUM('monthly data'!BS298:BU298)</f>
        <v>0</v>
      </c>
      <c r="AA298" s="745">
        <f>SUM('monthly data'!BV298:BX298)</f>
        <v>0</v>
      </c>
      <c r="AB298" s="745">
        <f>SUM('monthly data'!BY298:CA298)</f>
        <v>0</v>
      </c>
      <c r="AC298" s="745">
        <f>SUM('monthly data'!CB298:CD298)</f>
        <v>0</v>
      </c>
      <c r="AD298" s="745">
        <f>SUM('monthly data'!CE298:CG298)</f>
        <v>0</v>
      </c>
      <c r="AE298" s="745">
        <f>SUM('monthly data'!CH298:CJ298)</f>
        <v>0</v>
      </c>
      <c r="AF298" s="745">
        <f>SUM('monthly data'!CK298:CM298)</f>
        <v>0</v>
      </c>
      <c r="AG298" s="745">
        <f>SUM('monthly data'!CN298:CP298)</f>
        <v>0</v>
      </c>
      <c r="AH298" s="745">
        <f>SUM('monthly data'!CQ298:CS298)</f>
        <v>0</v>
      </c>
      <c r="AI298" s="745">
        <f>SUM('monthly data'!CT298:CV298)</f>
        <v>0</v>
      </c>
      <c r="AJ298" s="745">
        <f>SUM('monthly data'!CW298:CY298)</f>
        <v>0</v>
      </c>
      <c r="AK298" s="745">
        <f>SUM('monthly data'!CZ298:DB298)</f>
        <v>0</v>
      </c>
      <c r="AL298" s="745">
        <f>SUM('monthly data'!DC298:DE298)</f>
        <v>0</v>
      </c>
      <c r="AM298" s="745">
        <f>SUM('monthly data'!DF298:DH298)</f>
        <v>0</v>
      </c>
      <c r="AN298" s="745">
        <f>SUM('monthly data'!DI298:DK298)</f>
        <v>0</v>
      </c>
      <c r="AO298" s="745">
        <f>SUM('monthly data'!DL298:DN298)</f>
        <v>0</v>
      </c>
      <c r="AP298" s="745">
        <f>SUM('monthly data'!DO298:DQ298)</f>
        <v>0</v>
      </c>
      <c r="AQ298" s="745">
        <f>SUM('monthly data'!DR298:DT298)</f>
        <v>0</v>
      </c>
      <c r="AR298" s="745">
        <f>SUM('monthly data'!DU298:DW298)</f>
        <v>0</v>
      </c>
      <c r="AS298" s="745">
        <f>SUM('monthly data'!DX298:DZ298)</f>
        <v>0</v>
      </c>
      <c r="AT298" s="745">
        <f>SUM('monthly data'!EA298:EC298)</f>
        <v>0</v>
      </c>
      <c r="AU298" s="745">
        <f>SUM('monthly data'!ED298:EF298)</f>
        <v>0</v>
      </c>
      <c r="AV298" s="745">
        <f>SUM('monthly data'!EG298:EI298)</f>
        <v>0</v>
      </c>
      <c r="AW298" s="745">
        <f>SUM('monthly data'!EJ298:EL298)</f>
        <v>0</v>
      </c>
      <c r="AX298" s="745">
        <f>SUM('monthly data'!EM298:EO298)</f>
        <v>0</v>
      </c>
      <c r="AY298" s="745">
        <f>SUM('monthly data'!EP298:ER298)</f>
        <v>11.347150000000001</v>
      </c>
      <c r="AZ298" s="745">
        <f>SUM('monthly data'!ES298:EU298)</f>
        <v>8.519400000000001</v>
      </c>
      <c r="BA298" s="745">
        <f>SUM('monthly data'!EV298:EX298)</f>
        <v>17.570039999999999</v>
      </c>
      <c r="BB298" s="745">
        <f>SUM('monthly data'!EY298:FA298)</f>
        <v>9.5119799999999994</v>
      </c>
      <c r="BC298" s="745">
        <f>SUM('monthly data'!FB298:FD298)</f>
        <v>12.64068</v>
      </c>
      <c r="BD298" s="745">
        <f>SUM('monthly data'!FE298:FG298)</f>
        <v>16.016170000000002</v>
      </c>
      <c r="BE298" s="745">
        <f>SUM('monthly data'!FH298:FJ298)</f>
        <v>14.506360000000001</v>
      </c>
      <c r="BF298" s="745">
        <f>SUM('monthly data'!FK298:FM298)</f>
        <v>0</v>
      </c>
      <c r="BG298" s="745">
        <f>SUM('monthly data'!FN298:FP298)</f>
        <v>0</v>
      </c>
      <c r="BH298" s="745">
        <f>SUM('monthly data'!FQ298:FS298)</f>
        <v>0</v>
      </c>
      <c r="BI298" s="745">
        <f>SUM('monthly data'!FT298:FV298)</f>
        <v>0</v>
      </c>
      <c r="BJ298" s="745">
        <f>SUM('monthly data'!FW298:FY298)</f>
        <v>3.0111699999999995</v>
      </c>
      <c r="BK298" s="745">
        <f>SUM('monthly data'!FZ298:GB298)</f>
        <v>14.041910000000001</v>
      </c>
      <c r="BL298" s="745">
        <f>SUM('monthly data'!GC298:GE298)</f>
        <v>10.83775</v>
      </c>
      <c r="BM298" s="745">
        <f>SUM('monthly data'!GF298:GH298)</f>
        <v>18.206720000000001</v>
      </c>
      <c r="BN298" s="745">
        <f>SUM('monthly data'!GI298:GK298)</f>
        <v>18.64357</v>
      </c>
      <c r="BO298" s="745">
        <f>SUM('monthly data'!GL298:GN298)</f>
        <v>14.096679999999999</v>
      </c>
      <c r="BP298" s="745">
        <f>SUM('monthly data'!GO298:GQ298)</f>
        <v>16.940329999999999</v>
      </c>
      <c r="BQ298" s="745">
        <f>SUM('monthly data'!GR298:GT298)</f>
        <v>15.73028</v>
      </c>
      <c r="BR298" s="745">
        <f>SUM('monthly data'!GU298:GW298)</f>
        <v>16.795270000000002</v>
      </c>
      <c r="BS298" s="745">
        <f>SUM('monthly data'!GX298:GZ298)</f>
        <v>26.753610000000002</v>
      </c>
      <c r="BT298" s="745">
        <f>SUM('monthly data'!HA298:HC298)</f>
        <v>15.198780000000001</v>
      </c>
      <c r="BU298" s="745">
        <f>SUM('monthly data'!HD298:HF298)</f>
        <v>17.325399999999998</v>
      </c>
      <c r="BV298" s="745">
        <f>SUM('monthly data'!HG298:HI298)</f>
        <v>19.315013378000003</v>
      </c>
      <c r="BW298" s="745">
        <f>SUM('monthly data'!HJ298:HL298)</f>
        <v>21.088094842</v>
      </c>
      <c r="BX298" s="745">
        <f>SUM('monthly data'!HM298:HO298)</f>
        <v>22.218510780000003</v>
      </c>
      <c r="BY298" s="745">
        <f>SUM('monthly data'!HP298:HR298)</f>
        <v>11.554418462999999</v>
      </c>
      <c r="BZ298" s="745">
        <f>SUM('monthly data'!HS298:HU298)</f>
        <v>22.460041646000001</v>
      </c>
      <c r="CA298" s="745">
        <f>SUM('monthly data'!HV298:HX298)</f>
        <v>33.090675748000002</v>
      </c>
      <c r="CB298" s="745">
        <f>SUM('monthly data'!HY298:IA298)</f>
        <v>52.003349315999998</v>
      </c>
      <c r="CC298" s="745">
        <f>SUM('monthly data'!IB298:ID298)</f>
        <v>33.920547966000001</v>
      </c>
      <c r="CD298" s="745">
        <f>SUM('monthly data'!IE298:IG298)</f>
        <v>28.429232681999999</v>
      </c>
      <c r="CE298" s="745">
        <f>SUM('monthly data'!IH298:IJ298)</f>
        <v>48.824554353000003</v>
      </c>
      <c r="CF298" s="745">
        <f>SUM('monthly data'!IK298:IM298)</f>
        <v>50.289248353999994</v>
      </c>
      <c r="CG298" s="745">
        <f>SUM('monthly data'!IN298:IP298)</f>
        <v>41.337228453999998</v>
      </c>
      <c r="CH298" s="745">
        <f>SUM('monthly data'!IQ298:IS298)</f>
        <v>35.660899092999998</v>
      </c>
      <c r="CI298" s="745">
        <f>SUM('monthly data'!IT298:IV298)</f>
        <v>43.306453073999997</v>
      </c>
      <c r="CJ298" s="745">
        <f>SUM('monthly data'!IW298:IY298)</f>
        <v>38.907406002999998</v>
      </c>
      <c r="CK298" s="745">
        <f>SUM('monthly data'!IZ298:JB298)</f>
        <v>51.282500447000004</v>
      </c>
      <c r="CL298" s="745">
        <f>SUM('monthly data'!JC298:JE298)</f>
        <v>52.096156460000003</v>
      </c>
      <c r="CM298" s="745">
        <f>SUM('monthly data'!JF298:JH298)</f>
        <v>28.659322211999999</v>
      </c>
      <c r="CN298" s="745">
        <f>SUM('monthly data'!JI298:JK298)</f>
        <v>27.315903923</v>
      </c>
      <c r="CO298" s="745">
        <f>SUM('monthly data'!JL298:JN298)</f>
        <v>64.651998651</v>
      </c>
      <c r="CP298" s="745">
        <f>SUM('monthly data'!JO298:JQ298)</f>
        <v>59.305949269999999</v>
      </c>
      <c r="CQ298" s="745">
        <f>SUM('monthly data'!JR298:JT298)</f>
        <v>27.950435760999998</v>
      </c>
      <c r="CR298" s="745">
        <f>SUM('monthly data'!JU298:JW298)</f>
        <v>29.930738822999999</v>
      </c>
      <c r="CS298" s="745">
        <f>SUM('monthly data'!JX298:JZ298)</f>
        <v>53.207124874999998</v>
      </c>
      <c r="CT298" s="745">
        <f>SUM('monthly data'!KA298:KC298)</f>
        <v>58.762939068999998</v>
      </c>
      <c r="CU298" s="745">
        <f>SUM('monthly data'!KD298:KF298)</f>
        <v>52.02621844250001</v>
      </c>
      <c r="CV298" s="745">
        <f>SUM('monthly data'!KG298:KI298)</f>
        <v>73.7028950885</v>
      </c>
      <c r="CW298" s="745">
        <f>SUM('monthly data'!KJ298:KL298)</f>
        <v>47.408258063999995</v>
      </c>
      <c r="CX298" s="745">
        <f>SUM('monthly data'!KM298:KO298)</f>
        <v>41.942524779000003</v>
      </c>
      <c r="CY298" s="745">
        <f>SUM('monthly data'!KP298:KR298)</f>
        <v>35.459671725999996</v>
      </c>
      <c r="CZ298" s="745">
        <f>SUM('monthly data'!KS298:KU298)</f>
        <v>19.539483450000002</v>
      </c>
      <c r="DA298" s="745">
        <f>SUM('monthly data'!KV298:KX298)</f>
        <v>37.810522488000004</v>
      </c>
      <c r="DB298" s="745">
        <f>SUM('monthly data'!KY298:LA298)</f>
        <v>28.199969772000003</v>
      </c>
      <c r="DC298" s="745">
        <f>SUM('monthly data'!LB298:LD298)</f>
        <v>24.714762971999999</v>
      </c>
      <c r="DD298" s="745">
        <f>SUM('monthly data'!LE298:LG298)</f>
        <v>41.536246665999997</v>
      </c>
      <c r="DE298" s="745">
        <f>SUM('monthly data'!LH298:LJ298)</f>
        <v>25.857144782999995</v>
      </c>
      <c r="DF298" s="745">
        <f>SUM('monthly data'!LK298:LM298)</f>
        <v>48.084761819000001</v>
      </c>
      <c r="DG298" s="745">
        <f>SUM('monthly data'!LN298:LP298)</f>
        <v>44.027806046999999</v>
      </c>
      <c r="DH298" s="745">
        <f>SUM('monthly data'!LQ298:LS298)</f>
        <v>29.048836105000003</v>
      </c>
      <c r="DI298" s="745">
        <f>SUM('monthly data'!LT298:LV298)</f>
        <v>62.600000000000009</v>
      </c>
      <c r="DJ298" s="745">
        <f>SUM('monthly data'!LW298:LY298)</f>
        <v>3.0999999999999943</v>
      </c>
      <c r="DK298" s="745">
        <f>IFERROR(SUM('monthly data'!LZ298:MB298)," ")</f>
        <v>27.526832441300009</v>
      </c>
      <c r="DL298" s="745">
        <f>IFERROR(SUM('monthly data'!MC298:ME298)," ")</f>
        <v>34.473167558699998</v>
      </c>
      <c r="DM298" s="745">
        <f>IFERROR(SUM('monthly data'!MF298:MH298)," ")</f>
        <v>43.196188269000004</v>
      </c>
      <c r="DN298" s="745">
        <f>IFERROR(SUM('monthly data'!MI298:MK298)," ")</f>
        <v>25.852596421999998</v>
      </c>
      <c r="DO298" s="870" t="str">
        <f>IFERROR(SUM('monthly data'!ML298:MN298)," ")</f>
        <v xml:space="preserve"> </v>
      </c>
      <c r="DP298" s="870" t="str">
        <f>IFERROR(SUM('monthly data'!MO298:MQ298)," ")</f>
        <v xml:space="preserve"> </v>
      </c>
      <c r="DQ298" s="870" t="str">
        <f>IFERROR(SUM('monthly data'!MR298:MT298)," ")</f>
        <v xml:space="preserve"> </v>
      </c>
      <c r="DR298" s="870" t="str">
        <f>IFERROR(SUM('monthly data'!MU298:MW298)," ")</f>
        <v xml:space="preserve"> </v>
      </c>
      <c r="DS298" s="100"/>
      <c r="DT298" s="100"/>
      <c r="DU298" s="100"/>
      <c r="DV298" s="100"/>
      <c r="DW298" s="100"/>
      <c r="DX298" s="100"/>
      <c r="DY298" s="100"/>
      <c r="DZ298" s="100"/>
    </row>
    <row r="299" spans="1:130">
      <c r="A299" t="s">
        <v>1487</v>
      </c>
      <c r="B299" s="668" t="s">
        <v>19</v>
      </c>
      <c r="C299" s="100">
        <f>SUM('monthly data'!B299:D299)</f>
        <v>0</v>
      </c>
      <c r="D299" s="100">
        <f>SUM('monthly data'!E299:G299)</f>
        <v>0</v>
      </c>
      <c r="E299" s="100">
        <f>SUM('monthly data'!H299:J299)</f>
        <v>0</v>
      </c>
      <c r="F299" s="100">
        <f>SUM('monthly data'!K299:M299)</f>
        <v>0</v>
      </c>
      <c r="G299" s="100">
        <f>SUM('monthly data'!N299:P299)</f>
        <v>0</v>
      </c>
      <c r="H299" s="100">
        <f>SUM('monthly data'!Q299:S299)</f>
        <v>0</v>
      </c>
      <c r="I299" s="100">
        <f>SUM('monthly data'!T299:V299)</f>
        <v>0</v>
      </c>
      <c r="J299" s="100">
        <f>SUM('monthly data'!W299:Y299)</f>
        <v>0</v>
      </c>
      <c r="K299" s="100">
        <f>SUM('monthly data'!Z299:AB299)</f>
        <v>0</v>
      </c>
      <c r="L299" s="100">
        <f>SUM('monthly data'!AC299:AE299)</f>
        <v>0</v>
      </c>
      <c r="M299" s="100">
        <f>SUM('monthly data'!AF299:AH299)</f>
        <v>0</v>
      </c>
      <c r="N299" s="100">
        <f>SUM('monthly data'!AI299:AK299)</f>
        <v>0</v>
      </c>
      <c r="O299" s="100">
        <f>SUM('monthly data'!AL299:AN299)</f>
        <v>0</v>
      </c>
      <c r="P299" s="100">
        <f>SUM('monthly data'!AO299:AQ299)</f>
        <v>0</v>
      </c>
      <c r="Q299" s="100">
        <f>SUM('monthly data'!AR299:AT299)</f>
        <v>0</v>
      </c>
      <c r="R299" s="100">
        <f>SUM('monthly data'!AU299:AW299)</f>
        <v>0</v>
      </c>
      <c r="S299" s="745">
        <f>SUM('monthly data'!AX299:AZ299)</f>
        <v>15.567483114750001</v>
      </c>
      <c r="T299" s="745">
        <f>SUM('monthly data'!BA299:BC299)</f>
        <v>15.567483114750001</v>
      </c>
      <c r="U299" s="745">
        <f>SUM('monthly data'!BD299:BF299)</f>
        <v>15.567483114750001</v>
      </c>
      <c r="V299" s="745">
        <f>SUM('monthly data'!BG299:BI299)</f>
        <v>15.567483114750001</v>
      </c>
      <c r="W299" s="745">
        <f>SUM('monthly data'!BJ299:BL299)</f>
        <v>15.559307182375001</v>
      </c>
      <c r="X299" s="745">
        <f>SUM('monthly data'!BM299:BO299)</f>
        <v>15.559307182375001</v>
      </c>
      <c r="Y299" s="745">
        <f>SUM('monthly data'!BP299:BR299)</f>
        <v>15.559307182375001</v>
      </c>
      <c r="Z299" s="745">
        <f>SUM('monthly data'!BS299:BU299)</f>
        <v>15.559307182375001</v>
      </c>
      <c r="AA299" s="745">
        <f>SUM('monthly data'!BV299:BX299)</f>
        <v>14.461706250000002</v>
      </c>
      <c r="AB299" s="745">
        <f>SUM('monthly data'!BY299:CA299)</f>
        <v>14.461706250000002</v>
      </c>
      <c r="AC299" s="745">
        <f>SUM('monthly data'!CB299:CD299)</f>
        <v>14.461706250000002</v>
      </c>
      <c r="AD299" s="745">
        <f>SUM('monthly data'!CE299:CG299)</f>
        <v>14.461706250000002</v>
      </c>
      <c r="AE299" s="745">
        <f>SUM('monthly data'!CH299:CJ299)</f>
        <v>14.013018750000001</v>
      </c>
      <c r="AF299" s="745">
        <f>SUM('monthly data'!CK299:CM299)</f>
        <v>14.013018750000001</v>
      </c>
      <c r="AG299" s="745">
        <f>SUM('monthly data'!CN299:CP299)</f>
        <v>14.013018750000001</v>
      </c>
      <c r="AH299" s="745">
        <f>SUM('monthly data'!CQ299:CS299)</f>
        <v>14.013018750000001</v>
      </c>
      <c r="AI299" s="745">
        <f>SUM('monthly data'!CT299:CV299)</f>
        <v>15.0871</v>
      </c>
      <c r="AJ299" s="745">
        <f>SUM('monthly data'!CW299:CY299)</f>
        <v>15.0871</v>
      </c>
      <c r="AK299" s="745">
        <f>SUM('monthly data'!CZ299:DB299)</f>
        <v>15.0871</v>
      </c>
      <c r="AL299" s="745">
        <f>SUM('monthly data'!DC299:DE299)</f>
        <v>15.0871</v>
      </c>
      <c r="AM299" s="745">
        <f>SUM('monthly data'!DF299:DH299)</f>
        <v>20.277954534999999</v>
      </c>
      <c r="AN299" s="745">
        <f>SUM('monthly data'!DI299:DK299)</f>
        <v>20.277954534999999</v>
      </c>
      <c r="AO299" s="745">
        <f>SUM('monthly data'!DL299:DN299)</f>
        <v>20.277954534999999</v>
      </c>
      <c r="AP299" s="745">
        <f>SUM('monthly data'!DO299:DQ299)</f>
        <v>20.277954534999999</v>
      </c>
      <c r="AQ299" s="745">
        <f>SUM('monthly data'!DR299:DT299)</f>
        <v>26.7927104514375</v>
      </c>
      <c r="AR299" s="745">
        <f>SUM('monthly data'!DU299:DW299)</f>
        <v>26.7927104514375</v>
      </c>
      <c r="AS299" s="745">
        <f>SUM('monthly data'!DX299:DZ299)</f>
        <v>26.7927104514375</v>
      </c>
      <c r="AT299" s="745">
        <f>SUM('monthly data'!EA299:EC299)</f>
        <v>26.7927104514375</v>
      </c>
      <c r="AU299" s="745">
        <f>SUM('monthly data'!ED299:EF299)</f>
        <v>31.267724666437502</v>
      </c>
      <c r="AV299" s="745">
        <f>SUM('monthly data'!EG299:EI299)</f>
        <v>31.267724666437502</v>
      </c>
      <c r="AW299" s="745">
        <f>SUM('monthly data'!EJ299:EL299)</f>
        <v>31.267724666437502</v>
      </c>
      <c r="AX299" s="745">
        <f>SUM('monthly data'!EM299:EO299)</f>
        <v>31.267724666437502</v>
      </c>
      <c r="AY299" s="745">
        <f>SUM('monthly data'!EP299:ER299)</f>
        <v>40.698239999999998</v>
      </c>
      <c r="AZ299" s="745">
        <f>SUM('monthly data'!ES299:EU299)</f>
        <v>39.930770000000003</v>
      </c>
      <c r="BA299" s="745">
        <f>SUM('monthly data'!EV299:EX299)</f>
        <v>54.922350000000002</v>
      </c>
      <c r="BB299" s="745">
        <f>SUM('monthly data'!EY299:FA299)</f>
        <v>50.627210000000005</v>
      </c>
      <c r="BC299" s="745">
        <f>SUM('monthly data'!FB299:FD299)</f>
        <v>41.380309999999994</v>
      </c>
      <c r="BD299" s="745">
        <f>SUM('monthly data'!FE299:FG299)</f>
        <v>54.670699999999997</v>
      </c>
      <c r="BE299" s="745">
        <f>SUM('monthly data'!FH299:FJ299)</f>
        <v>67.728800000000007</v>
      </c>
      <c r="BF299" s="745">
        <f>SUM('monthly data'!FK299:FM299)</f>
        <v>103.97554</v>
      </c>
      <c r="BG299" s="745">
        <f>SUM('monthly data'!FN299:FP299)</f>
        <v>74.063670000000002</v>
      </c>
      <c r="BH299" s="745">
        <f>SUM('monthly data'!FQ299:FS299)</f>
        <v>60.140191012000003</v>
      </c>
      <c r="BI299" s="745">
        <f>SUM('monthly data'!FT299:FV299)</f>
        <v>63.486751945000009</v>
      </c>
      <c r="BJ299" s="745">
        <f>SUM('monthly data'!FW299:FY299)</f>
        <v>97.542347470999999</v>
      </c>
      <c r="BK299" s="745">
        <f>SUM('monthly data'!FZ299:GB299)</f>
        <v>67.728375602</v>
      </c>
      <c r="BL299" s="745">
        <f>SUM('monthly data'!GC299:GE299)</f>
        <v>86.873719327999993</v>
      </c>
      <c r="BM299" s="745">
        <f>SUM('monthly data'!GF299:GH299)</f>
        <v>82.995136559999992</v>
      </c>
      <c r="BN299" s="745">
        <f>SUM('monthly data'!GI299:GK299)</f>
        <v>112.49811214100001</v>
      </c>
      <c r="BO299" s="745">
        <f>SUM('monthly data'!GL299:GN299)</f>
        <v>129.52826735499997</v>
      </c>
      <c r="BP299" s="745">
        <f>SUM('monthly data'!GO299:GQ299)</f>
        <v>112.86104362899999</v>
      </c>
      <c r="BQ299" s="745">
        <f>SUM('monthly data'!GR299:GT299)</f>
        <v>83.639184709000006</v>
      </c>
      <c r="BR299" s="745">
        <f>SUM('monthly data'!GU299:GW299)</f>
        <v>130.554459401</v>
      </c>
      <c r="BS299" s="745">
        <f>SUM('monthly data'!GX299:GZ299)</f>
        <v>116.852710237</v>
      </c>
      <c r="BT299" s="745">
        <f>SUM('monthly data'!HA299:HC299)</f>
        <v>164.24621482399999</v>
      </c>
      <c r="BU299" s="745">
        <f>SUM('monthly data'!HD299:HF299)</f>
        <v>119.44330000000001</v>
      </c>
      <c r="BV299" s="745">
        <f>SUM('monthly data'!HG299:HI299)</f>
        <v>60.991217982000002</v>
      </c>
      <c r="BW299" s="745">
        <f>SUM('monthly data'!HJ299:HL299)</f>
        <v>48.074055746999996</v>
      </c>
      <c r="BX299" s="745">
        <f>SUM('monthly data'!HM299:HO299)</f>
        <v>96.679133440000001</v>
      </c>
      <c r="BY299" s="745">
        <f>SUM('monthly data'!HP299:HR299)</f>
        <v>131.88308327979999</v>
      </c>
      <c r="BZ299" s="745">
        <f>SUM('monthly data'!HS299:HU299)</f>
        <v>185.88629736408598</v>
      </c>
      <c r="CA299" s="745">
        <f>SUM('monthly data'!HV299:HX299)</f>
        <v>149.41807968732201</v>
      </c>
      <c r="CB299" s="745">
        <f>SUM('monthly data'!HY299:IA299)</f>
        <v>245.34362048647097</v>
      </c>
      <c r="CC299" s="745">
        <f>SUM('monthly data'!IB299:ID299)</f>
        <v>152.01835483735701</v>
      </c>
      <c r="CD299" s="745">
        <f>SUM('monthly data'!IE299:IG299)</f>
        <v>162.50408615817273</v>
      </c>
      <c r="CE299" s="745">
        <f>SUM('monthly data'!IH299:IJ299)</f>
        <v>183.41747692328798</v>
      </c>
      <c r="CF299" s="745">
        <f>SUM('monthly data'!IK299:IM299)</f>
        <v>238.97642498435698</v>
      </c>
      <c r="CG299" s="745">
        <f>SUM('monthly data'!IN299:IP299)</f>
        <v>151.63615041972</v>
      </c>
      <c r="CH299" s="745">
        <f>SUM('monthly data'!IQ299:IS299)</f>
        <v>174.77263555250698</v>
      </c>
      <c r="CI299" s="745">
        <f>SUM('monthly data'!IT299:IV299)</f>
        <v>180.89537231745101</v>
      </c>
      <c r="CJ299" s="745">
        <f>SUM('monthly data'!IW299:IY299)</f>
        <v>211.38137435695498</v>
      </c>
      <c r="CK299" s="745">
        <f>SUM('monthly data'!IZ299:JB299)</f>
        <v>133.31085691395154</v>
      </c>
      <c r="CL299" s="745">
        <f>SUM('monthly data'!JC299:JE299)</f>
        <v>132.33962074683544</v>
      </c>
      <c r="CM299" s="745">
        <f>SUM('monthly data'!JF299:JH299)</f>
        <v>161.97347117058399</v>
      </c>
      <c r="CN299" s="745">
        <f>SUM('monthly data'!JI299:JK299)</f>
        <v>191.59431050866334</v>
      </c>
      <c r="CO299" s="745">
        <f>SUM('monthly data'!JL299:JN299)</f>
        <v>179.17600626595799</v>
      </c>
      <c r="CP299" s="745">
        <f>SUM('monthly data'!JO299:JQ299)</f>
        <v>185.21181462923198</v>
      </c>
      <c r="CQ299" s="745">
        <f>SUM('monthly data'!JR299:JT299)</f>
        <v>233.33207569558101</v>
      </c>
      <c r="CR299" s="745">
        <f>SUM('monthly data'!JU299:JW299)</f>
        <v>204.500003796389</v>
      </c>
      <c r="CS299" s="745">
        <f>SUM('monthly data'!JX299:JZ299)</f>
        <v>186.19257325366601</v>
      </c>
      <c r="CT299" s="745">
        <f>SUM('monthly data'!KA299:KC299)</f>
        <v>267.89619846618365</v>
      </c>
      <c r="CU299" s="745">
        <f>SUM('monthly data'!KD299:KF299)</f>
        <v>271.38452741644267</v>
      </c>
      <c r="CV299" s="745">
        <f>SUM('monthly data'!KG299:KI299)</f>
        <v>346.23594637548945</v>
      </c>
      <c r="CW299" s="745">
        <f>SUM('monthly data'!KJ299:KL299)</f>
        <v>248.00952619335484</v>
      </c>
      <c r="CX299" s="745">
        <f>SUM('monthly data'!KM299:KO299)</f>
        <v>260.0143283901923</v>
      </c>
      <c r="CY299" s="745">
        <f>SUM('monthly data'!KP299:KR299)</f>
        <v>239.0719969427638</v>
      </c>
      <c r="CZ299" s="745">
        <f>SUM('monthly data'!KS299:KU299)</f>
        <v>286.00207297305508</v>
      </c>
      <c r="DA299" s="745">
        <f>SUM('monthly data'!KV299:KX299)</f>
        <v>438.20508372928578</v>
      </c>
      <c r="DB299" s="745">
        <f>SUM('monthly data'!KY299:LA299)</f>
        <v>340.2922478145598</v>
      </c>
      <c r="DC299" s="745">
        <f>SUM('monthly data'!LB299:LD299)</f>
        <v>350.02094417107907</v>
      </c>
      <c r="DD299" s="745">
        <f>SUM('monthly data'!LE299:LG299)</f>
        <v>316.43091033038422</v>
      </c>
      <c r="DE299" s="745">
        <f>SUM('monthly data'!LH299:LJ299)</f>
        <v>317.98277425389233</v>
      </c>
      <c r="DF299" s="745">
        <f>SUM('monthly data'!LK299:LM299)</f>
        <v>530.75122693168919</v>
      </c>
      <c r="DG299" s="745">
        <f>SUM('monthly data'!LN299:LP299)</f>
        <v>434.68342274142458</v>
      </c>
      <c r="DH299" s="745">
        <f>SUM('monthly data'!LQ299:LS299)</f>
        <v>452.08399393432364</v>
      </c>
      <c r="DI299" s="745">
        <f>SUM('monthly data'!LT299:LV299)</f>
        <v>433.08172517682306</v>
      </c>
      <c r="DJ299" s="745">
        <f>SUM('monthly data'!LW299:LY299)</f>
        <v>328.9470985360814</v>
      </c>
      <c r="DK299" s="745">
        <f>IFERROR(SUM('monthly data'!LZ299:MB299)," ")</f>
        <v>470.69352643671874</v>
      </c>
      <c r="DL299" s="745">
        <f>IFERROR(SUM('monthly data'!MC299:ME299)," ")</f>
        <v>521.70777249590401</v>
      </c>
      <c r="DM299" s="745">
        <f>IFERROR(SUM('monthly data'!MF299:MH299)," ")</f>
        <v>435.17694013494156</v>
      </c>
      <c r="DN299" s="745">
        <f>IFERROR(SUM('monthly data'!MI299:MK299)," ")</f>
        <v>389.91786636809439</v>
      </c>
      <c r="DO299" s="870" t="str">
        <f>IFERROR(SUM('monthly data'!ML299:MN299)," ")</f>
        <v xml:space="preserve"> </v>
      </c>
      <c r="DP299" s="870" t="str">
        <f>IFERROR(SUM('monthly data'!MO299:MQ299)," ")</f>
        <v xml:space="preserve"> </v>
      </c>
      <c r="DQ299" s="870" t="str">
        <f>IFERROR(SUM('monthly data'!MR299:MT299)," ")</f>
        <v xml:space="preserve"> </v>
      </c>
      <c r="DR299" s="870" t="str">
        <f>IFERROR(SUM('monthly data'!MU299:MW299)," ")</f>
        <v xml:space="preserve"> </v>
      </c>
      <c r="DS299" s="100"/>
      <c r="DT299" s="100"/>
      <c r="DU299" s="100"/>
      <c r="DV299" s="100"/>
      <c r="DW299" s="100"/>
      <c r="DX299" s="100"/>
      <c r="DY299" s="100"/>
      <c r="DZ299" s="100"/>
    </row>
    <row r="300" spans="1:130">
      <c r="B300" s="670" t="s">
        <v>1565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5">
        <f>SUM('monthly data'!AX300:AZ300)</f>
        <v>1.24721436475</v>
      </c>
      <c r="T300" s="745">
        <f>SUM('monthly data'!BA300:BC300)</f>
        <v>1.24721436475</v>
      </c>
      <c r="U300" s="745">
        <f>SUM('monthly data'!BD300:BF300)</f>
        <v>1.24721436475</v>
      </c>
      <c r="V300" s="745">
        <f>SUM('monthly data'!BG300:BI300)</f>
        <v>1.24721436475</v>
      </c>
      <c r="W300" s="745">
        <f>SUM('monthly data'!BJ300:BL300)</f>
        <v>0.91401968237499998</v>
      </c>
      <c r="X300" s="745">
        <f>SUM('monthly data'!BM300:BO300)</f>
        <v>0.91401968237499998</v>
      </c>
      <c r="Y300" s="745">
        <f>SUM('monthly data'!BP300:BR300)</f>
        <v>0.91401968237499998</v>
      </c>
      <c r="Z300" s="745">
        <f>SUM('monthly data'!BS300:BU300)</f>
        <v>0.91401968237499998</v>
      </c>
      <c r="AA300" s="745">
        <f>SUM('monthly data'!BV300:BX300)</f>
        <v>0.98937499999999989</v>
      </c>
      <c r="AB300" s="745">
        <f>SUM('monthly data'!BY300:CA300)</f>
        <v>0.98937499999999989</v>
      </c>
      <c r="AC300" s="745">
        <f>SUM('monthly data'!CB300:CD300)</f>
        <v>0.98937499999999989</v>
      </c>
      <c r="AD300" s="745">
        <f>SUM('monthly data'!CE300:CG300)</f>
        <v>0.98937499999999989</v>
      </c>
      <c r="AE300" s="745">
        <f>SUM('monthly data'!CH300:CJ300)</f>
        <v>1.7492062500000001</v>
      </c>
      <c r="AF300" s="745">
        <f>SUM('monthly data'!CK300:CM300)</f>
        <v>1.7492062500000001</v>
      </c>
      <c r="AG300" s="745">
        <f>SUM('monthly data'!CN300:CP300)</f>
        <v>1.7492062500000001</v>
      </c>
      <c r="AH300" s="745">
        <f>SUM('monthly data'!CQ300:CS300)</f>
        <v>1.7492062500000001</v>
      </c>
      <c r="AI300" s="745">
        <f>SUM('monthly data'!CT300:CV300)</f>
        <v>3.4312500000000004</v>
      </c>
      <c r="AJ300" s="745">
        <f>SUM('monthly data'!CW300:CY300)</f>
        <v>3.4312500000000004</v>
      </c>
      <c r="AK300" s="745">
        <f>SUM('monthly data'!CZ300:DB300)</f>
        <v>3.4312500000000004</v>
      </c>
      <c r="AL300" s="745">
        <f>SUM('monthly data'!DC300:DE300)</f>
        <v>3.4312500000000004</v>
      </c>
      <c r="AM300" s="745">
        <f>SUM('monthly data'!DF300:DH300)</f>
        <v>6.2191062500000012</v>
      </c>
      <c r="AN300" s="745">
        <f>SUM('monthly data'!DI300:DK300)</f>
        <v>6.2191062500000012</v>
      </c>
      <c r="AO300" s="745">
        <f>SUM('monthly data'!DL300:DN300)</f>
        <v>6.2191062500000012</v>
      </c>
      <c r="AP300" s="745">
        <f>SUM('monthly data'!DO300:DQ300)</f>
        <v>6.2191062500000012</v>
      </c>
      <c r="AQ300" s="745">
        <f>SUM('monthly data'!DR300:DT300)</f>
        <v>8.2264076314374996</v>
      </c>
      <c r="AR300" s="745">
        <f>SUM('monthly data'!DU300:DW300)</f>
        <v>8.2264076314374996</v>
      </c>
      <c r="AS300" s="745">
        <f>SUM('monthly data'!DX300:DZ300)</f>
        <v>8.2264076314374996</v>
      </c>
      <c r="AT300" s="745">
        <f>SUM('monthly data'!EA300:EC300)</f>
        <v>8.2264076314374996</v>
      </c>
      <c r="AU300" s="745">
        <f>SUM('monthly data'!ED300:EF300)</f>
        <v>9.6682326314374993</v>
      </c>
      <c r="AV300" s="745">
        <f>SUM('monthly data'!EG300:EI300)</f>
        <v>9.6682326314374993</v>
      </c>
      <c r="AW300" s="745">
        <f>SUM('monthly data'!EJ300:EL300)</f>
        <v>9.6682326314374993</v>
      </c>
      <c r="AX300" s="745">
        <f>SUM('monthly data'!EM300:EO300)</f>
        <v>9.6682326314374993</v>
      </c>
      <c r="AY300" s="745">
        <f>SUM('monthly data'!EP300:ER300)</f>
        <v>11.29824</v>
      </c>
      <c r="AZ300" s="745">
        <f>SUM('monthly data'!ES300:EU300)</f>
        <v>10.63077</v>
      </c>
      <c r="BA300" s="745">
        <f>SUM('monthly data'!EV300:EX300)</f>
        <v>23.522350000000003</v>
      </c>
      <c r="BB300" s="745">
        <f>SUM('monthly data'!EY300:FA300)</f>
        <v>18.227209999999999</v>
      </c>
      <c r="BC300" s="745">
        <f>SUM('monthly data'!FB300:FD300)</f>
        <v>20.13824</v>
      </c>
      <c r="BD300" s="745">
        <f>SUM('monthly data'!FE300:FG300)</f>
        <v>25.44228</v>
      </c>
      <c r="BE300" s="745">
        <f>SUM('monthly data'!FH300:FJ300)</f>
        <v>37.343500000000006</v>
      </c>
      <c r="BF300" s="745">
        <f>SUM('monthly data'!FK300:FM300)</f>
        <v>36.288640000000001</v>
      </c>
      <c r="BG300" s="745">
        <f>SUM('monthly data'!FN300:FP300)</f>
        <v>34.622370000000004</v>
      </c>
      <c r="BH300" s="745">
        <f>SUM('monthly data'!FQ300:FS300)</f>
        <v>31.348619999999997</v>
      </c>
      <c r="BI300" s="745">
        <f>SUM('monthly data'!FT300:FV300)</f>
        <v>24.172470000000004</v>
      </c>
      <c r="BJ300" s="745">
        <f>SUM('monthly data'!FW300:FY300)</f>
        <v>49.222110000000001</v>
      </c>
      <c r="BK300" s="745">
        <f>SUM('monthly data'!FZ300:GB300)</f>
        <v>35.093350000000001</v>
      </c>
      <c r="BL300" s="745">
        <f>SUM('monthly data'!GC300:GE300)</f>
        <v>50.272169999999996</v>
      </c>
      <c r="BM300" s="745">
        <f>SUM('monthly data'!GF300:GH300)</f>
        <v>42.430679999999995</v>
      </c>
      <c r="BN300" s="745">
        <f>SUM('monthly data'!GI300:GK300)</f>
        <v>64.621650000000002</v>
      </c>
      <c r="BO300" s="745">
        <f>SUM('monthly data'!GL300:GN300)</f>
        <v>50.54249999999999</v>
      </c>
      <c r="BP300" s="745">
        <f>SUM('monthly data'!GO300:GQ300)</f>
        <v>60.555599999999998</v>
      </c>
      <c r="BQ300" s="745">
        <f>SUM('monthly data'!GR300:GT300)</f>
        <v>45.84319</v>
      </c>
      <c r="BR300" s="745">
        <f>SUM('monthly data'!GU300:GW300)</f>
        <v>57.674075999999999</v>
      </c>
      <c r="BS300" s="745">
        <f>SUM('monthly data'!GX300:GZ300)</f>
        <v>42.409549999999996</v>
      </c>
      <c r="BT300" s="745">
        <f>SUM('monthly data'!HA300:HC300)</f>
        <v>84.660629999999998</v>
      </c>
      <c r="BU300" s="745">
        <f>SUM('monthly data'!HD300:HF300)</f>
        <v>33.908699999999996</v>
      </c>
      <c r="BV300" s="745">
        <f>SUM('monthly data'!HG300:HI300)</f>
        <v>60.991217982000002</v>
      </c>
      <c r="BW300" s="745">
        <f>SUM('monthly data'!HJ300:HL300)</f>
        <v>48.074055746999996</v>
      </c>
      <c r="BX300" s="745">
        <f>SUM('monthly data'!HM300:HO300)</f>
        <v>96.679133440000001</v>
      </c>
      <c r="BY300" s="745">
        <f>SUM('monthly data'!HP300:HR300)</f>
        <v>48.299836554000002</v>
      </c>
      <c r="BZ300" s="745">
        <f>SUM('monthly data'!HS300:HU300)</f>
        <v>66.601764133000003</v>
      </c>
      <c r="CA300" s="745">
        <f>SUM('monthly data'!HV300:HX300)</f>
        <v>77.681466843999999</v>
      </c>
      <c r="CB300" s="745">
        <f>SUM('monthly data'!HY300:IA300)</f>
        <v>127.57007172799999</v>
      </c>
      <c r="CC300" s="745">
        <f>SUM('monthly data'!IB300:ID300)</f>
        <v>78.194250011999998</v>
      </c>
      <c r="CD300" s="745">
        <f>SUM('monthly data'!IE300:IG300)</f>
        <v>57.329971860000001</v>
      </c>
      <c r="CE300" s="745">
        <f>SUM('monthly data'!IH300:IJ300)</f>
        <v>104.20922734299999</v>
      </c>
      <c r="CF300" s="745">
        <f>SUM('monthly data'!IK300:IM300)</f>
        <v>156.915995106</v>
      </c>
      <c r="CG300" s="745">
        <f>SUM('monthly data'!IN300:IP300)</f>
        <v>87.430784950999993</v>
      </c>
      <c r="CH300" s="745">
        <f>SUM('monthly data'!IQ300:IS300)</f>
        <v>90.674166516</v>
      </c>
      <c r="CI300" s="745">
        <f>SUM('monthly data'!IT300:IV300)</f>
        <v>118.75083924</v>
      </c>
      <c r="CJ300" s="745">
        <f>SUM('monthly data'!IW300:IY300)</f>
        <v>150.02172659799999</v>
      </c>
      <c r="CK300" s="745">
        <f>SUM('monthly data'!IZ300:JB300)</f>
        <v>75.483348449999994</v>
      </c>
      <c r="CL300" s="745">
        <f>SUM('monthly data'!JC300:JE300)</f>
        <v>91.394704108000013</v>
      </c>
      <c r="CM300" s="745">
        <f>SUM('monthly data'!JF300:JH300)</f>
        <v>110.144379657</v>
      </c>
      <c r="CN300" s="745">
        <f>SUM('monthly data'!JI300:JK300)</f>
        <v>123.95466536699999</v>
      </c>
      <c r="CO300" s="745">
        <f>SUM('monthly data'!JL300:JN300)</f>
        <v>108.608303877</v>
      </c>
      <c r="CP300" s="745">
        <f>SUM('monthly data'!JO300:JQ300)</f>
        <v>103.38250758300001</v>
      </c>
      <c r="CQ300" s="745">
        <f>SUM('monthly data'!JR300:JT300)</f>
        <v>148.396956273</v>
      </c>
      <c r="CR300" s="745">
        <f>SUM('monthly data'!JU300:JW300)</f>
        <v>102.77171714799999</v>
      </c>
      <c r="CS300" s="745">
        <f>SUM('monthly data'!JX300:JZ300)</f>
        <v>94.577733759000012</v>
      </c>
      <c r="CT300" s="745">
        <f>SUM('monthly data'!KA300:KC300)</f>
        <v>158.24957484999999</v>
      </c>
      <c r="CU300" s="745">
        <f>SUM('monthly data'!KD300:KF300)</f>
        <v>161.44212387900001</v>
      </c>
      <c r="CV300" s="745">
        <f>SUM('monthly data'!KG300:KI300)</f>
        <v>209.43581678999999</v>
      </c>
      <c r="CW300" s="745">
        <f>SUM('monthly data'!KJ300:KL300)</f>
        <v>125.353073295</v>
      </c>
      <c r="CX300" s="745">
        <f>SUM('monthly data'!KM300:KO300)</f>
        <v>115.82968848799999</v>
      </c>
      <c r="CY300" s="745">
        <f>SUM('monthly data'!KP300:KR300)</f>
        <v>104.99745246000001</v>
      </c>
      <c r="CZ300" s="745">
        <f>SUM('monthly data'!KS300:KU300)</f>
        <v>139.11881687799999</v>
      </c>
      <c r="DA300" s="745">
        <f>SUM('monthly data'!KV300:KX300)</f>
        <v>188.21386142399996</v>
      </c>
      <c r="DB300" s="745">
        <f>SUM('monthly data'!KY300:LA300)</f>
        <v>204.75993935700001</v>
      </c>
      <c r="DC300" s="745">
        <f>SUM('monthly data'!LB300:LD300)</f>
        <v>204.81737517849999</v>
      </c>
      <c r="DD300" s="745">
        <f>SUM('monthly data'!LE300:LG300)</f>
        <v>161.83964945649998</v>
      </c>
      <c r="DE300" s="745">
        <f>SUM('monthly data'!LH300:LJ300)</f>
        <v>154.29299308</v>
      </c>
      <c r="DF300" s="745">
        <f>SUM('monthly data'!LK300:LM300)</f>
        <v>286.93505999900003</v>
      </c>
      <c r="DG300" s="745">
        <f>SUM('monthly data'!LN300:LP300)</f>
        <v>293.93122932099988</v>
      </c>
      <c r="DH300" s="745">
        <f>SUM('monthly data'!LQ300:LS300)</f>
        <v>211.633083779</v>
      </c>
      <c r="DI300" s="745">
        <f>SUM('monthly data'!LT300:LV300)</f>
        <v>280.48477342832433</v>
      </c>
      <c r="DJ300" s="745">
        <f>SUM('monthly data'!LW300:LY300)</f>
        <v>146.51410355347267</v>
      </c>
      <c r="DK300" s="745">
        <f>IFERROR(SUM('monthly data'!LZ300:MB300)," ")</f>
        <v>230.68078554288883</v>
      </c>
      <c r="DL300" s="745">
        <f>IFERROR(SUM('monthly data'!MC300:ME300)," ")</f>
        <v>325.2798051385451</v>
      </c>
      <c r="DM300" s="745">
        <f>IFERROR(SUM('monthly data'!MF300:MH300)," ")</f>
        <v>203.8334334725001</v>
      </c>
      <c r="DN300" s="745">
        <f>IFERROR(SUM('monthly data'!MI300:MK300)," ")</f>
        <v>129.11714172749998</v>
      </c>
      <c r="DO300" s="870" t="str">
        <f>IFERROR(SUM('monthly data'!ML300:MN300)," ")</f>
        <v xml:space="preserve"> </v>
      </c>
      <c r="DP300" s="870" t="str">
        <f>IFERROR(SUM('monthly data'!MO300:MQ300)," ")</f>
        <v xml:space="preserve"> </v>
      </c>
      <c r="DQ300" s="870" t="str">
        <f>IFERROR(SUM('monthly data'!MR300:MT300)," ")</f>
        <v xml:space="preserve"> </v>
      </c>
      <c r="DR300" s="870"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5">
        <f>SUM('monthly data'!AX301:AZ301)</f>
        <v>14.32026875</v>
      </c>
      <c r="T301" s="745">
        <f>SUM('monthly data'!BA301:BC301)</f>
        <v>14.32026875</v>
      </c>
      <c r="U301" s="745">
        <f>SUM('monthly data'!BD301:BF301)</f>
        <v>14.32026875</v>
      </c>
      <c r="V301" s="745">
        <f>SUM('monthly data'!BG301:BI301)</f>
        <v>14.32026875</v>
      </c>
      <c r="W301" s="745">
        <f>SUM('monthly data'!BJ301:BL301)</f>
        <v>14.645287500000002</v>
      </c>
      <c r="X301" s="745">
        <f>SUM('monthly data'!BM301:BO301)</f>
        <v>14.645287500000002</v>
      </c>
      <c r="Y301" s="745">
        <f>SUM('monthly data'!BP301:BR301)</f>
        <v>14.645287500000002</v>
      </c>
      <c r="Z301" s="745">
        <f>SUM('monthly data'!BS301:BU301)</f>
        <v>14.645287500000002</v>
      </c>
      <c r="AA301" s="745">
        <f>SUM('monthly data'!BV301:BX301)</f>
        <v>13.47233125</v>
      </c>
      <c r="AB301" s="745">
        <f>SUM('monthly data'!BY301:CA301)</f>
        <v>13.47233125</v>
      </c>
      <c r="AC301" s="745">
        <f>SUM('monthly data'!CB301:CD301)</f>
        <v>13.47233125</v>
      </c>
      <c r="AD301" s="745">
        <f>SUM('monthly data'!CE301:CG301)</f>
        <v>13.47233125</v>
      </c>
      <c r="AE301" s="745">
        <f>SUM('monthly data'!CH301:CJ301)</f>
        <v>12.2638125</v>
      </c>
      <c r="AF301" s="745">
        <f>SUM('monthly data'!CK301:CM301)</f>
        <v>12.2638125</v>
      </c>
      <c r="AG301" s="745">
        <f>SUM('monthly data'!CN301:CP301)</f>
        <v>12.2638125</v>
      </c>
      <c r="AH301" s="745">
        <f>SUM('monthly data'!CQ301:CS301)</f>
        <v>12.2638125</v>
      </c>
      <c r="AI301" s="745">
        <f>SUM('monthly data'!CT301:CV301)</f>
        <v>11.655850000000001</v>
      </c>
      <c r="AJ301" s="745">
        <f>SUM('monthly data'!CW301:CY301)</f>
        <v>11.655850000000001</v>
      </c>
      <c r="AK301" s="745">
        <f>SUM('monthly data'!CZ301:DB301)</f>
        <v>11.655850000000001</v>
      </c>
      <c r="AL301" s="745">
        <f>SUM('monthly data'!DC301:DE301)</f>
        <v>11.655850000000001</v>
      </c>
      <c r="AM301" s="745">
        <f>SUM('monthly data'!DF301:DH301)</f>
        <v>14.058848285</v>
      </c>
      <c r="AN301" s="745">
        <f>SUM('monthly data'!DI301:DK301)</f>
        <v>14.058848285</v>
      </c>
      <c r="AO301" s="745">
        <f>SUM('monthly data'!DL301:DN301)</f>
        <v>14.058848285</v>
      </c>
      <c r="AP301" s="745">
        <f>SUM('monthly data'!DO301:DQ301)</f>
        <v>14.058848285</v>
      </c>
      <c r="AQ301" s="745">
        <f>SUM('monthly data'!DR301:DT301)</f>
        <v>18.566302819999997</v>
      </c>
      <c r="AR301" s="745">
        <f>SUM('monthly data'!DU301:DW301)</f>
        <v>18.566302819999997</v>
      </c>
      <c r="AS301" s="745">
        <f>SUM('monthly data'!DX301:DZ301)</f>
        <v>18.566302819999997</v>
      </c>
      <c r="AT301" s="745">
        <f>SUM('monthly data'!EA301:EC301)</f>
        <v>18.566302819999997</v>
      </c>
      <c r="AU301" s="745">
        <f>SUM('monthly data'!ED301:EF301)</f>
        <v>21.599492035000001</v>
      </c>
      <c r="AV301" s="745">
        <f>SUM('monthly data'!EG301:EI301)</f>
        <v>21.599492035000001</v>
      </c>
      <c r="AW301" s="745">
        <f>SUM('monthly data'!EJ301:EL301)</f>
        <v>21.599492035000001</v>
      </c>
      <c r="AX301" s="745">
        <f>SUM('monthly data'!EM301:EO301)</f>
        <v>21.599492035000001</v>
      </c>
      <c r="AY301" s="745">
        <f>SUM('monthly data'!EP301:ER301)</f>
        <v>29.4</v>
      </c>
      <c r="AZ301" s="745">
        <f>SUM('monthly data'!ES301:EU301)</f>
        <v>29.3</v>
      </c>
      <c r="BA301" s="745">
        <f>SUM('monthly data'!EV301:EX301)</f>
        <v>31.4</v>
      </c>
      <c r="BB301" s="745">
        <f>SUM('monthly data'!EY301:FA301)</f>
        <v>32.4</v>
      </c>
      <c r="BC301" s="745">
        <f>SUM('monthly data'!FB301:FD301)</f>
        <v>21.242069999999998</v>
      </c>
      <c r="BD301" s="745">
        <f>SUM('monthly data'!FE301:FG301)</f>
        <v>29.22842</v>
      </c>
      <c r="BE301" s="745">
        <f>SUM('monthly data'!FH301:FJ301)</f>
        <v>30.385300000000001</v>
      </c>
      <c r="BF301" s="745">
        <f>SUM('monthly data'!FK301:FM301)</f>
        <v>67.686899999999994</v>
      </c>
      <c r="BG301" s="745">
        <f>SUM('monthly data'!FN301:FP301)</f>
        <v>39.441300000000005</v>
      </c>
      <c r="BH301" s="745">
        <f>SUM('monthly data'!FQ301:FS301)</f>
        <v>28.791571012000006</v>
      </c>
      <c r="BI301" s="745">
        <f>SUM('monthly data'!FT301:FV301)</f>
        <v>39.314281945000005</v>
      </c>
      <c r="BJ301" s="745">
        <f>SUM('monthly data'!FW301:FY301)</f>
        <v>48.320237470999992</v>
      </c>
      <c r="BK301" s="745">
        <f>SUM('monthly data'!FZ301:GB301)</f>
        <v>32.635025601999999</v>
      </c>
      <c r="BL301" s="745">
        <f>SUM('monthly data'!GC301:GE301)</f>
        <v>36.601549328000004</v>
      </c>
      <c r="BM301" s="745">
        <f>SUM('monthly data'!GF301:GH301)</f>
        <v>40.564456559999996</v>
      </c>
      <c r="BN301" s="745">
        <f>SUM('monthly data'!GI301:GK301)</f>
        <v>47.876462140999998</v>
      </c>
      <c r="BO301" s="745">
        <f>SUM('monthly data'!GL301:GN301)</f>
        <v>78.985767354999993</v>
      </c>
      <c r="BP301" s="745">
        <f>SUM('monthly data'!GO301:GQ301)</f>
        <v>52.305443629000003</v>
      </c>
      <c r="BQ301" s="745">
        <f>SUM('monthly data'!GR301:GT301)</f>
        <v>37.795994708999999</v>
      </c>
      <c r="BR301" s="745">
        <f>SUM('monthly data'!GU301:GW301)</f>
        <v>72.880383401000003</v>
      </c>
      <c r="BS301" s="745">
        <f>SUM('monthly data'!GX301:GZ301)</f>
        <v>74.443160237000001</v>
      </c>
      <c r="BT301" s="745">
        <f>SUM('monthly data'!HA301:HC301)</f>
        <v>79.585584824000009</v>
      </c>
      <c r="BU301" s="745">
        <f>SUM('monthly data'!HD301:HF301)</f>
        <v>85.534600000000012</v>
      </c>
      <c r="BV301" s="745">
        <f>SUM('monthly data'!HG301:HI301)</f>
        <v>0</v>
      </c>
      <c r="BW301" s="745">
        <f>SUM('monthly data'!HJ301:HL301)</f>
        <v>0</v>
      </c>
      <c r="BX301" s="745">
        <f>SUM('monthly data'!HM301:HO301)</f>
        <v>0</v>
      </c>
      <c r="BY301" s="745">
        <f>SUM('monthly data'!HP301:HR301)</f>
        <v>83.583246725799995</v>
      </c>
      <c r="BZ301" s="745">
        <f>SUM('monthly data'!HS301:HU301)</f>
        <v>119.284533231086</v>
      </c>
      <c r="CA301" s="745">
        <f>SUM('monthly data'!HV301:HX301)</f>
        <v>71.736612843321993</v>
      </c>
      <c r="CB301" s="745">
        <f>SUM('monthly data'!HY301:IA301)</f>
        <v>117.77354875847098</v>
      </c>
      <c r="CC301" s="745">
        <f>SUM('monthly data'!IB301:ID301)</f>
        <v>73.824104825357011</v>
      </c>
      <c r="CD301" s="745">
        <f>SUM('monthly data'!IE301:IG301)</f>
        <v>105.17411429817271</v>
      </c>
      <c r="CE301" s="745">
        <f>SUM('monthly data'!IH301:IJ301)</f>
        <v>79.208249580287983</v>
      </c>
      <c r="CF301" s="745">
        <f>SUM('monthly data'!IK301:IM301)</f>
        <v>82.060429878356985</v>
      </c>
      <c r="CG301" s="745">
        <f>SUM('monthly data'!IN301:IP301)</f>
        <v>64.20536546871999</v>
      </c>
      <c r="CH301" s="745">
        <f>SUM('monthly data'!IQ301:IS301)</f>
        <v>84.098469036506998</v>
      </c>
      <c r="CI301" s="745">
        <f>SUM('monthly data'!IT301:IV301)</f>
        <v>62.144533077451008</v>
      </c>
      <c r="CJ301" s="745">
        <f>SUM('monthly data'!IW301:IY301)</f>
        <v>61.359647758954992</v>
      </c>
      <c r="CK301" s="745">
        <f>SUM('monthly data'!IZ301:JB301)</f>
        <v>57.827508463951546</v>
      </c>
      <c r="CL301" s="745">
        <f>SUM('monthly data'!JC301:JE301)</f>
        <v>40.944916638835423</v>
      </c>
      <c r="CM301" s="745">
        <f>SUM('monthly data'!JF301:JH301)</f>
        <v>51.829091513583997</v>
      </c>
      <c r="CN301" s="745">
        <f>SUM('monthly data'!JI301:JK301)</f>
        <v>67.639645141663379</v>
      </c>
      <c r="CO301" s="745">
        <f>SUM('monthly data'!JL301:JN301)</f>
        <v>70.567702388957997</v>
      </c>
      <c r="CP301" s="745">
        <f>SUM('monthly data'!JO301:JQ301)</f>
        <v>81.829307046232003</v>
      </c>
      <c r="CQ301" s="745">
        <f>SUM('monthly data'!JR301:JT301)</f>
        <v>84.93511942258101</v>
      </c>
      <c r="CR301" s="745">
        <f>SUM('monthly data'!JU301:JW301)</f>
        <v>101.728286648389</v>
      </c>
      <c r="CS301" s="745">
        <f>SUM('monthly data'!JX301:JZ301)</f>
        <v>91.614839494666001</v>
      </c>
      <c r="CT301" s="745">
        <f>SUM('monthly data'!KA301:KC301)</f>
        <v>109.64662361618365</v>
      </c>
      <c r="CU301" s="745">
        <f>SUM('monthly data'!KD301:KF301)</f>
        <v>109.94240353744263</v>
      </c>
      <c r="CV301" s="745">
        <f>SUM('monthly data'!KG301:KI301)</f>
        <v>136.8001295854894</v>
      </c>
      <c r="CW301" s="745">
        <f>SUM('monthly data'!KJ301:KL301)</f>
        <v>122.65645289835484</v>
      </c>
      <c r="CX301" s="745">
        <f>SUM('monthly data'!KM301:KO301)</f>
        <v>144.18463990219232</v>
      </c>
      <c r="CY301" s="745">
        <f>SUM('monthly data'!KP301:KR301)</f>
        <v>134.07454448276383</v>
      </c>
      <c r="CZ301" s="745">
        <f>SUM('monthly data'!KS301:KU301)</f>
        <v>146.88325609505506</v>
      </c>
      <c r="DA301" s="745">
        <f>SUM('monthly data'!KV301:KX301)</f>
        <v>249.99122230528582</v>
      </c>
      <c r="DB301" s="745">
        <f>SUM('monthly data'!KY301:LA301)</f>
        <v>135.53230845755982</v>
      </c>
      <c r="DC301" s="745">
        <f>SUM('monthly data'!LB301:LD301)</f>
        <v>145.20356899257908</v>
      </c>
      <c r="DD301" s="745">
        <f>SUM('monthly data'!LE301:LG301)</f>
        <v>154.59126087388427</v>
      </c>
      <c r="DE301" s="745">
        <f>SUM('monthly data'!LH301:LJ301)</f>
        <v>163.68978117389238</v>
      </c>
      <c r="DF301" s="745">
        <f>SUM('monthly data'!LK301:LM301)</f>
        <v>243.81616693268924</v>
      </c>
      <c r="DG301" s="745">
        <f>SUM('monthly data'!LN301:LP301)</f>
        <v>140.75219342042467</v>
      </c>
      <c r="DH301" s="745">
        <f>SUM('monthly data'!LQ301:LS301)</f>
        <v>240.45091015532367</v>
      </c>
      <c r="DI301" s="745">
        <f>SUM('monthly data'!LT301:LV301)</f>
        <v>152.5969517484987</v>
      </c>
      <c r="DJ301" s="745">
        <f>SUM('monthly data'!LW301:LY301)</f>
        <v>182.4329949826087</v>
      </c>
      <c r="DK301" s="745">
        <f>IFERROR(SUM('monthly data'!LZ301:MB301)," ")</f>
        <v>240.01274089382991</v>
      </c>
      <c r="DL301" s="745">
        <f>IFERROR(SUM('monthly data'!MC301:ME301)," ")</f>
        <v>196.42796735735894</v>
      </c>
      <c r="DM301" s="745">
        <f>IFERROR(SUM('monthly data'!MF301:MH301)," ")</f>
        <v>231.34350666244143</v>
      </c>
      <c r="DN301" s="745">
        <f>IFERROR(SUM('monthly data'!MI301:MK301)," ")</f>
        <v>260.80072464059441</v>
      </c>
      <c r="DO301" s="870" t="str">
        <f>IFERROR(SUM('monthly data'!ML301:MN301)," ")</f>
        <v xml:space="preserve"> </v>
      </c>
      <c r="DP301" s="870" t="str">
        <f>IFERROR(SUM('monthly data'!MO301:MQ301)," ")</f>
        <v xml:space="preserve"> </v>
      </c>
      <c r="DQ301" s="870" t="str">
        <f>IFERROR(SUM('monthly data'!MR301:MT301)," ")</f>
        <v xml:space="preserve"> </v>
      </c>
      <c r="DR301" s="870"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5">
        <f>SUM('monthly data'!AX302:AZ302)</f>
        <v>8.2074999999999995E-2</v>
      </c>
      <c r="T302" s="745">
        <f>SUM('monthly data'!BA302:BC302)</f>
        <v>8.2074999999999995E-2</v>
      </c>
      <c r="U302" s="745">
        <f>SUM('monthly data'!BD302:BF302)</f>
        <v>8.2074999999999995E-2</v>
      </c>
      <c r="V302" s="745">
        <f>SUM('monthly data'!BG302:BI302)</f>
        <v>8.2074999999999995E-2</v>
      </c>
      <c r="W302" s="745">
        <f>SUM('monthly data'!BJ302:BL302)</f>
        <v>0.12974374999999999</v>
      </c>
      <c r="X302" s="745">
        <f>SUM('monthly data'!BM302:BO302)</f>
        <v>0.12974374999999999</v>
      </c>
      <c r="Y302" s="745">
        <f>SUM('monthly data'!BP302:BR302)</f>
        <v>0.12974374999999999</v>
      </c>
      <c r="Z302" s="745">
        <f>SUM('monthly data'!BS302:BU302)</f>
        <v>0.12974374999999999</v>
      </c>
      <c r="AA302" s="745">
        <f>SUM('monthly data'!BV302:BX302)</f>
        <v>0.14389999999999997</v>
      </c>
      <c r="AB302" s="745">
        <f>SUM('monthly data'!BY302:CA302)</f>
        <v>0.14389999999999997</v>
      </c>
      <c r="AC302" s="745">
        <f>SUM('monthly data'!CB302:CD302)</f>
        <v>0.14389999999999997</v>
      </c>
      <c r="AD302" s="745">
        <f>SUM('monthly data'!CE302:CG302)</f>
        <v>0.14389999999999997</v>
      </c>
      <c r="AE302" s="745">
        <f>SUM('monthly data'!CH302:CJ302)</f>
        <v>0.25164375</v>
      </c>
      <c r="AF302" s="745">
        <f>SUM('monthly data'!CK302:CM302)</f>
        <v>0.25164375</v>
      </c>
      <c r="AG302" s="745">
        <f>SUM('monthly data'!CN302:CP302)</f>
        <v>0.25164375</v>
      </c>
      <c r="AH302" s="745">
        <f>SUM('monthly data'!CQ302:CS302)</f>
        <v>0.25164375</v>
      </c>
      <c r="AI302" s="745">
        <f>SUM('monthly data'!CT302:CV302)</f>
        <v>1.6667812500000001</v>
      </c>
      <c r="AJ302" s="745">
        <f>SUM('monthly data'!CW302:CY302)</f>
        <v>1.6667812500000001</v>
      </c>
      <c r="AK302" s="745">
        <f>SUM('monthly data'!CZ302:DB302)</f>
        <v>1.6667812500000001</v>
      </c>
      <c r="AL302" s="745">
        <f>SUM('monthly data'!DC302:DE302)</f>
        <v>1.6667812500000001</v>
      </c>
      <c r="AM302" s="745">
        <f>SUM('monthly data'!DF302:DH302)</f>
        <v>3.2350051333124998</v>
      </c>
      <c r="AN302" s="745">
        <f>SUM('monthly data'!DI302:DK302)</f>
        <v>3.2350051333124998</v>
      </c>
      <c r="AO302" s="745">
        <f>SUM('monthly data'!DL302:DN302)</f>
        <v>3.2350051333124998</v>
      </c>
      <c r="AP302" s="745">
        <f>SUM('monthly data'!DO302:DQ302)</f>
        <v>3.2350051333124998</v>
      </c>
      <c r="AQ302" s="745">
        <f>SUM('monthly data'!DR302:DT302)</f>
        <v>2.7405540166249995</v>
      </c>
      <c r="AR302" s="745">
        <f>SUM('monthly data'!DU302:DW302)</f>
        <v>2.7405540166249995</v>
      </c>
      <c r="AS302" s="745">
        <f>SUM('monthly data'!DX302:DZ302)</f>
        <v>2.7405540166249995</v>
      </c>
      <c r="AT302" s="745">
        <f>SUM('monthly data'!EA302:EC302)</f>
        <v>2.7405540166249995</v>
      </c>
      <c r="AU302" s="745">
        <f>SUM('monthly data'!ED302:EF302)</f>
        <v>2.9832301333125</v>
      </c>
      <c r="AV302" s="745">
        <f>SUM('monthly data'!EG302:EI302)</f>
        <v>2.9832301333125</v>
      </c>
      <c r="AW302" s="745">
        <f>SUM('monthly data'!EJ302:EL302)</f>
        <v>2.9832301333125</v>
      </c>
      <c r="AX302" s="745">
        <f>SUM('monthly data'!EM302:EO302)</f>
        <v>2.9832301333125</v>
      </c>
      <c r="AY302" s="745">
        <f>SUM('monthly data'!EP302:ER302)</f>
        <v>5.2109999999999994</v>
      </c>
      <c r="AZ302" s="745">
        <f>SUM('monthly data'!ES302:EU302)</f>
        <v>2.7869000000000002</v>
      </c>
      <c r="BA302" s="745">
        <f>SUM('monthly data'!EV302:EX302)</f>
        <v>-0.5254000000000002</v>
      </c>
      <c r="BB302" s="745">
        <f>SUM('monthly data'!EY302:FA302)</f>
        <v>-15.544600000000001</v>
      </c>
      <c r="BC302" s="745">
        <f>SUM('monthly data'!FB302:FD302)</f>
        <v>2.843</v>
      </c>
      <c r="BD302" s="745">
        <f>SUM('monthly data'!FE302:FG302)</f>
        <v>-2.148600000000001</v>
      </c>
      <c r="BE302" s="745">
        <f>SUM('monthly data'!FH302:FJ302)</f>
        <v>7.3379000000000003</v>
      </c>
      <c r="BF302" s="745">
        <f>SUM('monthly data'!FK302:FM302)</f>
        <v>5.4559999999999995</v>
      </c>
      <c r="BG302" s="745">
        <f>SUM('monthly data'!FN302:FP302)</f>
        <v>3.8855500000000003</v>
      </c>
      <c r="BH302" s="745">
        <f>SUM('monthly data'!FQ302:FS302)</f>
        <v>4.5049000000000001</v>
      </c>
      <c r="BI302" s="745">
        <f>SUM('monthly data'!FT302:FV302)</f>
        <v>22.0138</v>
      </c>
      <c r="BJ302" s="745">
        <f>SUM('monthly data'!FW302:FY302)</f>
        <v>4.2784500000000003</v>
      </c>
      <c r="BK302" s="745">
        <f>SUM('monthly data'!FZ302:GB302)</f>
        <v>4.8273000000000001</v>
      </c>
      <c r="BL302" s="745">
        <f>SUM('monthly data'!GC302:GE302)</f>
        <v>-0.60660000000000025</v>
      </c>
      <c r="BM302" s="745">
        <f>SUM('monthly data'!GF302:GH302)</f>
        <v>19.439630000000001</v>
      </c>
      <c r="BN302" s="745">
        <f>SUM('monthly data'!GI302:GK302)</f>
        <v>4.6456400000000002</v>
      </c>
      <c r="BO302" s="745">
        <f>SUM('monthly data'!GL302:GN302)</f>
        <v>-9.1754999999999995</v>
      </c>
      <c r="BP302" s="745">
        <f>SUM('monthly data'!GO302:GQ302)</f>
        <v>3.5526999999999997</v>
      </c>
      <c r="BQ302" s="745">
        <f>SUM('monthly data'!GR302:GT302)</f>
        <v>-11.068484999999997</v>
      </c>
      <c r="BR302" s="745">
        <f>SUM('monthly data'!GU302:GW302)</f>
        <v>-5.5595449709999993</v>
      </c>
      <c r="BS302" s="745">
        <f>SUM('monthly data'!GX302:GZ302)</f>
        <v>8.5142303039999998</v>
      </c>
      <c r="BT302" s="745">
        <f>SUM('monthly data'!HA302:HC302)</f>
        <v>7.8835000000000006</v>
      </c>
      <c r="BU302" s="745">
        <f>SUM('monthly data'!HD302:HF302)</f>
        <v>6.4666999999999994</v>
      </c>
      <c r="BV302" s="745">
        <f>SUM('monthly data'!HG302:HI302)</f>
        <v>8.0431954999999995</v>
      </c>
      <c r="BW302" s="745">
        <f>SUM('monthly data'!HJ302:HL302)</f>
        <v>8.4896932009999997</v>
      </c>
      <c r="BX302" s="745">
        <f>SUM('monthly data'!HM302:HO302)</f>
        <v>119.25465846</v>
      </c>
      <c r="BY302" s="745">
        <f>SUM('monthly data'!HP302:HR302)</f>
        <v>-5.5715209739999993</v>
      </c>
      <c r="BZ302" s="745">
        <f>SUM('monthly data'!HS302:HU302)</f>
        <v>10.530055426000001</v>
      </c>
      <c r="CA302" s="745">
        <f>SUM('monthly data'!HV302:HX302)</f>
        <v>24.940588594997582</v>
      </c>
      <c r="CB302" s="745">
        <f>SUM('monthly data'!HY302:IA302)</f>
        <v>19.183561936</v>
      </c>
      <c r="CC302" s="745">
        <f>SUM('monthly data'!IB302:ID302)</f>
        <v>39.057390151930562</v>
      </c>
      <c r="CD302" s="745">
        <f>SUM('monthly data'!IE302:IG302)</f>
        <v>8.6095196319999996</v>
      </c>
      <c r="CE302" s="745">
        <f>SUM('monthly data'!IH302:IJ302)</f>
        <v>17.128300459000002</v>
      </c>
      <c r="CF302" s="745">
        <f>SUM('monthly data'!IK302:IM302)</f>
        <v>6.6999999999999993</v>
      </c>
      <c r="CG302" s="745">
        <f>SUM('monthly data'!IN302:IP302)</f>
        <v>27.566784998000003</v>
      </c>
      <c r="CH302" s="745">
        <f>SUM('monthly data'!IQ302:IS302)</f>
        <v>11.423360581999999</v>
      </c>
      <c r="CI302" s="745">
        <f>SUM('monthly data'!IT302:IV302)</f>
        <v>35.202958623999997</v>
      </c>
      <c r="CJ302" s="745">
        <f>SUM('monthly data'!IW302:IY302)</f>
        <v>14.22877682</v>
      </c>
      <c r="CK302" s="745">
        <f>SUM('monthly data'!IZ302:JB302)</f>
        <v>18.624184886999998</v>
      </c>
      <c r="CL302" s="745">
        <f>SUM('monthly data'!JC302:JE302)</f>
        <v>25.091985690999998</v>
      </c>
      <c r="CM302" s="745">
        <f>SUM('monthly data'!JF302:JH302)</f>
        <v>35.220372558999998</v>
      </c>
      <c r="CN302" s="745">
        <f>SUM('monthly data'!JI302:JK302)</f>
        <v>34.900378074999999</v>
      </c>
      <c r="CO302" s="745">
        <f>SUM('monthly data'!JL302:JN302)</f>
        <v>52.449711554000004</v>
      </c>
      <c r="CP302" s="745">
        <f>SUM('monthly data'!JO302:JQ302)</f>
        <v>40.148008249</v>
      </c>
      <c r="CQ302" s="745">
        <f>SUM('monthly data'!JR302:JT302)</f>
        <v>38.831633603</v>
      </c>
      <c r="CR302" s="745">
        <f>SUM('monthly data'!JU302:JW302)</f>
        <v>28.613262816999999</v>
      </c>
      <c r="CS302" s="745">
        <f>SUM('monthly data'!JX302:JZ302)</f>
        <v>59.072642608000002</v>
      </c>
      <c r="CT302" s="745">
        <f>SUM('monthly data'!KA302:KC302)</f>
        <v>37.168618412000001</v>
      </c>
      <c r="CU302" s="745">
        <f>SUM('monthly data'!KD302:KF302)</f>
        <v>54.197470954000003</v>
      </c>
      <c r="CV302" s="745">
        <f>SUM('monthly data'!KG302:KI302)</f>
        <v>45.884825706000001</v>
      </c>
      <c r="CW302" s="745">
        <f>SUM('monthly data'!KJ302:KL302)</f>
        <v>4.4271474340000001</v>
      </c>
      <c r="CX302" s="745">
        <f>SUM('monthly data'!KM302:KO302)</f>
        <v>84.454577412999996</v>
      </c>
      <c r="CY302" s="745">
        <f>SUM('monthly data'!KP302:KR302)</f>
        <v>13.727620035000001</v>
      </c>
      <c r="CZ302" s="745">
        <f>SUM('monthly data'!KS302:KU302)</f>
        <v>11.03821905</v>
      </c>
      <c r="DA302" s="745">
        <f>SUM('monthly data'!KV302:KX302)</f>
        <v>47.715494765000003</v>
      </c>
      <c r="DB302" s="745">
        <f>SUM('monthly data'!KY302:LA302)</f>
        <v>12.331698703000001</v>
      </c>
      <c r="DC302" s="745">
        <f>SUM('monthly data'!LB302:LD302)</f>
        <v>14.490466298999999</v>
      </c>
      <c r="DD302" s="745">
        <f>SUM('monthly data'!LE302:LG302)</f>
        <v>39.229095172000001</v>
      </c>
      <c r="DE302" s="745">
        <f>SUM('monthly data'!LH302:LJ302)</f>
        <v>15.260094661</v>
      </c>
      <c r="DF302" s="745">
        <f>SUM('monthly data'!LK302:LM302)</f>
        <v>25.243291725999999</v>
      </c>
      <c r="DG302" s="745">
        <f>SUM('monthly data'!LN302:LP302)</f>
        <v>19.697223710000003</v>
      </c>
      <c r="DH302" s="745">
        <f>SUM('monthly data'!LQ302:LS302)</f>
        <v>96.729924870000005</v>
      </c>
      <c r="DI302" s="745">
        <f>SUM('monthly data'!LT302:LV302)</f>
        <v>78.807389996969988</v>
      </c>
      <c r="DJ302" s="745">
        <f>SUM('monthly data'!LW302:LY302)</f>
        <v>20.872392109</v>
      </c>
      <c r="DK302" s="745">
        <f>IFERROR(SUM('monthly data'!LZ302:MB302)," ")</f>
        <v>21.032352029000002</v>
      </c>
      <c r="DL302" s="745">
        <f>IFERROR(SUM('monthly data'!MC302:ME302)," ")</f>
        <v>20.723032492999998</v>
      </c>
      <c r="DM302" s="745">
        <f>IFERROR(SUM('monthly data'!MF302:MH302)," ")</f>
        <v>19.765632494000002</v>
      </c>
      <c r="DN302" s="745">
        <f>IFERROR(SUM('monthly data'!MI302:MK302)," ")</f>
        <v>37.193501943000001</v>
      </c>
      <c r="DO302" s="870" t="str">
        <f>IFERROR(SUM('monthly data'!ML302:MN302)," ")</f>
        <v xml:space="preserve"> </v>
      </c>
      <c r="DP302" s="870" t="str">
        <f>IFERROR(SUM('monthly data'!MO302:MQ302)," ")</f>
        <v xml:space="preserve"> </v>
      </c>
      <c r="DQ302" s="870" t="str">
        <f>IFERROR(SUM('monthly data'!MR302:MT302)," ")</f>
        <v xml:space="preserve"> </v>
      </c>
      <c r="DR302" s="870" t="str">
        <f>IFERROR(SUM('monthly data'!MU302:MW302)," ")</f>
        <v xml:space="preserve"> </v>
      </c>
      <c r="DS302" s="100"/>
      <c r="DT302" s="100"/>
      <c r="DU302" s="100"/>
      <c r="DV302" s="100"/>
      <c r="DW302" s="100"/>
      <c r="DX302" s="100"/>
      <c r="DY302" s="100"/>
      <c r="DZ302" s="100"/>
    </row>
    <row r="303" spans="1:130">
      <c r="A303" t="s">
        <v>1488</v>
      </c>
      <c r="B303" s="674" t="s">
        <v>1566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5">
        <f>SUM('monthly data'!AX303:AZ303)</f>
        <v>2.2204812500000006</v>
      </c>
      <c r="T303" s="745">
        <f>SUM('monthly data'!BA303:BC303)</f>
        <v>2.2204812500000006</v>
      </c>
      <c r="U303" s="745">
        <f>SUM('monthly data'!BD303:BF303)</f>
        <v>2.2204812500000006</v>
      </c>
      <c r="V303" s="745">
        <f>SUM('monthly data'!BG303:BI303)</f>
        <v>2.2204812500000006</v>
      </c>
      <c r="W303" s="745">
        <f>SUM('monthly data'!BJ303:BL303)</f>
        <v>1.5701500000000004</v>
      </c>
      <c r="X303" s="745">
        <f>SUM('monthly data'!BM303:BO303)</f>
        <v>1.5701500000000004</v>
      </c>
      <c r="Y303" s="745">
        <f>SUM('monthly data'!BP303:BR303)</f>
        <v>1.5701500000000004</v>
      </c>
      <c r="Z303" s="745">
        <f>SUM('monthly data'!BS303:BU303)</f>
        <v>1.5701500000000004</v>
      </c>
      <c r="AA303" s="745">
        <f>SUM('monthly data'!BV303:BX303)</f>
        <v>1.5226062499999999</v>
      </c>
      <c r="AB303" s="745">
        <f>SUM('monthly data'!BY303:CA303)</f>
        <v>1.5226062499999999</v>
      </c>
      <c r="AC303" s="745">
        <f>SUM('monthly data'!CB303:CD303)</f>
        <v>1.5226062499999999</v>
      </c>
      <c r="AD303" s="745">
        <f>SUM('monthly data'!CE303:CG303)</f>
        <v>1.5226062499999999</v>
      </c>
      <c r="AE303" s="745">
        <f>SUM('monthly data'!CH303:CJ303)</f>
        <v>1.6131687500000003</v>
      </c>
      <c r="AF303" s="745">
        <f>SUM('monthly data'!CK303:CM303)</f>
        <v>1.6131687500000003</v>
      </c>
      <c r="AG303" s="745">
        <f>SUM('monthly data'!CN303:CP303)</f>
        <v>1.6131687500000003</v>
      </c>
      <c r="AH303" s="745">
        <f>SUM('monthly data'!CQ303:CS303)</f>
        <v>1.6131687500000003</v>
      </c>
      <c r="AI303" s="745">
        <f>SUM('monthly data'!CT303:CV303)</f>
        <v>0.76850135193749991</v>
      </c>
      <c r="AJ303" s="745">
        <f>SUM('monthly data'!CW303:CY303)</f>
        <v>0.76850135193749991</v>
      </c>
      <c r="AK303" s="745">
        <f>SUM('monthly data'!CZ303:DB303)</f>
        <v>0.76850135193749991</v>
      </c>
      <c r="AL303" s="745">
        <f>SUM('monthly data'!DC303:DE303)</f>
        <v>0.76850135193749991</v>
      </c>
      <c r="AM303" s="745">
        <f>SUM('monthly data'!DF303:DH303)</f>
        <v>0.21437770387499977</v>
      </c>
      <c r="AN303" s="745">
        <f>SUM('monthly data'!DI303:DK303)</f>
        <v>0.21437770387499977</v>
      </c>
      <c r="AO303" s="745">
        <f>SUM('monthly data'!DL303:DN303)</f>
        <v>0.21437770387499977</v>
      </c>
      <c r="AP303" s="745">
        <f>SUM('monthly data'!DO303:DQ303)</f>
        <v>0.21437770387499977</v>
      </c>
      <c r="AQ303" s="745">
        <f>SUM('monthly data'!DR303:DT303)</f>
        <v>0.84623885193749959</v>
      </c>
      <c r="AR303" s="745">
        <f>SUM('monthly data'!DU303:DW303)</f>
        <v>0.84623885193749959</v>
      </c>
      <c r="AS303" s="745">
        <f>SUM('monthly data'!DX303:DZ303)</f>
        <v>0.84623885193749959</v>
      </c>
      <c r="AT303" s="745">
        <f>SUM('monthly data'!EA303:EC303)</f>
        <v>0.84623885193749959</v>
      </c>
      <c r="AU303" s="745">
        <f>SUM('monthly data'!ED303:EF303)</f>
        <v>5.7038812499999993</v>
      </c>
      <c r="AV303" s="745">
        <f>SUM('monthly data'!EG303:EI303)</f>
        <v>5.7038812499999993</v>
      </c>
      <c r="AW303" s="745">
        <f>SUM('monthly data'!EJ303:EL303)</f>
        <v>5.7038812499999993</v>
      </c>
      <c r="AX303" s="745">
        <f>SUM('monthly data'!EM303:EO303)</f>
        <v>5.7038812499999993</v>
      </c>
      <c r="AY303" s="745">
        <f>SUM('monthly data'!EP303:ER303)</f>
        <v>9.8557765118876937</v>
      </c>
      <c r="AZ303" s="745">
        <f>SUM('monthly data'!ES303:EU303)</f>
        <v>8.6900208202254685</v>
      </c>
      <c r="BA303" s="745">
        <f>SUM('monthly data'!EV303:EX303)</f>
        <v>10.634736980159801</v>
      </c>
      <c r="BB303" s="745">
        <f>SUM('monthly data'!EY303:FA303)</f>
        <v>15.375683902759999</v>
      </c>
      <c r="BC303" s="745">
        <f>SUM('monthly data'!FB303:FD303)</f>
        <v>10.7629121351344</v>
      </c>
      <c r="BD303" s="745">
        <f>SUM('monthly data'!FE303:FG303)</f>
        <v>7.3291891216440002</v>
      </c>
      <c r="BE303" s="745">
        <f>SUM('monthly data'!FH303:FJ303)</f>
        <v>9.6298824739322004</v>
      </c>
      <c r="BF303" s="745">
        <f>SUM('monthly data'!FK303:FM303)</f>
        <v>28.658830771476701</v>
      </c>
      <c r="BG303" s="745">
        <f>SUM('monthly data'!FN303:FP303)</f>
        <v>11.535757630000001</v>
      </c>
      <c r="BH303" s="745">
        <f>SUM('monthly data'!FQ303:FS303)</f>
        <v>11.825778852000001</v>
      </c>
      <c r="BI303" s="745">
        <f>SUM('monthly data'!FT303:FV303)</f>
        <v>6.6532200820000007</v>
      </c>
      <c r="BJ303" s="745">
        <f>SUM('monthly data'!FW303:FY303)</f>
        <v>7.7374958509999994</v>
      </c>
      <c r="BK303" s="745">
        <f>SUM('monthly data'!FZ303:GB303)</f>
        <v>4.5487392174482197</v>
      </c>
      <c r="BL303" s="745">
        <f>SUM('monthly data'!GC303:GE303)</f>
        <v>6.5911137487962508</v>
      </c>
      <c r="BM303" s="745">
        <f>SUM('monthly data'!GF303:GH303)</f>
        <v>5.1190565599999989</v>
      </c>
      <c r="BN303" s="745">
        <f>SUM('monthly data'!GI303:GK303)</f>
        <v>12.7966616449571</v>
      </c>
      <c r="BO303" s="745">
        <f>SUM('monthly data'!GL303:GN303)</f>
        <v>17.975189401000002</v>
      </c>
      <c r="BP303" s="745">
        <f>SUM('monthly data'!GO303:GQ303)</f>
        <v>32.197319577000002</v>
      </c>
      <c r="BQ303" s="745">
        <f>SUM('monthly data'!GR303:GT303)</f>
        <v>7.2409036472900015</v>
      </c>
      <c r="BR303" s="745">
        <f>SUM('monthly data'!GU303:GW303)</f>
        <v>67.402050789159986</v>
      </c>
      <c r="BS303" s="745">
        <f>SUM('monthly data'!GX303:GZ303)</f>
        <v>10.856274308749999</v>
      </c>
      <c r="BT303" s="745">
        <f>SUM('monthly data'!HA303:HC303)</f>
        <v>9.553028822089999</v>
      </c>
      <c r="BU303" s="745">
        <f>SUM('monthly data'!HD303:HF303)</f>
        <v>34.54</v>
      </c>
      <c r="BV303" s="745">
        <f>SUM('monthly data'!HG303:HI303)</f>
        <v>11.752031147504148</v>
      </c>
      <c r="BW303" s="745">
        <f>SUM('monthly data'!HJ303:HL303)</f>
        <v>9.5482351832137091</v>
      </c>
      <c r="BX303" s="745">
        <f>SUM('monthly data'!HM303:HO303)</f>
        <v>32.654913323649382</v>
      </c>
      <c r="BY303" s="745">
        <f>SUM('monthly data'!HP303:HR303)</f>
        <v>13.273532712579339</v>
      </c>
      <c r="BZ303" s="745">
        <f>SUM('monthly data'!HS303:HU303)</f>
        <v>13.806268089118209</v>
      </c>
      <c r="CA303" s="745">
        <f>SUM('monthly data'!HV303:HX303)</f>
        <v>14.168005035134602</v>
      </c>
      <c r="CB303" s="745">
        <f>SUM('monthly data'!HY303:IA303)</f>
        <v>63.909109535906225</v>
      </c>
      <c r="CC303" s="745">
        <f>SUM('monthly data'!IB303:ID303)</f>
        <v>20.775780488582612</v>
      </c>
      <c r="CD303" s="745">
        <f>SUM('monthly data'!IE303:IG303)</f>
        <v>82.67627122938157</v>
      </c>
      <c r="CE303" s="745">
        <f>SUM('monthly data'!IH303:IJ303)</f>
        <v>20.080593870683707</v>
      </c>
      <c r="CF303" s="745">
        <f>SUM('monthly data'!IK303:IM303)</f>
        <v>64.653933217584296</v>
      </c>
      <c r="CG303" s="745">
        <f>SUM('monthly data'!IN303:IP303)</f>
        <v>58.607093980471433</v>
      </c>
      <c r="CH303" s="745">
        <f>SUM('monthly data'!IQ303:IS303)</f>
        <v>107.90780487008519</v>
      </c>
      <c r="CI303" s="745">
        <f>SUM('monthly data'!IT303:IV303)</f>
        <v>38.776060746221859</v>
      </c>
      <c r="CJ303" s="745">
        <f>SUM('monthly data'!IW303:IY303)</f>
        <v>19.117168062910938</v>
      </c>
      <c r="CK303" s="745">
        <f>SUM('monthly data'!IZ303:JB303)</f>
        <v>45.533727643371364</v>
      </c>
      <c r="CL303" s="745">
        <f>SUM('monthly data'!JC303:JE303)</f>
        <v>171.27846973794169</v>
      </c>
      <c r="CM303" s="745">
        <f>SUM('monthly data'!JF303:JH303)</f>
        <v>29.783943041756483</v>
      </c>
      <c r="CN303" s="745">
        <f>SUM('monthly data'!JI303:JK303)</f>
        <v>76.392793968301717</v>
      </c>
      <c r="CO303" s="745">
        <f>SUM('monthly data'!JL303:JN303)</f>
        <v>64.765590652350724</v>
      </c>
      <c r="CP303" s="745">
        <f>SUM('monthly data'!JO303:JQ303)</f>
        <v>144.1639814002888</v>
      </c>
      <c r="CQ303" s="745">
        <f>SUM('monthly data'!JR303:JT303)</f>
        <v>73.899380642222184</v>
      </c>
      <c r="CR303" s="745">
        <f>SUM('monthly data'!JU303:JW303)</f>
        <v>73.200178182364766</v>
      </c>
      <c r="CS303" s="745">
        <f>SUM('monthly data'!JX303:JZ303)</f>
        <v>21.75320046393524</v>
      </c>
      <c r="CT303" s="745">
        <f>SUM('monthly data'!KA303:KC303)</f>
        <v>237.01543128304172</v>
      </c>
      <c r="CU303" s="745">
        <f>SUM('monthly data'!KD303:KF303)</f>
        <v>48.933332043678931</v>
      </c>
      <c r="CV303" s="745">
        <f>SUM('monthly data'!KG303:KI303)</f>
        <v>140.61000285308756</v>
      </c>
      <c r="CW303" s="745">
        <f>SUM('monthly data'!KJ303:KL303)</f>
        <v>70.730554984773192</v>
      </c>
      <c r="CX303" s="745">
        <f>SUM('monthly data'!KM303:KO303)</f>
        <v>362.12117083272352</v>
      </c>
      <c r="CY303" s="745">
        <f>SUM('monthly data'!KP303:KR303)</f>
        <v>98.572999087195171</v>
      </c>
      <c r="CZ303" s="745">
        <f>SUM('monthly data'!KS303:KU303)</f>
        <v>422.59496667340704</v>
      </c>
      <c r="DA303" s="745">
        <f>SUM('monthly data'!KV303:KX303)</f>
        <v>255.41760637726622</v>
      </c>
      <c r="DB303" s="745">
        <f>SUM('monthly data'!KY303:LA303)</f>
        <v>195.97413370345052</v>
      </c>
      <c r="DC303" s="745">
        <f>SUM('monthly data'!LB303:LD303)</f>
        <v>134.90371493293895</v>
      </c>
      <c r="DD303" s="745">
        <f>SUM('monthly data'!LE303:LG303)</f>
        <v>70.976985115830928</v>
      </c>
      <c r="DE303" s="745">
        <f>SUM('monthly data'!LH303:LJ303)</f>
        <v>334.64742851129523</v>
      </c>
      <c r="DF303" s="745">
        <f>SUM('monthly data'!LK303:LM303)</f>
        <v>420.96524727220708</v>
      </c>
      <c r="DG303" s="745">
        <f>SUM('monthly data'!LN303:LP303)</f>
        <v>99.889282596791404</v>
      </c>
      <c r="DH303" s="745">
        <f>SUM('monthly data'!LQ303:LS303)</f>
        <v>22.302421834099789</v>
      </c>
      <c r="DI303" s="745">
        <f>SUM('monthly data'!LT303:LV303)</f>
        <v>93.384272928853122</v>
      </c>
      <c r="DJ303" s="745">
        <f>SUM('monthly data'!LW303:LY303)</f>
        <v>81.202203058288603</v>
      </c>
      <c r="DK303" s="745">
        <f>IFERROR(SUM('monthly data'!LZ303:MB303)," ")</f>
        <v>500.50837164073505</v>
      </c>
      <c r="DL303" s="745">
        <f>IFERROR(SUM('monthly data'!MC303:ME303)," ")</f>
        <v>201.5281001067176</v>
      </c>
      <c r="DM303" s="745">
        <f>IFERROR(SUM('monthly data'!MF303:MH303)," ")</f>
        <v>88.541022853296937</v>
      </c>
      <c r="DN303" s="745">
        <f>IFERROR(SUM('monthly data'!MI303:MK303)," ")</f>
        <v>421.58879354695358</v>
      </c>
      <c r="DO303" s="870" t="str">
        <f>IFERROR(SUM('monthly data'!ML303:MN303)," ")</f>
        <v xml:space="preserve"> </v>
      </c>
      <c r="DP303" s="870" t="str">
        <f>IFERROR(SUM('monthly data'!MO303:MQ303)," ")</f>
        <v xml:space="preserve"> </v>
      </c>
      <c r="DQ303" s="870" t="str">
        <f>IFERROR(SUM('monthly data'!MR303:MT303)," ")</f>
        <v xml:space="preserve"> </v>
      </c>
      <c r="DR303" s="870"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5">
        <f>SUM('monthly data'!AX304:AZ304)</f>
        <v>7.1956184446249978</v>
      </c>
      <c r="T304" s="745">
        <f>SUM('monthly data'!BA304:BC304)</f>
        <v>7.1956184446249978</v>
      </c>
      <c r="U304" s="745">
        <f>SUM('monthly data'!BD304:BF304)</f>
        <v>7.1956184446249978</v>
      </c>
      <c r="V304" s="745">
        <f>SUM('monthly data'!BG304:BI304)</f>
        <v>7.1956184446249978</v>
      </c>
      <c r="W304" s="745">
        <f>SUM('monthly data'!BJ304:BL304)</f>
        <v>5.5158355035624993</v>
      </c>
      <c r="X304" s="745">
        <f>SUM('monthly data'!BM304:BO304)</f>
        <v>5.5158355035624993</v>
      </c>
      <c r="Y304" s="745">
        <f>SUM('monthly data'!BP304:BR304)</f>
        <v>5.5158355035624993</v>
      </c>
      <c r="Z304" s="745">
        <f>SUM('monthly data'!BS304:BU304)</f>
        <v>5.5158355035624993</v>
      </c>
      <c r="AA304" s="745">
        <f>SUM('monthly data'!BV304:BX304)</f>
        <v>6.431368749999999</v>
      </c>
      <c r="AB304" s="745">
        <f>SUM('monthly data'!BY304:CA304)</f>
        <v>6.431368749999999</v>
      </c>
      <c r="AC304" s="745">
        <f>SUM('monthly data'!CB304:CD304)</f>
        <v>6.431368749999999</v>
      </c>
      <c r="AD304" s="745">
        <f>SUM('monthly data'!CE304:CG304)</f>
        <v>6.431368749999999</v>
      </c>
      <c r="AE304" s="745">
        <f>SUM('monthly data'!CH304:CJ304)</f>
        <v>5.4869937499999999</v>
      </c>
      <c r="AF304" s="745">
        <f>SUM('monthly data'!CK304:CM304)</f>
        <v>5.4869937499999999</v>
      </c>
      <c r="AG304" s="745">
        <f>SUM('monthly data'!CN304:CP304)</f>
        <v>5.4869937499999999</v>
      </c>
      <c r="AH304" s="745">
        <f>SUM('monthly data'!CQ304:CS304)</f>
        <v>5.4869937499999999</v>
      </c>
      <c r="AI304" s="745">
        <f>SUM('monthly data'!CT304:CV304)</f>
        <v>3.6876911480624992</v>
      </c>
      <c r="AJ304" s="745">
        <f>SUM('monthly data'!CW304:CY304)</f>
        <v>3.6876911480624992</v>
      </c>
      <c r="AK304" s="745">
        <f>SUM('monthly data'!CZ304:DB304)</f>
        <v>3.6876911480624992</v>
      </c>
      <c r="AL304" s="745">
        <f>SUM('monthly data'!DC304:DE304)</f>
        <v>3.6876911480624992</v>
      </c>
      <c r="AM304" s="745">
        <f>SUM('monthly data'!DF304:DH304)</f>
        <v>0.55716368194499788</v>
      </c>
      <c r="AN304" s="745">
        <f>SUM('monthly data'!DI304:DK304)</f>
        <v>0.55716368194499788</v>
      </c>
      <c r="AO304" s="745">
        <f>SUM('monthly data'!DL304:DN304)</f>
        <v>0.55716368194499788</v>
      </c>
      <c r="AP304" s="745">
        <f>SUM('monthly data'!DO304:DQ304)</f>
        <v>0.55716368194499788</v>
      </c>
      <c r="AQ304" s="745">
        <f>SUM('monthly data'!DR304:DT304)</f>
        <v>-2.4259259488600011</v>
      </c>
      <c r="AR304" s="745">
        <f>SUM('monthly data'!DU304:DW304)</f>
        <v>-2.4259259488600011</v>
      </c>
      <c r="AS304" s="745">
        <f>SUM('monthly data'!DX304:DZ304)</f>
        <v>-2.4259259488600011</v>
      </c>
      <c r="AT304" s="745">
        <f>SUM('monthly data'!EA304:EC304)</f>
        <v>-2.4259259488600011</v>
      </c>
      <c r="AU304" s="745">
        <f>SUM('monthly data'!ED304:EF304)</f>
        <v>-2.0984922327424935</v>
      </c>
      <c r="AV304" s="745">
        <f>SUM('monthly data'!EG304:EI304)</f>
        <v>-2.0984922327424935</v>
      </c>
      <c r="AW304" s="745">
        <f>SUM('monthly data'!EJ304:EL304)</f>
        <v>-2.0984922327424935</v>
      </c>
      <c r="AX304" s="745">
        <f>SUM('monthly data'!EM304:EO304)</f>
        <v>-2.0984922327424935</v>
      </c>
      <c r="AY304" s="745">
        <f>SUM('monthly data'!EP304:ER304)</f>
        <v>24.215317618768925</v>
      </c>
      <c r="AZ304" s="745">
        <f>SUM('monthly data'!ES304:EU304)</f>
        <v>-65.830439853473308</v>
      </c>
      <c r="BA304" s="745">
        <f>SUM('monthly data'!EV304:EX304)</f>
        <v>34.019894593900112</v>
      </c>
      <c r="BB304" s="745">
        <f>SUM('monthly data'!EY304:FA304)</f>
        <v>2.0998984091600015</v>
      </c>
      <c r="BC304" s="745">
        <f>SUM('monthly data'!FB304:FD304)</f>
        <v>-29.309473738675077</v>
      </c>
      <c r="BD304" s="745">
        <f>SUM('monthly data'!FE304:FG304)</f>
        <v>-32.914010423332506</v>
      </c>
      <c r="BE304" s="745">
        <f>SUM('monthly data'!FH304:FJ304)</f>
        <v>28.56905020343061</v>
      </c>
      <c r="BF304" s="745">
        <f>SUM('monthly data'!FK304:FM304)</f>
        <v>-25.714472982406903</v>
      </c>
      <c r="BG304" s="745">
        <f>SUM('monthly data'!FN304:FP304)</f>
        <v>44.632626063000004</v>
      </c>
      <c r="BH304" s="745">
        <f>SUM('monthly data'!FQ304:FS304)</f>
        <v>-50.479765896999979</v>
      </c>
      <c r="BI304" s="745">
        <f>SUM('monthly data'!FT304:FV304)</f>
        <v>0.92798512600001359</v>
      </c>
      <c r="BJ304" s="745">
        <f>SUM('monthly data'!FW304:FY304)</f>
        <v>5.7467490250000264</v>
      </c>
      <c r="BK304" s="745">
        <f>SUM('monthly data'!FZ304:GB304)</f>
        <v>7.8244627391990251</v>
      </c>
      <c r="BL304" s="745">
        <f>SUM('monthly data'!GC304:GE304)</f>
        <v>-18.967033208262656</v>
      </c>
      <c r="BM304" s="745">
        <f>SUM('monthly data'!GF304:GH304)</f>
        <v>4.4209529056700205</v>
      </c>
      <c r="BN304" s="745">
        <f>SUM('monthly data'!GI304:GK304)</f>
        <v>-5.1792885876088164</v>
      </c>
      <c r="BO304" s="745">
        <f>SUM('monthly data'!GL304:GN304)</f>
        <v>42.616265853000002</v>
      </c>
      <c r="BP304" s="745">
        <f>SUM('monthly data'!GO304:GQ304)</f>
        <v>22.153544151010017</v>
      </c>
      <c r="BQ304" s="745">
        <f>SUM('monthly data'!GR304:GT304)</f>
        <v>-82.188662058190047</v>
      </c>
      <c r="BR304" s="745">
        <f>SUM('monthly data'!GU304:GW304)</f>
        <v>-91.46063240833999</v>
      </c>
      <c r="BS304" s="745">
        <f>SUM('monthly data'!GX304:GZ304)</f>
        <v>73.340491948620013</v>
      </c>
      <c r="BT304" s="745">
        <f>SUM('monthly data'!HA304:HC304)</f>
        <v>71.93186702771429</v>
      </c>
      <c r="BU304" s="745">
        <f>SUM('monthly data'!HD304:HF304)</f>
        <v>-8.1809115881048839</v>
      </c>
      <c r="BV304" s="745">
        <f>SUM('monthly data'!HG304:HI304)</f>
        <v>-84.762898289518716</v>
      </c>
      <c r="BW304" s="745">
        <f>SUM('monthly data'!HJ304:HL304)</f>
        <v>-9.7662191782339747</v>
      </c>
      <c r="BX304" s="745">
        <f>SUM('monthly data'!HM304:HO304)</f>
        <v>33.618236731823714</v>
      </c>
      <c r="BY304" s="745">
        <f>SUM('monthly data'!HP304:HR304)</f>
        <v>-75.227008693777663</v>
      </c>
      <c r="BZ304" s="745">
        <f>SUM('monthly data'!HS304:HU304)</f>
        <v>30.081666112004612</v>
      </c>
      <c r="CA304" s="745">
        <f>SUM('monthly data'!HV304:HX304)</f>
        <v>53.004380304225954</v>
      </c>
      <c r="CB304" s="745">
        <f>SUM('monthly data'!HY304:IA304)</f>
        <v>91.739627408430067</v>
      </c>
      <c r="CC304" s="745">
        <f>SUM('monthly data'!IB304:ID304)</f>
        <v>40.394991534585117</v>
      </c>
      <c r="CD304" s="745">
        <f>SUM('monthly data'!IE304:IG304)</f>
        <v>-92.449248568689697</v>
      </c>
      <c r="CE304" s="745">
        <f>SUM('monthly data'!IH304:IJ304)</f>
        <v>21.996128325858425</v>
      </c>
      <c r="CF304" s="745">
        <f>SUM('monthly data'!IK304:IM304)</f>
        <v>87.525110344083572</v>
      </c>
      <c r="CG304" s="745">
        <f>SUM('monthly data'!IN304:IP304)</f>
        <v>-26.376701963985234</v>
      </c>
      <c r="CH304" s="745">
        <f>SUM('monthly data'!IQ304:IS304)</f>
        <v>-52.162748750127349</v>
      </c>
      <c r="CI304" s="745">
        <f>SUM('monthly data'!IT304:IV304)</f>
        <v>38.265267363484277</v>
      </c>
      <c r="CJ304" s="745">
        <f>SUM('monthly data'!IW304:IY304)</f>
        <v>56.466356091031159</v>
      </c>
      <c r="CK304" s="745">
        <f>SUM('monthly data'!IZ304:JB304)</f>
        <v>-47.20684145941182</v>
      </c>
      <c r="CL304" s="745">
        <f>SUM('monthly data'!JC304:JE304)</f>
        <v>-25.443226971919831</v>
      </c>
      <c r="CM304" s="745">
        <f>SUM('monthly data'!JF304:JH304)</f>
        <v>49.084066286545536</v>
      </c>
      <c r="CN304" s="745">
        <f>SUM('monthly data'!JI304:JK304)</f>
        <v>82.099057333833173</v>
      </c>
      <c r="CO304" s="745">
        <f>SUM('monthly data'!JL304:JN304)</f>
        <v>3.0262329244252655</v>
      </c>
      <c r="CP304" s="745">
        <f>SUM('monthly data'!JO304:JQ304)</f>
        <v>-110.98117212971236</v>
      </c>
      <c r="CQ304" s="745">
        <f>SUM('monthly data'!JR304:JT304)</f>
        <v>75.642252217133105</v>
      </c>
      <c r="CR304" s="745">
        <f>SUM('monthly data'!JU304:JW304)</f>
        <v>105.63112772682506</v>
      </c>
      <c r="CS304" s="745">
        <f>SUM('monthly data'!JX304:JZ304)</f>
        <v>-11.428458779198849</v>
      </c>
      <c r="CT304" s="745">
        <f>SUM('monthly data'!KA304:KC304)</f>
        <v>-135.93559942391397</v>
      </c>
      <c r="CU304" s="745">
        <f>SUM('monthly data'!KD304:KF304)</f>
        <v>125.91324402779168</v>
      </c>
      <c r="CV304" s="745">
        <f>SUM('monthly data'!KG304:KI304)</f>
        <v>75.519520795636993</v>
      </c>
      <c r="CW304" s="745">
        <f>SUM('monthly data'!KJ304:KL304)</f>
        <v>64.720874824395537</v>
      </c>
      <c r="CX304" s="745">
        <f>SUM('monthly data'!KM304:KO304)</f>
        <v>-134.89276920568304</v>
      </c>
      <c r="CY304" s="745">
        <f>SUM('monthly data'!KP304:KR304)</f>
        <v>112.61640936069513</v>
      </c>
      <c r="CZ304" s="745">
        <f>SUM('monthly data'!KS304:KU304)</f>
        <v>-144.01558889960873</v>
      </c>
      <c r="DA304" s="745">
        <f>SUM('monthly data'!KV304:KX304)</f>
        <v>-41.51149503108563</v>
      </c>
      <c r="DB304" s="745">
        <f>SUM('monthly data'!KY304:LA304)</f>
        <v>69.250931133794253</v>
      </c>
      <c r="DC304" s="745">
        <f>SUM('monthly data'!LB304:LD304)</f>
        <v>93.344214797450476</v>
      </c>
      <c r="DD304" s="745">
        <f>SUM('monthly data'!LE304:LG304)</f>
        <v>89.21823330244888</v>
      </c>
      <c r="DE304" s="745">
        <f>SUM('monthly data'!LH304:LJ304)</f>
        <v>-146.71427886429441</v>
      </c>
      <c r="DF304" s="745">
        <f>SUM('monthly data'!LK304:LM304)</f>
        <v>145.5408823041692</v>
      </c>
      <c r="DG304" s="745">
        <f>SUM('monthly data'!LN304:LP304)</f>
        <v>10.582061949892307</v>
      </c>
      <c r="DH304" s="745">
        <f>SUM('monthly data'!LQ304:LS304)</f>
        <v>2.4682309571866483</v>
      </c>
      <c r="DI304" s="745">
        <f>SUM('monthly data'!LT304:LV304)</f>
        <v>347.91754739690032</v>
      </c>
      <c r="DJ304" s="745">
        <f>SUM('monthly data'!LW304:LY304)</f>
        <v>108.51076634281144</v>
      </c>
      <c r="DK304" s="745">
        <f>IFERROR(SUM('monthly data'!LZ304:MB304)," ")</f>
        <v>-245.62512366975068</v>
      </c>
      <c r="DL304" s="745">
        <f>IFERROR(SUM('monthly data'!MC304:ME304)," ")</f>
        <v>9.3680781823661121</v>
      </c>
      <c r="DM304" s="745">
        <f>IFERROR(SUM('monthly data'!MF304:MH304)," ")</f>
        <v>227.55183350588445</v>
      </c>
      <c r="DN304" s="745">
        <f>IFERROR(SUM('monthly data'!MI304:MK304)," ")</f>
        <v>-263.10597454648104</v>
      </c>
      <c r="DO304" s="870" t="str">
        <f>IFERROR(SUM('monthly data'!ML304:MN304)," ")</f>
        <v xml:space="preserve"> </v>
      </c>
      <c r="DP304" s="870" t="str">
        <f>IFERROR(SUM('monthly data'!MO304:MQ304)," ")</f>
        <v xml:space="preserve"> </v>
      </c>
      <c r="DQ304" s="870" t="str">
        <f>IFERROR(SUM('monthly data'!MR304:MT304)," ")</f>
        <v xml:space="preserve"> </v>
      </c>
      <c r="DR304" s="870" t="str">
        <f>IFERROR(SUM('monthly data'!MU304:MW304)," ")</f>
        <v xml:space="preserve"> </v>
      </c>
      <c r="DS304" s="100"/>
      <c r="DT304" s="100"/>
      <c r="DU304" s="100"/>
      <c r="DV304" s="100"/>
      <c r="DW304" s="100"/>
      <c r="DX304" s="100"/>
      <c r="DY304" s="100"/>
      <c r="DZ304" s="100"/>
    </row>
    <row r="305" spans="1:130">
      <c r="A305" t="s">
        <v>1489</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5">
        <f>SUM('monthly data'!AX305:AZ305)</f>
        <v>-0.10275000000000006</v>
      </c>
      <c r="T305" s="745">
        <f>SUM('monthly data'!BA305:BC305)</f>
        <v>-0.10275000000000006</v>
      </c>
      <c r="U305" s="745">
        <f>SUM('monthly data'!BD305:BF305)</f>
        <v>-0.10275000000000006</v>
      </c>
      <c r="V305" s="745">
        <f>SUM('monthly data'!BG305:BI305)</f>
        <v>-0.10275000000000006</v>
      </c>
      <c r="W305" s="745">
        <f>SUM('monthly data'!BJ305:BL305)</f>
        <v>-1.2867500000000001</v>
      </c>
      <c r="X305" s="745">
        <f>SUM('monthly data'!BM305:BO305)</f>
        <v>-1.2867500000000001</v>
      </c>
      <c r="Y305" s="745">
        <f>SUM('monthly data'!BP305:BR305)</f>
        <v>-1.2867500000000001</v>
      </c>
      <c r="Z305" s="745">
        <f>SUM('monthly data'!BS305:BU305)</f>
        <v>-1.2867500000000001</v>
      </c>
      <c r="AA305" s="745">
        <f>SUM('monthly data'!BV305:BX305)</f>
        <v>-2.3896937500000002</v>
      </c>
      <c r="AB305" s="745">
        <f>SUM('monthly data'!BY305:CA305)</f>
        <v>-2.3896937500000002</v>
      </c>
      <c r="AC305" s="745">
        <f>SUM('monthly data'!CB305:CD305)</f>
        <v>-2.3896937500000002</v>
      </c>
      <c r="AD305" s="745">
        <f>SUM('monthly data'!CE305:CG305)</f>
        <v>-2.3896937500000002</v>
      </c>
      <c r="AE305" s="745">
        <f>SUM('monthly data'!CH305:CJ305)</f>
        <v>-1.6363874999999997</v>
      </c>
      <c r="AF305" s="745">
        <f>SUM('monthly data'!CK305:CM305)</f>
        <v>-1.6363874999999997</v>
      </c>
      <c r="AG305" s="745">
        <f>SUM('monthly data'!CN305:CP305)</f>
        <v>-1.6363874999999997</v>
      </c>
      <c r="AH305" s="745">
        <f>SUM('monthly data'!CQ305:CS305)</f>
        <v>-1.6363874999999997</v>
      </c>
      <c r="AI305" s="745">
        <f>SUM('monthly data'!CT305:CV305)</f>
        <v>-2.1994437499999995</v>
      </c>
      <c r="AJ305" s="745">
        <f>SUM('monthly data'!CW305:CY305)</f>
        <v>-2.1994437499999995</v>
      </c>
      <c r="AK305" s="745">
        <f>SUM('monthly data'!CZ305:DB305)</f>
        <v>-2.1994437499999995</v>
      </c>
      <c r="AL305" s="745">
        <f>SUM('monthly data'!DC305:DE305)</f>
        <v>-2.1994437499999995</v>
      </c>
      <c r="AM305" s="745">
        <f>SUM('monthly data'!DF305:DH305)</f>
        <v>-6.9972499999999993</v>
      </c>
      <c r="AN305" s="745">
        <f>SUM('monthly data'!DI305:DK305)</f>
        <v>-6.9972499999999993</v>
      </c>
      <c r="AO305" s="745">
        <f>SUM('monthly data'!DL305:DN305)</f>
        <v>-6.9972499999999993</v>
      </c>
      <c r="AP305" s="745">
        <f>SUM('monthly data'!DO305:DQ305)</f>
        <v>-6.9972499999999993</v>
      </c>
      <c r="AQ305" s="745">
        <f>SUM('monthly data'!DR305:DT305)</f>
        <v>-7.6272500000000001</v>
      </c>
      <c r="AR305" s="745">
        <f>SUM('monthly data'!DU305:DW305)</f>
        <v>-7.6272500000000001</v>
      </c>
      <c r="AS305" s="745">
        <f>SUM('monthly data'!DX305:DZ305)</f>
        <v>-7.6272500000000001</v>
      </c>
      <c r="AT305" s="745">
        <f>SUM('monthly data'!EA305:EC305)</f>
        <v>-7.6272500000000001</v>
      </c>
      <c r="AU305" s="745">
        <f>SUM('monthly data'!ED305:EF305)</f>
        <v>-3.5674999999999999</v>
      </c>
      <c r="AV305" s="745">
        <f>SUM('monthly data'!EG305:EI305)</f>
        <v>-3.5674999999999999</v>
      </c>
      <c r="AW305" s="745">
        <f>SUM('monthly data'!EJ305:EL305)</f>
        <v>-3.5674999999999999</v>
      </c>
      <c r="AX305" s="745">
        <f>SUM('monthly data'!EM305:EO305)</f>
        <v>-3.5674999999999999</v>
      </c>
      <c r="AY305" s="745">
        <f>SUM('monthly data'!EP305:ER305)</f>
        <v>0</v>
      </c>
      <c r="AZ305" s="745">
        <f>SUM('monthly data'!ES305:EU305)</f>
        <v>0</v>
      </c>
      <c r="BA305" s="745">
        <f>SUM('monthly data'!EV305:EX305)</f>
        <v>0</v>
      </c>
      <c r="BB305" s="745">
        <f>SUM('monthly data'!EY305:FA305)</f>
        <v>0</v>
      </c>
      <c r="BC305" s="745">
        <f>SUM('monthly data'!FB305:FD305)</f>
        <v>0</v>
      </c>
      <c r="BD305" s="745">
        <f>SUM('monthly data'!FE305:FG305)</f>
        <v>0</v>
      </c>
      <c r="BE305" s="745">
        <f>SUM('monthly data'!FH305:FJ305)</f>
        <v>0</v>
      </c>
      <c r="BF305" s="745">
        <f>SUM('monthly data'!FK305:FM305)</f>
        <v>0</v>
      </c>
      <c r="BG305" s="745">
        <f>SUM('monthly data'!FN305:FP305)</f>
        <v>0</v>
      </c>
      <c r="BH305" s="745">
        <f>SUM('monthly data'!FQ305:FS305)</f>
        <v>0</v>
      </c>
      <c r="BI305" s="745">
        <f>SUM('monthly data'!FT305:FV305)</f>
        <v>0</v>
      </c>
      <c r="BJ305" s="745">
        <f>SUM('monthly data'!FW305:FY305)</f>
        <v>0</v>
      </c>
      <c r="BK305" s="745">
        <f>SUM('monthly data'!FZ305:GB305)</f>
        <v>0</v>
      </c>
      <c r="BL305" s="745">
        <f>SUM('monthly data'!GC305:GE305)</f>
        <v>0</v>
      </c>
      <c r="BM305" s="745">
        <f>SUM('monthly data'!GF305:GH305)</f>
        <v>0</v>
      </c>
      <c r="BN305" s="745">
        <f>SUM('monthly data'!GI305:GK305)</f>
        <v>0</v>
      </c>
      <c r="BO305" s="745">
        <f>SUM('monthly data'!GL305:GN305)</f>
        <v>0</v>
      </c>
      <c r="BP305" s="745">
        <f>SUM('monthly data'!GO305:GQ305)</f>
        <v>0</v>
      </c>
      <c r="BQ305" s="745">
        <f>SUM('monthly data'!GR305:GT305)</f>
        <v>0</v>
      </c>
      <c r="BR305" s="745">
        <f>SUM('monthly data'!GU305:GW305)</f>
        <v>0</v>
      </c>
      <c r="BS305" s="745">
        <f>SUM('monthly data'!GX305:GZ305)</f>
        <v>0</v>
      </c>
      <c r="BT305" s="745">
        <f>SUM('monthly data'!HA305:HC305)</f>
        <v>0</v>
      </c>
      <c r="BU305" s="745">
        <f>SUM('monthly data'!HD305:HF305)</f>
        <v>0</v>
      </c>
      <c r="BV305" s="745">
        <f>SUM('monthly data'!HG305:HI305)</f>
        <v>0</v>
      </c>
      <c r="BW305" s="745">
        <f>SUM('monthly data'!HJ305:HL305)</f>
        <v>0</v>
      </c>
      <c r="BX305" s="745">
        <f>SUM('monthly data'!HM305:HO305)</f>
        <v>0</v>
      </c>
      <c r="BY305" s="745">
        <f>SUM('monthly data'!HP305:HR305)</f>
        <v>-52.17487922799998</v>
      </c>
      <c r="BZ305" s="745">
        <f>SUM('monthly data'!HS305:HU305)</f>
        <v>-1.1193994820000253</v>
      </c>
      <c r="CA305" s="745">
        <f>SUM('monthly data'!HV305:HX305)</f>
        <v>58.858096482456887</v>
      </c>
      <c r="CB305" s="745">
        <f>SUM('monthly data'!HY305:IA305)</f>
        <v>72.933268646690721</v>
      </c>
      <c r="CC305" s="745">
        <f>SUM('monthly data'!IB305:ID305)</f>
        <v>54.579791451266914</v>
      </c>
      <c r="CD305" s="745">
        <f>SUM('monthly data'!IE305:IG305)</f>
        <v>-75.522601138598162</v>
      </c>
      <c r="CE305" s="745">
        <f>SUM('monthly data'!IH305:IJ305)</f>
        <v>10.485438993036226</v>
      </c>
      <c r="CF305" s="745">
        <f>SUM('monthly data'!IK305:IM305)</f>
        <v>120.1643336824601</v>
      </c>
      <c r="CG305" s="745">
        <f>SUM('monthly data'!IN305:IP305)</f>
        <v>-42.528580225634933</v>
      </c>
      <c r="CH305" s="745">
        <f>SUM('monthly data'!IQ305:IS305)</f>
        <v>-61.593162396096865</v>
      </c>
      <c r="CI305" s="745">
        <f>SUM('monthly data'!IT305:IV305)</f>
        <v>30.530439975240736</v>
      </c>
      <c r="CJ305" s="745">
        <f>SUM('monthly data'!IW305:IY305)</f>
        <v>43.393450764125973</v>
      </c>
      <c r="CK305" s="745">
        <f>SUM('monthly data'!IZ305:JB305)</f>
        <v>-71.595406006545915</v>
      </c>
      <c r="CL305" s="745">
        <f>SUM('monthly data'!JC305:JE305)</f>
        <v>-30.434693304082963</v>
      </c>
      <c r="CM305" s="745">
        <f>SUM('monthly data'!JF305:JH305)</f>
        <v>47.374908092083274</v>
      </c>
      <c r="CN305" s="745">
        <f>SUM('monthly data'!JI305:JK305)</f>
        <v>92.859668792514583</v>
      </c>
      <c r="CO305" s="745">
        <f>SUM('monthly data'!JL305:JN305)</f>
        <v>26.213547757278146</v>
      </c>
      <c r="CP305" s="745">
        <f>SUM('monthly data'!JO305:JQ305)</f>
        <v>-105.73235110971238</v>
      </c>
      <c r="CQ305" s="745">
        <f>SUM('monthly data'!JR305:JT305)</f>
        <v>75.025171852133184</v>
      </c>
      <c r="CR305" s="745">
        <f>SUM('monthly data'!JU305:JW305)</f>
        <v>63.822221280825062</v>
      </c>
      <c r="CS305" s="745">
        <f>SUM('monthly data'!JX305:JZ305)</f>
        <v>-25.751250994198791</v>
      </c>
      <c r="CT305" s="745">
        <f>SUM('monthly data'!KA305:KC305)</f>
        <v>-164.70011850591402</v>
      </c>
      <c r="CU305" s="745">
        <f>SUM('monthly data'!KD305:KF305)</f>
        <v>112.97977782179169</v>
      </c>
      <c r="CV305" s="745">
        <f>SUM('monthly data'!KG305:KI305)</f>
        <v>71.037932427636974</v>
      </c>
      <c r="CW305" s="745">
        <f>SUM('monthly data'!KJ305:KL305)</f>
        <v>-49.688814954104544</v>
      </c>
      <c r="CX305" s="745">
        <f>SUM('monthly data'!KM305:KO305)</f>
        <v>-81.942096306183117</v>
      </c>
      <c r="CY305" s="745">
        <f>SUM('monthly data'!KP305:KR305)</f>
        <v>115.15115528669509</v>
      </c>
      <c r="CZ305" s="745">
        <f>SUM('monthly data'!KS305:KU305)</f>
        <v>-109.78520199860873</v>
      </c>
      <c r="DA305" s="745">
        <f>SUM('monthly data'!KV305:KX305)</f>
        <v>-206.93382561308556</v>
      </c>
      <c r="DB305" s="745">
        <f>SUM('monthly data'!KY305:LA305)</f>
        <v>-20.68753678220574</v>
      </c>
      <c r="DC305" s="745">
        <f>SUM('monthly data'!LB305:LD305)</f>
        <v>102.04507149795052</v>
      </c>
      <c r="DD305" s="745">
        <f>SUM('monthly data'!LE305:LG305)</f>
        <v>205.39998989494887</v>
      </c>
      <c r="DE305" s="745">
        <f>SUM('monthly data'!LH305:LJ305)</f>
        <v>-138.13189129129438</v>
      </c>
      <c r="DF305" s="745">
        <f>SUM('monthly data'!LK305:LM305)</f>
        <v>40.92427901016913</v>
      </c>
      <c r="DG305" s="745">
        <f>SUM('monthly data'!LN305:LP305)</f>
        <v>33.837259516892402</v>
      </c>
      <c r="DH305" s="745">
        <f>SUM('monthly data'!LQ305:LS305)</f>
        <v>51.058681496614099</v>
      </c>
      <c r="DI305" s="745">
        <f>SUM('monthly data'!LT305:LV305)</f>
        <v>241.2807979139003</v>
      </c>
      <c r="DJ305" s="745">
        <f>SUM('monthly data'!LW305:LY305)</f>
        <v>-25.708233326188463</v>
      </c>
      <c r="DK305" s="745">
        <f>IFERROR(SUM('monthly data'!LZ305:MB305)," ")</f>
        <v>-40.409240272750651</v>
      </c>
      <c r="DL305" s="745">
        <f>IFERROR(SUM('monthly data'!MC305:ME305)," ")</f>
        <v>-55.116659972634068</v>
      </c>
      <c r="DM305" s="745">
        <f>IFERROR(SUM('monthly data'!MF305:MH305)," ")</f>
        <v>248.92847483965164</v>
      </c>
      <c r="DN305" s="745">
        <f>IFERROR(SUM('monthly data'!MI305:MK305)," ")</f>
        <v>-280.00948575448109</v>
      </c>
      <c r="DO305" s="870" t="str">
        <f>IFERROR(SUM('monthly data'!ML305:MN305)," ")</f>
        <v xml:space="preserve"> </v>
      </c>
      <c r="DP305" s="870" t="str">
        <f>IFERROR(SUM('monthly data'!MO305:MQ305)," ")</f>
        <v xml:space="preserve"> </v>
      </c>
      <c r="DQ305" s="870" t="str">
        <f>IFERROR(SUM('monthly data'!MR305:MT305)," ")</f>
        <v xml:space="preserve"> </v>
      </c>
      <c r="DR305" s="870" t="str">
        <f>IFERROR(SUM('monthly data'!MU305:MW305)," ")</f>
        <v xml:space="preserve"> </v>
      </c>
      <c r="DS305" s="100"/>
      <c r="DT305" s="100"/>
      <c r="DU305" s="100"/>
      <c r="DV305" s="100"/>
      <c r="DW305" s="100"/>
      <c r="DX305" s="100"/>
      <c r="DY305" s="100"/>
      <c r="DZ305" s="100"/>
    </row>
    <row r="306" spans="1:130">
      <c r="A306" t="s">
        <v>1490</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5">
        <f>SUM('monthly data'!AX306:AZ306)</f>
        <v>-1.7307250000000001</v>
      </c>
      <c r="T306" s="745">
        <f>SUM('monthly data'!BA306:BC306)</f>
        <v>-1.7307250000000001</v>
      </c>
      <c r="U306" s="745">
        <f>SUM('monthly data'!BD306:BF306)</f>
        <v>-1.7307250000000001</v>
      </c>
      <c r="V306" s="745">
        <f>SUM('monthly data'!BG306:BI306)</f>
        <v>-1.7307250000000001</v>
      </c>
      <c r="W306" s="745">
        <f>SUM('monthly data'!BJ306:BL306)</f>
        <v>-0.98448124999999986</v>
      </c>
      <c r="X306" s="745">
        <f>SUM('monthly data'!BM306:BO306)</f>
        <v>-0.98448124999999986</v>
      </c>
      <c r="Y306" s="745">
        <f>SUM('monthly data'!BP306:BR306)</f>
        <v>-0.98448124999999986</v>
      </c>
      <c r="Z306" s="745">
        <f>SUM('monthly data'!BS306:BU306)</f>
        <v>-0.98448124999999986</v>
      </c>
      <c r="AA306" s="745">
        <f>SUM('monthly data'!BV306:BX306)</f>
        <v>6.1293749999999994E-2</v>
      </c>
      <c r="AB306" s="745">
        <f>SUM('monthly data'!BY306:CA306)</f>
        <v>6.1293749999999994E-2</v>
      </c>
      <c r="AC306" s="745">
        <f>SUM('monthly data'!CB306:CD306)</f>
        <v>6.1293749999999994E-2</v>
      </c>
      <c r="AD306" s="745">
        <f>SUM('monthly data'!CE306:CG306)</f>
        <v>6.1293749999999994E-2</v>
      </c>
      <c r="AE306" s="745">
        <f>SUM('monthly data'!CH306:CJ306)</f>
        <v>0.22173937500000002</v>
      </c>
      <c r="AF306" s="745">
        <f>SUM('monthly data'!CK306:CM306)</f>
        <v>0.22173937500000002</v>
      </c>
      <c r="AG306" s="745">
        <f>SUM('monthly data'!CN306:CP306)</f>
        <v>0.22173937500000002</v>
      </c>
      <c r="AH306" s="745">
        <f>SUM('monthly data'!CQ306:CS306)</f>
        <v>0.22173937500000002</v>
      </c>
      <c r="AI306" s="745">
        <f>SUM('monthly data'!CT306:CV306)</f>
        <v>0.46867250000000005</v>
      </c>
      <c r="AJ306" s="745">
        <f>SUM('monthly data'!CW306:CY306)</f>
        <v>0.46867250000000005</v>
      </c>
      <c r="AK306" s="745">
        <f>SUM('monthly data'!CZ306:DB306)</f>
        <v>0.46867250000000005</v>
      </c>
      <c r="AL306" s="745">
        <f>SUM('monthly data'!DC306:DE306)</f>
        <v>0.46867250000000005</v>
      </c>
      <c r="AM306" s="745">
        <f>SUM('monthly data'!DF306:DH306)</f>
        <v>0.24133312500000015</v>
      </c>
      <c r="AN306" s="745">
        <f>SUM('monthly data'!DI306:DK306)</f>
        <v>0.24133312500000015</v>
      </c>
      <c r="AO306" s="745">
        <f>SUM('monthly data'!DL306:DN306)</f>
        <v>0.24133312500000015</v>
      </c>
      <c r="AP306" s="745">
        <f>SUM('monthly data'!DO306:DQ306)</f>
        <v>0.24133312500000015</v>
      </c>
      <c r="AQ306" s="745">
        <f>SUM('monthly data'!DR306:DT306)</f>
        <v>-1.0055937499999998</v>
      </c>
      <c r="AR306" s="745">
        <f>SUM('monthly data'!DU306:DW306)</f>
        <v>-1.0055937499999998</v>
      </c>
      <c r="AS306" s="745">
        <f>SUM('monthly data'!DX306:DZ306)</f>
        <v>-1.0055937499999998</v>
      </c>
      <c r="AT306" s="745">
        <f>SUM('monthly data'!EA306:EC306)</f>
        <v>-1.0055937499999998</v>
      </c>
      <c r="AU306" s="745">
        <f>SUM('monthly data'!ED306:EF306)</f>
        <v>0.29005625000000024</v>
      </c>
      <c r="AV306" s="745">
        <f>SUM('monthly data'!EG306:EI306)</f>
        <v>0.29005625000000024</v>
      </c>
      <c r="AW306" s="745">
        <f>SUM('monthly data'!EJ306:EL306)</f>
        <v>0.29005625000000024</v>
      </c>
      <c r="AX306" s="745">
        <f>SUM('monthly data'!EM306:EO306)</f>
        <v>0.29005625000000024</v>
      </c>
      <c r="AY306" s="745">
        <f>SUM('monthly data'!EP306:ER306)</f>
        <v>5.2325300000000006</v>
      </c>
      <c r="AZ306" s="745">
        <f>SUM('monthly data'!ES306:EU306)</f>
        <v>-7.5663999999999998</v>
      </c>
      <c r="BA306" s="745">
        <f>SUM('monthly data'!EV306:EX306)</f>
        <v>-5.4873399999999997</v>
      </c>
      <c r="BB306" s="745">
        <f>SUM('monthly data'!EY306:FA306)</f>
        <v>-4.4863799999999996</v>
      </c>
      <c r="BC306" s="745">
        <f>SUM('monthly data'!FB306:FD306)</f>
        <v>-6.8168299999999995</v>
      </c>
      <c r="BD306" s="745">
        <f>SUM('monthly data'!FE306:FG306)</f>
        <v>3.9406431620000006</v>
      </c>
      <c r="BE306" s="745">
        <f>SUM('monthly data'!FH306:FJ306)</f>
        <v>-3.1806999999999999</v>
      </c>
      <c r="BF306" s="745">
        <f>SUM('monthly data'!FK306:FM306)</f>
        <v>-9.6381200000000007</v>
      </c>
      <c r="BG306" s="745">
        <f>SUM('monthly data'!FN306:FP306)</f>
        <v>-2.5</v>
      </c>
      <c r="BH306" s="745">
        <f>SUM('monthly data'!FQ306:FS306)</f>
        <v>-6.7661200000000008</v>
      </c>
      <c r="BI306" s="745">
        <f>SUM('monthly data'!FT306:FV306)</f>
        <v>-4.5237400000000001</v>
      </c>
      <c r="BJ306" s="745">
        <f>SUM('monthly data'!FW306:FY306)</f>
        <v>-5.1647400000000001</v>
      </c>
      <c r="BK306" s="745">
        <f>SUM('monthly data'!FZ306:GB306)</f>
        <v>-7.56663</v>
      </c>
      <c r="BL306" s="745">
        <f>SUM('monthly data'!GC306:GE306)</f>
        <v>-2.7766799999999998</v>
      </c>
      <c r="BM306" s="745">
        <f>SUM('monthly data'!GF306:GH306)</f>
        <v>-1.21719</v>
      </c>
      <c r="BN306" s="745">
        <f>SUM('monthly data'!GI306:GK306)</f>
        <v>-2.4152300000000002</v>
      </c>
      <c r="BO306" s="745">
        <f>SUM('monthly data'!GL306:GN306)</f>
        <v>-10.54307</v>
      </c>
      <c r="BP306" s="745">
        <f>SUM('monthly data'!GO306:GQ306)</f>
        <v>-5.4411100000000001</v>
      </c>
      <c r="BQ306" s="745">
        <f>SUM('monthly data'!GR306:GT306)</f>
        <v>-3.0570180000000002</v>
      </c>
      <c r="BR306" s="745">
        <f>SUM('monthly data'!GU306:GW306)</f>
        <v>-1.370064685</v>
      </c>
      <c r="BS306" s="745">
        <f>SUM('monthly data'!GX306:GZ306)</f>
        <v>-8.3370899999999999</v>
      </c>
      <c r="BT306" s="745">
        <f>SUM('monthly data'!HA306:HC306)</f>
        <v>-10.137690000000001</v>
      </c>
      <c r="BU306" s="745">
        <f>SUM('monthly data'!HD306:HF306)</f>
        <v>17.577100000000002</v>
      </c>
      <c r="BV306" s="745">
        <f>SUM('monthly data'!HG306:HI306)</f>
        <v>0</v>
      </c>
      <c r="BW306" s="745">
        <f>SUM('monthly data'!HJ306:HL306)</f>
        <v>0</v>
      </c>
      <c r="BX306" s="745">
        <f>SUM('monthly data'!HM306:HO306)</f>
        <v>0</v>
      </c>
      <c r="BY306" s="745">
        <f>SUM('monthly data'!HP306:HR306)</f>
        <v>-14.726132758000031</v>
      </c>
      <c r="BZ306" s="745">
        <f>SUM('monthly data'!HS306:HU306)</f>
        <v>-21.796214684999999</v>
      </c>
      <c r="CA306" s="745">
        <f>SUM('monthly data'!HV306:HX306)</f>
        <v>1.2588555680000031</v>
      </c>
      <c r="CB306" s="745">
        <f>SUM('monthly data'!HY306:IA306)</f>
        <v>4.4860233849999993</v>
      </c>
      <c r="CC306" s="745">
        <f>SUM('monthly data'!IB306:ID306)</f>
        <v>6.5550769017974444</v>
      </c>
      <c r="CD306" s="745">
        <f>SUM('monthly data'!IE306:IG306)</f>
        <v>9.3100810878449174</v>
      </c>
      <c r="CE306" s="745">
        <f>SUM('monthly data'!IH306:IJ306)</f>
        <v>4.670892058217972</v>
      </c>
      <c r="CF306" s="745">
        <f>SUM('monthly data'!IK306:IM306)</f>
        <v>5.998733984945698</v>
      </c>
      <c r="CG306" s="745">
        <f>SUM('monthly data'!IN306:IP306)</f>
        <v>-1.7321123567480057E-2</v>
      </c>
      <c r="CH306" s="745">
        <f>SUM('monthly data'!IQ306:IS306)</f>
        <v>7.3787045901629345</v>
      </c>
      <c r="CI306" s="745">
        <f>SUM('monthly data'!IT306:IV306)</f>
        <v>14.196753879999985</v>
      </c>
      <c r="CJ306" s="745">
        <f>SUM('monthly data'!IW306:IY306)</f>
        <v>26.159222052894993</v>
      </c>
      <c r="CK306" s="745">
        <f>SUM('monthly data'!IZ306:JB306)</f>
        <v>29.4285592491341</v>
      </c>
      <c r="CL306" s="745">
        <f>SUM('monthly data'!JC306:JE306)</f>
        <v>10.092127010163136</v>
      </c>
      <c r="CM306" s="745">
        <f>SUM('monthly data'!JF306:JH306)</f>
        <v>7.0250792614622597</v>
      </c>
      <c r="CN306" s="745">
        <f>SUM('monthly data'!JI306:JK306)</f>
        <v>-5.3559257306814025</v>
      </c>
      <c r="CO306" s="745">
        <f>SUM('monthly data'!JL306:JN306)</f>
        <v>-22.686665576852882</v>
      </c>
      <c r="CP306" s="745">
        <f>SUM('monthly data'!JO306:JQ306)</f>
        <v>-1.9351619319999891</v>
      </c>
      <c r="CQ306" s="745">
        <f>SUM('monthly data'!JR306:JT306)</f>
        <v>5.5559222999999136</v>
      </c>
      <c r="CR306" s="745">
        <f>SUM('monthly data'!JU306:JW306)</f>
        <v>43.553584262000008</v>
      </c>
      <c r="CS306" s="745">
        <f>SUM('monthly data'!JX306:JZ306)</f>
        <v>12.907555432999942</v>
      </c>
      <c r="CT306" s="745">
        <f>SUM('monthly data'!KA306:KC306)</f>
        <v>33.193199882000044</v>
      </c>
      <c r="CU306" s="745">
        <f>SUM('monthly data'!KD306:KF306)</f>
        <v>14.326599999999985</v>
      </c>
      <c r="CV306" s="745">
        <f>SUM('monthly data'!KG306:KI306)</f>
        <v>6.4793197760000165</v>
      </c>
      <c r="CW306" s="745">
        <f>SUM('monthly data'!KJ306:KL306)</f>
        <v>114.40968977850008</v>
      </c>
      <c r="CX306" s="745">
        <f>SUM('monthly data'!KM306:KO306)</f>
        <v>-52.950672899499921</v>
      </c>
      <c r="CY306" s="745">
        <f>SUM('monthly data'!KP306:KR306)</f>
        <v>-2.5347459259999567</v>
      </c>
      <c r="CZ306" s="745">
        <f>SUM('monthly data'!KS306:KU306)</f>
        <v>-34.230386901000003</v>
      </c>
      <c r="DA306" s="745">
        <f>SUM('monthly data'!KV306:KX306)</f>
        <v>165.42233058199992</v>
      </c>
      <c r="DB306" s="745">
        <f>SUM('monthly data'!KY306:LA306)</f>
        <v>89.938467916000008</v>
      </c>
      <c r="DC306" s="745">
        <f>SUM('monthly data'!LB306:LD306)</f>
        <v>-8.7008567005000401</v>
      </c>
      <c r="DD306" s="745">
        <f>SUM('monthly data'!LE306:LG306)</f>
        <v>-116.18175659250001</v>
      </c>
      <c r="DE306" s="745">
        <f>SUM('monthly data'!LH306:LJ306)</f>
        <v>-8.5823875730000054</v>
      </c>
      <c r="DF306" s="745">
        <f>SUM('monthly data'!LK306:LM306)</f>
        <v>104.61660329400006</v>
      </c>
      <c r="DG306" s="745">
        <f>SUM('monthly data'!LN306:LP306)</f>
        <v>-23.255197567000067</v>
      </c>
      <c r="DH306" s="745">
        <f>SUM('monthly data'!LQ306:LS306)</f>
        <v>-48.590450539427451</v>
      </c>
      <c r="DI306" s="745">
        <f>SUM('monthly data'!LT306:LV306)</f>
        <v>106.63674948300005</v>
      </c>
      <c r="DJ306" s="745">
        <f>SUM('monthly data'!LW306:LY306)</f>
        <v>134.21899966899991</v>
      </c>
      <c r="DK306" s="745">
        <f>IFERROR(SUM('monthly data'!LZ306:MB306)," ")</f>
        <v>-205.21588339700003</v>
      </c>
      <c r="DL306" s="745">
        <f>IFERROR(SUM('monthly data'!MC306:ME306)," ")</f>
        <v>64.484738155000173</v>
      </c>
      <c r="DM306" s="745">
        <f>IFERROR(SUM('monthly data'!MF306:MH306)," ")</f>
        <v>-21.376641333767203</v>
      </c>
      <c r="DN306" s="745">
        <f>IFERROR(SUM('monthly data'!MI306:MK306)," ")</f>
        <v>16.903511208000069</v>
      </c>
      <c r="DO306" s="870" t="str">
        <f>IFERROR(SUM('monthly data'!ML306:MN306)," ")</f>
        <v xml:space="preserve"> </v>
      </c>
      <c r="DP306" s="870" t="str">
        <f>IFERROR(SUM('monthly data'!MO306:MQ306)," ")</f>
        <v xml:space="preserve"> </v>
      </c>
      <c r="DQ306" s="870" t="str">
        <f>IFERROR(SUM('monthly data'!MR306:MT306)," ")</f>
        <v xml:space="preserve"> </v>
      </c>
      <c r="DR306" s="870" t="str">
        <f>IFERROR(SUM('monthly data'!MU306:MW306)," ")</f>
        <v xml:space="preserve"> </v>
      </c>
      <c r="DS306" s="100"/>
      <c r="DT306" s="100"/>
      <c r="DU306" s="100"/>
      <c r="DV306" s="100"/>
      <c r="DW306" s="100"/>
      <c r="DX306" s="100"/>
      <c r="DY306" s="100"/>
      <c r="DZ306" s="100"/>
    </row>
    <row r="307" spans="1:130">
      <c r="B307" s="769" t="s">
        <v>899</v>
      </c>
      <c r="C307" s="594" t="s">
        <v>1342</v>
      </c>
      <c r="D307" s="864">
        <f t="shared" ref="D307:BO307" si="0">+D282+D288-D291+D303+D304</f>
        <v>0</v>
      </c>
      <c r="E307" s="864">
        <f t="shared" si="0"/>
        <v>0</v>
      </c>
      <c r="F307" s="864">
        <f t="shared" si="0"/>
        <v>0</v>
      </c>
      <c r="G307" s="864">
        <f t="shared" si="0"/>
        <v>0</v>
      </c>
      <c r="H307" s="864">
        <f t="shared" si="0"/>
        <v>0</v>
      </c>
      <c r="I307" s="864">
        <f t="shared" si="0"/>
        <v>0</v>
      </c>
      <c r="J307" s="864">
        <f t="shared" si="0"/>
        <v>0</v>
      </c>
      <c r="K307" s="864">
        <f t="shared" si="0"/>
        <v>0</v>
      </c>
      <c r="L307" s="864">
        <f t="shared" si="0"/>
        <v>0</v>
      </c>
      <c r="M307" s="864">
        <f t="shared" si="0"/>
        <v>0</v>
      </c>
      <c r="N307" s="864">
        <f t="shared" si="0"/>
        <v>0</v>
      </c>
      <c r="O307" s="864">
        <f t="shared" si="0"/>
        <v>0</v>
      </c>
      <c r="P307" s="864">
        <f t="shared" si="0"/>
        <v>0</v>
      </c>
      <c r="Q307" s="864">
        <f t="shared" si="0"/>
        <v>0</v>
      </c>
      <c r="R307" s="864">
        <f t="shared" si="0"/>
        <v>0</v>
      </c>
      <c r="S307" s="864">
        <f t="shared" si="0"/>
        <v>3.9415812499999969</v>
      </c>
      <c r="T307" s="864">
        <f t="shared" si="0"/>
        <v>3.9415812499999969</v>
      </c>
      <c r="U307" s="864">
        <f t="shared" si="0"/>
        <v>3.9415812499999969</v>
      </c>
      <c r="V307" s="864">
        <f t="shared" si="0"/>
        <v>3.9415812499999969</v>
      </c>
      <c r="W307" s="864">
        <f t="shared" si="0"/>
        <v>3.6143999999999985</v>
      </c>
      <c r="X307" s="864">
        <f t="shared" si="0"/>
        <v>3.6143999999999985</v>
      </c>
      <c r="Y307" s="864">
        <f t="shared" si="0"/>
        <v>3.6143999999999985</v>
      </c>
      <c r="Z307" s="864">
        <f t="shared" si="0"/>
        <v>3.6143999999999985</v>
      </c>
      <c r="AA307" s="864">
        <f t="shared" si="0"/>
        <v>4.3728062500000027</v>
      </c>
      <c r="AB307" s="864">
        <f t="shared" si="0"/>
        <v>4.3728062500000027</v>
      </c>
      <c r="AC307" s="864">
        <f t="shared" si="0"/>
        <v>4.3728062500000027</v>
      </c>
      <c r="AD307" s="864">
        <f t="shared" si="0"/>
        <v>4.3728062500000027</v>
      </c>
      <c r="AE307" s="864">
        <f t="shared" si="0"/>
        <v>2.4018187500000008</v>
      </c>
      <c r="AF307" s="864">
        <f t="shared" si="0"/>
        <v>2.4018187500000008</v>
      </c>
      <c r="AG307" s="864">
        <f t="shared" si="0"/>
        <v>2.4018187500000008</v>
      </c>
      <c r="AH307" s="864">
        <f t="shared" si="0"/>
        <v>2.4018187500000008</v>
      </c>
      <c r="AI307" s="864">
        <f t="shared" si="0"/>
        <v>1.5462874999999974</v>
      </c>
      <c r="AJ307" s="864">
        <f t="shared" si="0"/>
        <v>1.5462874999999974</v>
      </c>
      <c r="AK307" s="864">
        <f t="shared" si="0"/>
        <v>1.5462874999999974</v>
      </c>
      <c r="AL307" s="864">
        <f t="shared" si="0"/>
        <v>1.5462874999999974</v>
      </c>
      <c r="AM307" s="864">
        <f t="shared" si="0"/>
        <v>1.4295579649999977</v>
      </c>
      <c r="AN307" s="864">
        <f t="shared" si="0"/>
        <v>1.4295579649999977</v>
      </c>
      <c r="AO307" s="864">
        <f t="shared" si="0"/>
        <v>1.4295579649999977</v>
      </c>
      <c r="AP307" s="864">
        <f t="shared" si="0"/>
        <v>1.4295579649999977</v>
      </c>
      <c r="AQ307" s="864">
        <f t="shared" si="0"/>
        <v>-0.29717157000000638</v>
      </c>
      <c r="AR307" s="864">
        <f t="shared" si="0"/>
        <v>-0.29717157000000638</v>
      </c>
      <c r="AS307" s="864">
        <f t="shared" si="0"/>
        <v>-0.29717157000000638</v>
      </c>
      <c r="AT307" s="864">
        <f t="shared" si="0"/>
        <v>-0.29717157000000638</v>
      </c>
      <c r="AU307" s="864">
        <f t="shared" si="0"/>
        <v>0.39897671500001541</v>
      </c>
      <c r="AV307" s="864">
        <f t="shared" si="0"/>
        <v>0.39897671500001541</v>
      </c>
      <c r="AW307" s="864">
        <f t="shared" si="0"/>
        <v>0.39897671500001541</v>
      </c>
      <c r="AX307" s="864">
        <f t="shared" si="0"/>
        <v>0.39897671500001541</v>
      </c>
      <c r="AY307" s="864">
        <f t="shared" si="0"/>
        <v>-1.3176100000000019</v>
      </c>
      <c r="AZ307" s="864">
        <f t="shared" si="0"/>
        <v>6.3730900000000332</v>
      </c>
      <c r="BA307" s="864">
        <f t="shared" si="0"/>
        <v>-7.4618599999999802</v>
      </c>
      <c r="BB307" s="864">
        <f t="shared" si="0"/>
        <v>10.954029999999996</v>
      </c>
      <c r="BC307" s="864">
        <f t="shared" si="0"/>
        <v>-6.3936200000000234</v>
      </c>
      <c r="BD307" s="864">
        <f t="shared" si="0"/>
        <v>10.39497999999999</v>
      </c>
      <c r="BE307" s="864">
        <f t="shared" si="0"/>
        <v>-8.5269100000000257</v>
      </c>
      <c r="BF307" s="864">
        <f t="shared" si="0"/>
        <v>12.547100000000015</v>
      </c>
      <c r="BG307" s="864">
        <f t="shared" si="0"/>
        <v>1.974720000000012</v>
      </c>
      <c r="BH307" s="864">
        <f t="shared" si="0"/>
        <v>-41.528124720999983</v>
      </c>
      <c r="BI307" s="864">
        <f t="shared" si="0"/>
        <v>-96.783700533999991</v>
      </c>
      <c r="BJ307" s="864">
        <f t="shared" si="0"/>
        <v>-50.627106261999977</v>
      </c>
      <c r="BK307" s="864">
        <f t="shared" si="0"/>
        <v>-17.789259999999992</v>
      </c>
      <c r="BL307" s="864">
        <f t="shared" si="0"/>
        <v>23.877780000000016</v>
      </c>
      <c r="BM307" s="864">
        <f t="shared" si="0"/>
        <v>-5.3267999999999827</v>
      </c>
      <c r="BN307" s="864">
        <f t="shared" si="0"/>
        <v>12.48940000000001</v>
      </c>
      <c r="BO307" s="864">
        <f t="shared" si="0"/>
        <v>-24.888199999999998</v>
      </c>
      <c r="BP307" s="864">
        <f t="shared" ref="BP307:DK307" si="1">+BP282+BP288-BP291+BP303+BP304</f>
        <v>29.577989999999978</v>
      </c>
      <c r="BQ307" s="864">
        <f t="shared" si="1"/>
        <v>-9.6554000000000002</v>
      </c>
      <c r="BR307" s="864">
        <f t="shared" si="1"/>
        <v>17.553900000000013</v>
      </c>
      <c r="BS307" s="864">
        <f t="shared" si="1"/>
        <v>2.3514100000000298</v>
      </c>
      <c r="BT307" s="864">
        <f t="shared" si="1"/>
        <v>3.4427000000000731</v>
      </c>
      <c r="BU307" s="864">
        <f t="shared" si="1"/>
        <v>-13.870599999999982</v>
      </c>
      <c r="BV307" s="864">
        <f t="shared" si="1"/>
        <v>0</v>
      </c>
      <c r="BW307" s="864">
        <f t="shared" si="1"/>
        <v>0</v>
      </c>
      <c r="BX307" s="864">
        <f t="shared" si="1"/>
        <v>0</v>
      </c>
      <c r="BY307" s="864">
        <f t="shared" si="1"/>
        <v>-24.128780344999996</v>
      </c>
      <c r="BZ307" s="864">
        <f t="shared" si="1"/>
        <v>31.722223606000089</v>
      </c>
      <c r="CA307" s="864">
        <f t="shared" si="1"/>
        <v>-33.189632358000004</v>
      </c>
      <c r="CB307" s="864">
        <f t="shared" si="1"/>
        <v>40.847731711000051</v>
      </c>
      <c r="CC307" s="864">
        <f t="shared" si="1"/>
        <v>-43.328885814000046</v>
      </c>
      <c r="CD307" s="864">
        <f t="shared" si="1"/>
        <v>-5.9947215830000147</v>
      </c>
      <c r="CE307" s="864">
        <f t="shared" si="1"/>
        <v>-23.27722417499999</v>
      </c>
      <c r="CF307" s="864">
        <f t="shared" si="1"/>
        <v>49.448980567000035</v>
      </c>
      <c r="CG307" s="864">
        <f t="shared" si="1"/>
        <v>-35.978180778999992</v>
      </c>
      <c r="CH307" s="864">
        <f t="shared" si="1"/>
        <v>21.157514804000016</v>
      </c>
      <c r="CI307" s="864">
        <f t="shared" si="1"/>
        <v>-28.950741945999972</v>
      </c>
      <c r="CJ307" s="864">
        <f t="shared" si="1"/>
        <v>71.389433474999962</v>
      </c>
      <c r="CK307" s="864">
        <f t="shared" si="1"/>
        <v>-79.28509243540563</v>
      </c>
      <c r="CL307" s="864">
        <f t="shared" si="1"/>
        <v>84.628868563357358</v>
      </c>
      <c r="CM307" s="864">
        <f t="shared" si="1"/>
        <v>9.1641549747890707</v>
      </c>
      <c r="CN307" s="864">
        <f t="shared" si="1"/>
        <v>26.185233699717244</v>
      </c>
      <c r="CO307" s="864">
        <f t="shared" si="1"/>
        <v>-103.02455964318096</v>
      </c>
      <c r="CP307" s="864">
        <f t="shared" si="1"/>
        <v>-2.8991297120703194</v>
      </c>
      <c r="CQ307" s="864">
        <f t="shared" si="1"/>
        <v>53.162074677841602</v>
      </c>
      <c r="CR307" s="864">
        <f t="shared" si="1"/>
        <v>140.54665831946755</v>
      </c>
      <c r="CS307" s="864">
        <f t="shared" si="1"/>
        <v>-53.930554825580728</v>
      </c>
      <c r="CT307" s="864">
        <f t="shared" si="1"/>
        <v>-18.599429954848631</v>
      </c>
      <c r="CU307" s="864">
        <f t="shared" si="1"/>
        <v>38.032298559606986</v>
      </c>
      <c r="CV307" s="864">
        <f t="shared" si="1"/>
        <v>-9.7828696788698153</v>
      </c>
      <c r="CW307" s="864">
        <f t="shared" si="1"/>
        <v>-28.61015216049978</v>
      </c>
      <c r="CX307" s="864">
        <f t="shared" si="1"/>
        <v>11.66160711483289</v>
      </c>
      <c r="CY307" s="864">
        <f t="shared" si="1"/>
        <v>-29.880921767387903</v>
      </c>
      <c r="CZ307" s="864">
        <f t="shared" si="1"/>
        <v>44.362709683819588</v>
      </c>
      <c r="DA307" s="864">
        <f t="shared" si="1"/>
        <v>-133.94100015196699</v>
      </c>
      <c r="DB307" s="864">
        <f t="shared" si="1"/>
        <v>105.68404650743504</v>
      </c>
      <c r="DC307" s="864">
        <f t="shared" si="1"/>
        <v>43.548482302864656</v>
      </c>
      <c r="DD307" s="864">
        <f t="shared" si="1"/>
        <v>9.7445105012355384</v>
      </c>
      <c r="DE307" s="864">
        <f t="shared" si="1"/>
        <v>-110.00434470027679</v>
      </c>
      <c r="DF307" s="864">
        <f t="shared" si="1"/>
        <v>263.80979528442862</v>
      </c>
      <c r="DG307" s="864">
        <f t="shared" si="1"/>
        <v>-145.01426678225704</v>
      </c>
      <c r="DH307" s="864">
        <f t="shared" si="1"/>
        <v>-234.9368109860616</v>
      </c>
      <c r="DI307" s="864">
        <f t="shared" si="1"/>
        <v>-49.263377032798815</v>
      </c>
      <c r="DJ307" s="864">
        <f t="shared" si="1"/>
        <v>94.573615640781767</v>
      </c>
      <c r="DK307" s="864">
        <f t="shared" si="1"/>
        <v>-6.2110897210536677</v>
      </c>
      <c r="DL307" s="864">
        <f t="shared" ref="DL307:DN307" si="2">+DL282+DL288-DL291+DL303+DL304</f>
        <v>-59.291763273500742</v>
      </c>
      <c r="DM307" s="864">
        <f t="shared" si="2"/>
        <v>53.978279628529094</v>
      </c>
      <c r="DN307" s="864">
        <f t="shared" si="2"/>
        <v>14.408565749763511</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68"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9" t="s">
        <v>1569</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928">
        <f>IF('monthly data'!MN312=0,"",AVERAGE('monthly data'!ML312:MN312))</f>
        <v>7.5</v>
      </c>
      <c r="DP312" s="928" t="str">
        <f>IF('monthly data'!MQ312=0,"",AVERAGE('monthly data'!MO312:MQ312))</f>
        <v/>
      </c>
      <c r="DQ312" s="928" t="str">
        <f>IF('monthly data'!MT312=0,"",AVERAGE('monthly data'!MR312:MT312))</f>
        <v/>
      </c>
      <c r="DR312" s="928"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928">
        <f>IF('monthly data'!MN313=0,"",AVERAGE('monthly data'!ML313:MN313))</f>
        <v>10.150528990064348</v>
      </c>
      <c r="DP313" s="928" t="str">
        <f>IF('monthly data'!MQ313=0,"",AVERAGE('monthly data'!MO313:MQ313))</f>
        <v/>
      </c>
      <c r="DQ313" s="928" t="str">
        <f>IF('monthly data'!MT313=0,"",AVERAGE('monthly data'!MR313:MT313))</f>
        <v/>
      </c>
      <c r="DR313" s="928"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928">
        <f>IF('monthly data'!MN314=0,"",AVERAGE('monthly data'!ML314:MN314))</f>
        <v>16.346666666666668</v>
      </c>
      <c r="DP314" s="928" t="str">
        <f>IF('monthly data'!MQ314=0,"",AVERAGE('monthly data'!MO314:MQ314))</f>
        <v/>
      </c>
      <c r="DQ314" s="928" t="str">
        <f>IF('monthly data'!MT314=0,"",AVERAGE('monthly data'!MR314:MT314))</f>
        <v/>
      </c>
      <c r="DR314" s="928" t="str">
        <f>IF('monthly data'!MW314=0,"",AVERAGE('monthly data'!MU314:MW314))</f>
        <v/>
      </c>
      <c r="DS314" s="113"/>
      <c r="DT314" s="113"/>
      <c r="DU314" s="113"/>
      <c r="DV314" s="113"/>
      <c r="DW314" s="113"/>
      <c r="DX314" s="113"/>
      <c r="DY314" s="113"/>
      <c r="DZ314" s="113"/>
    </row>
    <row r="315" spans="1:130">
      <c r="A315" s="638" t="s">
        <v>1524</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928">
        <f>IF('monthly data'!MN315=0,"",AVERAGE('monthly data'!ML315:MN315))</f>
        <v>7.5</v>
      </c>
      <c r="DP315" s="928" t="str">
        <f>IF('monthly data'!MQ315=0,"",AVERAGE('monthly data'!MO315:MQ315))</f>
        <v/>
      </c>
      <c r="DQ315" s="928" t="str">
        <f>IF('monthly data'!MT315=0,"",AVERAGE('monthly data'!MR315:MT315))</f>
        <v/>
      </c>
      <c r="DR315" s="928"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928">
        <f>IF('monthly data'!MN316=0,"",AVERAGE('monthly data'!ML316:MN316))</f>
        <v>6.5</v>
      </c>
      <c r="DP316" s="928" t="str">
        <f>IF('monthly data'!MQ316=0,"",AVERAGE('monthly data'!MO316:MQ316))</f>
        <v/>
      </c>
      <c r="DQ316" s="928" t="str">
        <f>IF('monthly data'!MT316=0,"",AVERAGE('monthly data'!MR316:MT316))</f>
        <v/>
      </c>
      <c r="DR316" s="928"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928">
        <f>IF('monthly data'!MN317=0,"",AVERAGE('monthly data'!ML317:MN317))</f>
        <v>8.5</v>
      </c>
      <c r="DP317" s="928" t="str">
        <f>IF('monthly data'!MQ317=0,"",AVERAGE('monthly data'!MO317:MQ317))</f>
        <v/>
      </c>
      <c r="DQ317" s="928" t="str">
        <f>IF('monthly data'!MT317=0,"",AVERAGE('monthly data'!MR317:MT317))</f>
        <v/>
      </c>
      <c r="DR317" s="928" t="str">
        <f>IF('monthly data'!MW317=0,"",AVERAGE('monthly data'!MU317:MW317))</f>
        <v/>
      </c>
      <c r="DS317" s="113"/>
      <c r="DT317" s="113"/>
      <c r="DU317" s="113"/>
      <c r="DV317" s="113"/>
      <c r="DW317" s="113"/>
      <c r="DX317" s="113"/>
      <c r="DY317" s="113"/>
      <c r="DZ317" s="113"/>
    </row>
    <row r="318" spans="1:130">
      <c r="A318" t="s">
        <v>1558</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928">
        <f>IF('monthly data'!MN318=0,"",AVERAGE('monthly data'!ML318:MN318))</f>
        <v>7.5</v>
      </c>
      <c r="DP318" s="928" t="str">
        <f>IF('monthly data'!MQ318=0,"",AVERAGE('monthly data'!MO318:MQ318))</f>
        <v/>
      </c>
      <c r="DQ318" s="928" t="str">
        <f>IF('monthly data'!MT318=0,"",AVERAGE('monthly data'!MR318:MT318))</f>
        <v/>
      </c>
      <c r="DR318" s="928"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928">
        <f>IF('monthly data'!MN319=0,"",AVERAGE('monthly data'!ML319:MN319))</f>
        <v>9.5</v>
      </c>
      <c r="DP319" s="928" t="str">
        <f>IF('monthly data'!MQ319=0,"",AVERAGE('monthly data'!MO319:MQ319))</f>
        <v/>
      </c>
      <c r="DQ319" s="928" t="str">
        <f>IF('monthly data'!MT319=0,"",AVERAGE('monthly data'!MR319:MT319))</f>
        <v/>
      </c>
      <c r="DR319" s="928" t="str">
        <f>IF('monthly data'!MW319=0,"",AVERAGE('monthly data'!MU319:MW319))</f>
        <v/>
      </c>
      <c r="DS319" s="113"/>
      <c r="DT319" s="113"/>
      <c r="DU319" s="113"/>
      <c r="DV319" s="113"/>
      <c r="DW319" s="113"/>
      <c r="DX319" s="113"/>
      <c r="DY319" s="113"/>
      <c r="DZ319" s="113"/>
    </row>
    <row r="320" spans="1:130">
      <c r="A320" t="s">
        <v>1523</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928">
        <f>IF('monthly data'!MN320=0,"",AVERAGE('monthly data'!ML320:MN320))</f>
        <v>8.2866894032223097</v>
      </c>
      <c r="DP320" s="928" t="str">
        <f>IF('monthly data'!MQ320=0,"",AVERAGE('monthly data'!MO320:MQ320))</f>
        <v/>
      </c>
      <c r="DQ320" s="928" t="str">
        <f>IF('monthly data'!MT320=0,"",AVERAGE('monthly data'!MR320:MT320))</f>
        <v/>
      </c>
      <c r="DR320" s="928"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928">
        <f>IF('monthly data'!MN321=0,"",AVERAGE('monthly data'!ML321:MN321))</f>
        <v>5</v>
      </c>
      <c r="DP321" s="928" t="str">
        <f>IF('monthly data'!MQ321=0,"",AVERAGE('monthly data'!MO321:MQ321))</f>
        <v/>
      </c>
      <c r="DQ321" s="928" t="str">
        <f>IF('monthly data'!MT321=0,"",AVERAGE('monthly data'!MR321:MT321))</f>
        <v/>
      </c>
      <c r="DR321" s="928"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f>AVERAGE('monthly data'!MG322:MI322)</f>
        <v>0</v>
      </c>
      <c r="DO322" s="928" t="str">
        <f>IF('monthly data'!MN322=0,"",AVERAGE('monthly data'!ML322:MN322))</f>
        <v/>
      </c>
      <c r="DP322" s="928" t="str">
        <f>IF('monthly data'!MQ322=0,"",AVERAGE('monthly data'!MO322:MQ322))</f>
        <v/>
      </c>
      <c r="DQ322" s="928" t="str">
        <f>IF('monthly data'!MT322=0,"",AVERAGE('monthly data'!MR322:MT322))</f>
        <v/>
      </c>
      <c r="DR322" s="928"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928">
        <f>IF('monthly data'!MN323=0,"",AVERAGE('monthly data'!ML323:MN323))</f>
        <v>8.6598317812876378</v>
      </c>
      <c r="DP323" s="928" t="str">
        <f>IF('monthly data'!MQ323=0,"",AVERAGE('monthly data'!MO323:MQ323))</f>
        <v/>
      </c>
      <c r="DQ323" s="928" t="str">
        <f>IF('monthly data'!MT323=0,"",AVERAGE('monthly data'!MR323:MT323))</f>
        <v/>
      </c>
      <c r="DR323" s="928"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928">
        <f>IF('monthly data'!MN324=0,"",AVERAGE('monthly data'!ML324:MN324))</f>
        <v>9.1805930047931508</v>
      </c>
      <c r="DP324" s="928" t="str">
        <f>IF('monthly data'!MQ324=0,"",AVERAGE('monthly data'!MO324:MQ324))</f>
        <v/>
      </c>
      <c r="DQ324" s="928" t="str">
        <f>IF('monthly data'!MT324=0,"",AVERAGE('monthly data'!MR324:MT324))</f>
        <v/>
      </c>
      <c r="DR324" s="928"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928">
        <f>IF('monthly data'!MN325=0,"",AVERAGE('monthly data'!ML325:MN325))</f>
        <v>9.6913653292514308</v>
      </c>
      <c r="DP325" s="928" t="str">
        <f>IF('monthly data'!MQ325=0,"",AVERAGE('monthly data'!MO325:MQ325))</f>
        <v/>
      </c>
      <c r="DQ325" s="928" t="str">
        <f>IF('monthly data'!MT325=0,"",AVERAGE('monthly data'!MR325:MT325))</f>
        <v/>
      </c>
      <c r="DR325" s="928"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928">
        <f>IF('monthly data'!MN326=0,"",AVERAGE('monthly data'!ML326:MN326))</f>
        <v>10.078923579030191</v>
      </c>
      <c r="DP326" s="928" t="str">
        <f>IF('monthly data'!MQ326=0,"",AVERAGE('monthly data'!MO326:MQ326))</f>
        <v/>
      </c>
      <c r="DQ326" s="928" t="str">
        <f>IF('monthly data'!MT326=0,"",AVERAGE('monthly data'!MR326:MT326))</f>
        <v/>
      </c>
      <c r="DR326" s="928" t="str">
        <f>IF('monthly data'!MW326=0,"",AVERAGE('monthly data'!MU326:MW326))</f>
        <v/>
      </c>
      <c r="DS326" s="113"/>
      <c r="DT326" s="113"/>
      <c r="DU326" s="113"/>
      <c r="DV326" s="113"/>
      <c r="DW326" s="113"/>
      <c r="DX326" s="113"/>
      <c r="DY326" s="113"/>
      <c r="DZ326" s="113"/>
    </row>
    <row r="327" spans="1:130" s="216" customFormat="1">
      <c r="A327" s="755" t="s">
        <v>1468</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928">
        <f>IF('monthly data'!MN327=0,"",AVERAGE('monthly data'!ML327:MN327))</f>
        <v>9.4026784235906025</v>
      </c>
      <c r="DP327" s="928" t="str">
        <f>IF('monthly data'!MQ327=0,"",AVERAGE('monthly data'!MO327:MQ327))</f>
        <v/>
      </c>
      <c r="DQ327" s="928" t="str">
        <f>IF('monthly data'!MT327=0,"",AVERAGE('monthly data'!MR327:MT327))</f>
        <v/>
      </c>
      <c r="DR327" s="928"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929"/>
      <c r="DP328" s="929"/>
      <c r="DQ328" s="929"/>
      <c r="DR328" s="929"/>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928" t="str">
        <f>IF('monthly data'!MN329=0,"",AVERAGE('monthly data'!ML329:MN329))</f>
        <v/>
      </c>
      <c r="DP329" s="928" t="str">
        <f>IF('monthly data'!MQ329=0,"",AVERAGE('monthly data'!MO329:MQ329))</f>
        <v/>
      </c>
      <c r="DQ329" s="928" t="str">
        <f>IF('monthly data'!MT329=0,"",AVERAGE('monthly data'!MR329:MT329))</f>
        <v/>
      </c>
      <c r="DR329" s="928"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928" t="str">
        <f>IF('monthly data'!MN330=0,"",AVERAGE('monthly data'!ML330:MN330))</f>
        <v/>
      </c>
      <c r="DP330" s="928" t="str">
        <f>IF('monthly data'!MQ330=0,"",AVERAGE('monthly data'!MO330:MQ330))</f>
        <v/>
      </c>
      <c r="DQ330" s="928" t="str">
        <f>IF('monthly data'!MT330=0,"",AVERAGE('monthly data'!MR330:MT330))</f>
        <v/>
      </c>
      <c r="DR330" s="928"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928" t="str">
        <f>IF('monthly data'!MN331=0,"",AVERAGE('monthly data'!ML331:MN331))</f>
        <v/>
      </c>
      <c r="DP331" s="928" t="str">
        <f>IF('monthly data'!MQ331=0,"",AVERAGE('monthly data'!MO331:MQ331))</f>
        <v/>
      </c>
      <c r="DQ331" s="928" t="str">
        <f>IF('monthly data'!MT331=0,"",AVERAGE('monthly data'!MR331:MT331))</f>
        <v/>
      </c>
      <c r="DR331" s="928"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928">
        <f>IF('monthly data'!MN332=0,"",AVERAGE('monthly data'!ML332:MN332))</f>
        <v>8.2566666666666659</v>
      </c>
      <c r="DP332" s="928" t="str">
        <f>IF('monthly data'!MQ332=0,"",AVERAGE('monthly data'!MO332:MQ332))</f>
        <v/>
      </c>
      <c r="DQ332" s="928" t="str">
        <f>IF('monthly data'!MT332=0,"",AVERAGE('monthly data'!MR332:MT332))</f>
        <v/>
      </c>
      <c r="DR332" s="928"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928" t="str">
        <f>IF('monthly data'!MN333=0,"",AVERAGE('monthly data'!ML333:MN333))</f>
        <v/>
      </c>
      <c r="DP333" s="928" t="str">
        <f>IF('monthly data'!MQ333=0,"",AVERAGE('monthly data'!MO333:MQ333))</f>
        <v/>
      </c>
      <c r="DQ333" s="928" t="str">
        <f>IF('monthly data'!MT333=0,"",AVERAGE('monthly data'!MR333:MT333))</f>
        <v/>
      </c>
      <c r="DR333" s="928"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803">
        <f>AVERAGE('monthly data'!KS334:KU334)</f>
        <v>13.199999999999998</v>
      </c>
      <c r="DA334" s="803">
        <f>AVERAGE('monthly data'!KV334:KX334)</f>
        <v>13.166666666666666</v>
      </c>
      <c r="DB334" s="803">
        <f>AVERAGE('monthly data'!KY334:LA334)</f>
        <v>13.133333333333333</v>
      </c>
      <c r="DC334" s="803">
        <f>AVERAGE('monthly data'!LB334:LD334)</f>
        <v>13.083333333333334</v>
      </c>
      <c r="DD334" s="803">
        <f>AVERAGE('monthly data'!LE334:LG334)</f>
        <v>13.050000000000002</v>
      </c>
      <c r="DE334" s="803">
        <f>AVERAGE('monthly data'!LH334:LJ334)</f>
        <v>13.016666666666666</v>
      </c>
      <c r="DF334" s="803">
        <f>AVERAGE('monthly data'!LK334:LM334)</f>
        <v>12.983333333333334</v>
      </c>
      <c r="DG334" s="803">
        <f>AVERAGE('monthly data'!LN334:LP334)</f>
        <v>8.6333333333333329</v>
      </c>
      <c r="DH334" s="803">
        <f>AVERAGE('monthly data'!LQ334:LS334)</f>
        <v>4.3133333333333335</v>
      </c>
      <c r="DI334" s="803">
        <f>AVERAGE('monthly data'!LT334:LV334)</f>
        <v>6.5</v>
      </c>
      <c r="DJ334" s="803" t="e">
        <f>AVERAGE('monthly data'!LW334:LY334)</f>
        <v>#DIV/0!</v>
      </c>
      <c r="DK334" s="803">
        <f>AVERAGE('monthly data'!LZ334:MB334)</f>
        <v>4.3833333333333337</v>
      </c>
      <c r="DL334" s="803">
        <f>AVERAGE('monthly data'!MC334:ME334)</f>
        <v>6.625</v>
      </c>
      <c r="DM334" s="803">
        <f>AVERAGE('monthly data'!MF334:MH334)</f>
        <v>4.3833333333333337</v>
      </c>
      <c r="DN334" s="803">
        <f>AVERAGE('monthly data'!MG334:MI334)</f>
        <v>0</v>
      </c>
      <c r="DO334" s="928" t="str">
        <f>IF('monthly data'!MN334=0,"",AVERAGE('monthly data'!ML334:MN334))</f>
        <v/>
      </c>
      <c r="DP334" s="930" t="str">
        <f>IF('monthly data'!MQ334=0,"",AVERAGE('monthly data'!MO334:MQ334))</f>
        <v/>
      </c>
      <c r="DQ334" s="930" t="str">
        <f>IF('monthly data'!MT334=0,"",AVERAGE('monthly data'!MR334:MT334))</f>
        <v/>
      </c>
      <c r="DR334" s="930" t="str">
        <f>IF('monthly data'!MW334=0,"",AVERAGE('monthly data'!MU334:MW334))</f>
        <v/>
      </c>
      <c r="DS334" s="229"/>
      <c r="DT334" s="229"/>
      <c r="DU334" s="229"/>
      <c r="DV334" s="229"/>
      <c r="DW334" s="229"/>
      <c r="DX334" s="229"/>
      <c r="DY334" s="229"/>
      <c r="DZ334" s="229"/>
    </row>
    <row r="335" spans="1:130">
      <c r="B335" s="769" t="s">
        <v>865</v>
      </c>
    </row>
    <row r="337" spans="1:130">
      <c r="B337" s="768" t="s">
        <v>1375</v>
      </c>
      <c r="CH337" t="s">
        <v>1376</v>
      </c>
      <c r="DH337" s="586" t="s">
        <v>1492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663"/>
      <c r="CB338" s="663"/>
      <c r="CC338" s="663"/>
      <c r="CD338" s="743" t="s">
        <v>928</v>
      </c>
      <c r="CE338" s="743">
        <v>2015</v>
      </c>
      <c r="CF338" s="743"/>
      <c r="CG338" s="743"/>
      <c r="CH338" s="743" t="s">
        <v>928</v>
      </c>
      <c r="CI338" s="743">
        <v>2016</v>
      </c>
      <c r="CJ338" s="743"/>
      <c r="CK338" s="743"/>
      <c r="CL338" s="743" t="s">
        <v>928</v>
      </c>
      <c r="CM338" s="743">
        <v>2017</v>
      </c>
      <c r="CN338" s="743"/>
      <c r="CO338" s="743"/>
      <c r="CP338" s="743" t="s">
        <v>928</v>
      </c>
      <c r="CQ338" s="743">
        <v>2018</v>
      </c>
      <c r="CR338" s="743"/>
      <c r="CS338" s="743"/>
      <c r="CT338" s="743" t="s">
        <v>928</v>
      </c>
      <c r="CU338" s="743">
        <v>2019</v>
      </c>
      <c r="CV338" s="743"/>
      <c r="CW338" s="743"/>
      <c r="CX338" s="743" t="s">
        <v>928</v>
      </c>
      <c r="CY338" s="743">
        <v>2020</v>
      </c>
      <c r="CZ338" s="744"/>
      <c r="DA338" s="743"/>
      <c r="DB338" s="865" t="s">
        <v>928</v>
      </c>
      <c r="DC338" s="805">
        <v>2021</v>
      </c>
      <c r="DD338" s="806"/>
      <c r="DE338" s="806"/>
      <c r="DF338" s="865" t="s">
        <v>928</v>
      </c>
      <c r="DG338" s="806">
        <v>2022</v>
      </c>
      <c r="DH338" s="806"/>
      <c r="DI338" s="806"/>
      <c r="DJ338" s="865" t="s">
        <v>928</v>
      </c>
      <c r="DK338" s="806">
        <v>2023</v>
      </c>
      <c r="DL338" s="806"/>
      <c r="DM338" s="806"/>
      <c r="DN338" s="865" t="s">
        <v>928</v>
      </c>
      <c r="DO338" s="738">
        <v>2024</v>
      </c>
      <c r="DP338" s="806" t="s">
        <v>926</v>
      </c>
      <c r="DQ338" s="806" t="s">
        <v>927</v>
      </c>
      <c r="DR338" s="865"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0.27918666065946895</v>
      </c>
      <c r="CE339" s="662"/>
      <c r="CF339" s="662"/>
      <c r="CG339" s="662"/>
      <c r="CH339" s="740">
        <v>0.3198390830574811</v>
      </c>
      <c r="CI339" s="740"/>
      <c r="CJ339" s="740"/>
      <c r="CK339" s="740"/>
      <c r="CL339" s="740">
        <v>0.36539200393180032</v>
      </c>
      <c r="CM339" s="740"/>
      <c r="CN339" s="740"/>
      <c r="CO339" s="740"/>
      <c r="CP339" s="740">
        <v>0.41908191332851497</v>
      </c>
      <c r="CQ339" s="740"/>
      <c r="CR339" s="740"/>
      <c r="CS339" s="740"/>
      <c r="CT339" s="740">
        <v>0.45320545522488798</v>
      </c>
      <c r="CU339" s="740"/>
      <c r="CV339" s="740"/>
      <c r="CW339" s="740"/>
      <c r="CX339" s="740">
        <v>0.49455004312568296</v>
      </c>
      <c r="CY339" s="740"/>
      <c r="CZ339" s="740"/>
      <c r="DA339" s="740"/>
      <c r="DB339" s="740">
        <v>0.6317067158579508</v>
      </c>
      <c r="DC339" s="740"/>
      <c r="DD339" s="740"/>
      <c r="DE339" s="740"/>
      <c r="DF339" s="740">
        <v>0.64751470547339696</v>
      </c>
      <c r="DG339" s="740"/>
      <c r="DH339" s="740"/>
      <c r="DI339" s="740"/>
      <c r="DJ339" s="740">
        <v>0.60528043457692327</v>
      </c>
      <c r="DK339" s="740"/>
      <c r="DL339" s="740"/>
      <c r="DM339" s="740"/>
      <c r="DN339" s="740">
        <v>0.72220604243715691</v>
      </c>
      <c r="DO339" s="740"/>
      <c r="DP339" s="740"/>
      <c r="DQ339" s="740"/>
      <c r="DR339" s="740"/>
      <c r="DS339" s="662"/>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0.21760883076085788</v>
      </c>
      <c r="CE340" s="662"/>
      <c r="CF340" s="662"/>
      <c r="CG340" s="662"/>
      <c r="CH340" s="740">
        <v>0.25108947482035726</v>
      </c>
      <c r="CI340" s="740"/>
      <c r="CJ340" s="740"/>
      <c r="CK340" s="740"/>
      <c r="CL340" s="740">
        <v>0.29454567833890993</v>
      </c>
      <c r="CM340" s="740"/>
      <c r="CN340" s="740"/>
      <c r="CO340" s="740"/>
      <c r="CP340" s="740">
        <v>0.34752714976249699</v>
      </c>
      <c r="CQ340" s="740"/>
      <c r="CR340" s="740"/>
      <c r="CS340" s="740"/>
      <c r="CT340" s="740">
        <v>0.3806857514845699</v>
      </c>
      <c r="CU340" s="740"/>
      <c r="CV340" s="740"/>
      <c r="CW340" s="740"/>
      <c r="CX340" s="740">
        <v>0.41805537407635257</v>
      </c>
      <c r="CY340" s="740"/>
      <c r="CZ340" s="740"/>
      <c r="DA340" s="740"/>
      <c r="DB340" s="740">
        <v>0.53868452245152387</v>
      </c>
      <c r="DC340" s="740"/>
      <c r="DD340" s="740"/>
      <c r="DE340" s="740"/>
      <c r="DF340" s="740">
        <v>0.54324529283096712</v>
      </c>
      <c r="DG340" s="740"/>
      <c r="DH340" s="740"/>
      <c r="DI340" s="740"/>
      <c r="DJ340" s="740">
        <v>0.50119271204527671</v>
      </c>
      <c r="DK340" s="740"/>
      <c r="DL340" s="740"/>
      <c r="DM340" s="740"/>
      <c r="DN340" s="740">
        <v>0.61802956747158877</v>
      </c>
      <c r="DO340" s="740"/>
      <c r="DP340" s="740"/>
      <c r="DQ340" s="740"/>
      <c r="DR340" s="740"/>
      <c r="DS340" s="662"/>
      <c r="DT340" s="665"/>
      <c r="DU340" s="665"/>
      <c r="DV340" s="665"/>
      <c r="DW340" s="665"/>
      <c r="DX340" s="665"/>
      <c r="DY340" s="665"/>
      <c r="DZ340" s="665"/>
    </row>
    <row r="341" spans="1:130">
      <c r="A341" t="s">
        <v>1415</v>
      </c>
      <c r="B341" s="664" t="s">
        <v>1379</v>
      </c>
      <c r="C341" s="666"/>
      <c r="D341" s="664"/>
      <c r="E341" s="666"/>
      <c r="F341" s="666"/>
      <c r="G341" s="666"/>
      <c r="H341" s="666"/>
      <c r="I341" s="666"/>
      <c r="J341" s="666"/>
      <c r="K341" s="666"/>
      <c r="L341" s="666"/>
      <c r="M341" s="666"/>
      <c r="N341" s="666"/>
      <c r="O341" s="666"/>
      <c r="P341" s="666"/>
      <c r="Q341" s="666"/>
      <c r="R341" s="666"/>
      <c r="S341" s="666"/>
      <c r="T341" s="666"/>
      <c r="U341" s="666"/>
      <c r="V341" s="666"/>
      <c r="W341" s="666"/>
      <c r="X341" s="666"/>
      <c r="Y341" s="666"/>
      <c r="Z341" s="666"/>
      <c r="AA341" s="666"/>
      <c r="AB341" s="666"/>
      <c r="AC341" s="666"/>
      <c r="AD341" s="666"/>
      <c r="AE341" s="666"/>
      <c r="AF341" s="666"/>
      <c r="AG341" s="666"/>
      <c r="AH341" s="666"/>
      <c r="AI341" s="666"/>
      <c r="AJ341" s="666"/>
      <c r="AK341" s="666"/>
      <c r="AL341" s="666"/>
      <c r="AM341" s="666"/>
      <c r="AN341" s="666"/>
      <c r="AO341" s="666"/>
      <c r="AP341" s="666"/>
      <c r="AQ341" s="666"/>
      <c r="AR341" s="666"/>
      <c r="AS341" s="666"/>
      <c r="AT341" s="666"/>
      <c r="AU341" s="666"/>
      <c r="AV341" s="666"/>
      <c r="AW341" s="666"/>
      <c r="AX341" s="666"/>
      <c r="AY341" s="666"/>
      <c r="AZ341" s="666"/>
      <c r="BA341" s="666"/>
      <c r="BB341" s="666"/>
      <c r="BC341" s="666"/>
      <c r="BD341" s="666"/>
      <c r="BE341" s="666"/>
      <c r="BF341" s="666"/>
      <c r="BG341" s="666"/>
      <c r="BH341" s="666"/>
      <c r="BI341" s="666"/>
      <c r="BJ341" s="666"/>
      <c r="BK341" s="666"/>
      <c r="BL341" s="666"/>
      <c r="BM341" s="666"/>
      <c r="BN341" s="666"/>
      <c r="BO341" s="666"/>
      <c r="BP341" s="666"/>
      <c r="BQ341" s="666"/>
      <c r="BR341" s="666"/>
      <c r="BS341" s="666"/>
      <c r="BT341" s="666"/>
      <c r="BU341" s="666"/>
      <c r="BV341" s="666"/>
      <c r="BW341" s="666"/>
      <c r="BX341" s="666"/>
      <c r="BY341" s="666"/>
      <c r="BZ341" s="666"/>
      <c r="CA341" s="666"/>
      <c r="CB341" s="666"/>
      <c r="CC341" s="666"/>
      <c r="CD341" s="741">
        <v>1761.0809918874888</v>
      </c>
      <c r="CE341" s="662"/>
      <c r="CF341" s="662"/>
      <c r="CG341" s="662"/>
      <c r="CH341" s="741">
        <v>2065.06952</v>
      </c>
      <c r="CI341" s="741"/>
      <c r="CJ341" s="741"/>
      <c r="CK341" s="741"/>
      <c r="CL341" s="741">
        <v>2459.3708481448743</v>
      </c>
      <c r="CM341" s="741"/>
      <c r="CN341" s="741"/>
      <c r="CO341" s="741"/>
      <c r="CP341" s="741">
        <v>3164.359033550003</v>
      </c>
      <c r="CQ341" s="741"/>
      <c r="CR341" s="741"/>
      <c r="CS341" s="741"/>
      <c r="CT341" s="741">
        <v>3593.798101002054</v>
      </c>
      <c r="CU341" s="741"/>
      <c r="CV341" s="741"/>
      <c r="CW341" s="741"/>
      <c r="CX341" s="741">
        <v>4218.0876605854355</v>
      </c>
      <c r="CY341" s="741"/>
      <c r="CZ341" s="741"/>
      <c r="DA341" s="741"/>
      <c r="DB341" s="741">
        <v>5316.0802803037441</v>
      </c>
      <c r="DC341" s="741"/>
      <c r="DD341" s="741"/>
      <c r="DE341" s="741"/>
      <c r="DF341" s="741">
        <v>5888.2064574576789</v>
      </c>
      <c r="DG341" s="741"/>
      <c r="DH341" s="741"/>
      <c r="DI341" s="741"/>
      <c r="DJ341" s="741">
        <v>6422.2325514562963</v>
      </c>
      <c r="DK341" s="741"/>
      <c r="DL341" s="741"/>
      <c r="DM341" s="741"/>
      <c r="DN341" s="741">
        <v>7997.1722695841454</v>
      </c>
      <c r="DO341" s="741"/>
      <c r="DP341" s="741"/>
      <c r="DQ341" s="741"/>
      <c r="DR341" s="741"/>
      <c r="DS341" s="662"/>
      <c r="DT341" s="666"/>
      <c r="DU341" s="666"/>
      <c r="DV341" s="666"/>
      <c r="DW341" s="666"/>
      <c r="DX341" s="666"/>
      <c r="DY341" s="666"/>
      <c r="DZ341" s="666"/>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742"/>
      <c r="CJ342" s="742"/>
      <c r="CK342" s="742"/>
      <c r="CL342" s="742">
        <v>1836.7533599999999</v>
      </c>
      <c r="CM342" s="742"/>
      <c r="CN342" s="742"/>
      <c r="CO342" s="742"/>
      <c r="CP342" s="742">
        <v>2309.4442800000002</v>
      </c>
      <c r="CQ342" s="742"/>
      <c r="CR342" s="742"/>
      <c r="CS342" s="742"/>
      <c r="CT342" s="742">
        <v>2645.2779599999999</v>
      </c>
      <c r="CU342" s="742"/>
      <c r="CV342" s="742"/>
      <c r="CW342" s="742"/>
      <c r="CX342" s="742">
        <v>3132.2826600000003</v>
      </c>
      <c r="CY342" s="742"/>
      <c r="CZ342" s="742"/>
      <c r="DA342" s="742"/>
      <c r="DB342" s="742">
        <v>4006.3163399999999</v>
      </c>
      <c r="DC342" s="742"/>
      <c r="DD342" s="742"/>
      <c r="DE342" s="742"/>
      <c r="DF342" s="742">
        <v>4965.5206425832794</v>
      </c>
      <c r="DG342" s="742"/>
      <c r="DH342" s="742"/>
      <c r="DI342" s="742"/>
      <c r="DJ342" s="742">
        <v>5648.9413901359112</v>
      </c>
      <c r="DK342" s="742"/>
      <c r="DL342" s="742"/>
      <c r="DM342" s="742"/>
      <c r="DN342" s="742">
        <v>6393.923070275634</v>
      </c>
      <c r="DO342" s="742"/>
      <c r="DP342" s="742"/>
      <c r="DQ342" s="742"/>
      <c r="DR342" s="742"/>
      <c r="DS342" s="662"/>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5.475030101852283E-2</v>
      </c>
      <c r="CE343" s="662"/>
      <c r="CF343" s="662"/>
      <c r="CG343" s="662"/>
      <c r="CH343" s="740">
        <v>6.6470728845245172E-2</v>
      </c>
      <c r="CI343" s="740"/>
      <c r="CJ343" s="740"/>
      <c r="CK343" s="740"/>
      <c r="CL343" s="740">
        <v>7.1028487629002462E-2</v>
      </c>
      <c r="CM343" s="740"/>
      <c r="CN343" s="740"/>
      <c r="CO343" s="740"/>
      <c r="CP343" s="740">
        <v>7.066416355677832E-2</v>
      </c>
      <c r="CQ343" s="740"/>
      <c r="CR343" s="740"/>
      <c r="CS343" s="740"/>
      <c r="CT343" s="740">
        <v>7.244536357525759E-2</v>
      </c>
      <c r="CU343" s="740"/>
      <c r="CV343" s="740"/>
      <c r="CW343" s="740"/>
      <c r="CX343" s="740">
        <v>7.2594043905378533E-2</v>
      </c>
      <c r="CY343" s="740"/>
      <c r="CZ343" s="740"/>
      <c r="DA343" s="740"/>
      <c r="DB343" s="740">
        <v>8.0395294193282202E-2</v>
      </c>
      <c r="DC343" s="740"/>
      <c r="DD343" s="740"/>
      <c r="DE343" s="740"/>
      <c r="DF343" s="740">
        <v>0.10564909261957156</v>
      </c>
      <c r="DG343" s="740"/>
      <c r="DH343" s="740"/>
      <c r="DI343" s="740"/>
      <c r="DJ343" s="740">
        <v>0.10288973266528809</v>
      </c>
      <c r="DK343" s="740"/>
      <c r="DL343" s="740"/>
      <c r="DM343" s="740"/>
      <c r="DN343" s="740">
        <v>0.10528571239800499</v>
      </c>
      <c r="DO343" s="740"/>
      <c r="DP343" s="740"/>
      <c r="DQ343" s="740"/>
      <c r="DR343" s="740"/>
      <c r="DS343" s="662"/>
      <c r="DT343" s="665"/>
      <c r="DU343" s="665"/>
      <c r="DV343" s="665"/>
      <c r="DW343" s="665"/>
      <c r="DX343" s="665"/>
      <c r="DY343" s="665"/>
      <c r="DZ343" s="665"/>
    </row>
    <row r="344" spans="1:130">
      <c r="B344" s="667" t="s">
        <v>1580</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740"/>
      <c r="CJ344" s="740"/>
      <c r="CK344" s="740"/>
      <c r="CL344" s="740">
        <v>0.40600204796835504</v>
      </c>
      <c r="CM344" s="740"/>
      <c r="CN344" s="740"/>
      <c r="CO344" s="740"/>
      <c r="CP344" s="740">
        <v>0.42337785846663584</v>
      </c>
      <c r="CQ344" s="740"/>
      <c r="CR344" s="740"/>
      <c r="CS344" s="740"/>
      <c r="CT344" s="740">
        <v>0.46147960511642766</v>
      </c>
      <c r="CU344" s="740"/>
      <c r="CV344" s="740"/>
      <c r="CW344" s="740"/>
      <c r="CX344" s="740">
        <v>0.49668799764484522</v>
      </c>
      <c r="CY344" s="740"/>
      <c r="CZ344" s="740"/>
      <c r="DA344" s="740"/>
      <c r="DB344" s="740">
        <v>0.6339205994829713</v>
      </c>
      <c r="DC344" s="740"/>
      <c r="DD344" s="740"/>
      <c r="DE344" s="740"/>
      <c r="DF344" s="740">
        <v>0.64833791743042646</v>
      </c>
      <c r="DG344" s="740"/>
      <c r="DH344" s="740"/>
      <c r="DI344" s="740"/>
      <c r="DJ344" s="740">
        <v>0.61346340334437688</v>
      </c>
      <c r="DK344" s="740"/>
      <c r="DL344" s="740"/>
      <c r="DM344" s="740"/>
      <c r="DN344" s="740">
        <v>0.72812553409484693</v>
      </c>
      <c r="DO344" s="740"/>
      <c r="DP344" s="740"/>
      <c r="DQ344" s="740"/>
      <c r="DR344" s="740"/>
      <c r="DS344" s="662"/>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1">
        <v>390</v>
      </c>
      <c r="CE345" s="662"/>
      <c r="CF345" s="662"/>
      <c r="CG345" s="662"/>
      <c r="CH345" s="741">
        <v>426.24079439949998</v>
      </c>
      <c r="CI345" s="741"/>
      <c r="CJ345" s="741"/>
      <c r="CK345" s="741"/>
      <c r="CL345" s="741">
        <v>487.547096307</v>
      </c>
      <c r="CM345" s="741"/>
      <c r="CN345" s="741"/>
      <c r="CO345" s="741"/>
      <c r="CP345" s="741">
        <v>546.50124340277364</v>
      </c>
      <c r="CQ345" s="741"/>
      <c r="CR345" s="741"/>
      <c r="CS345" s="741"/>
      <c r="CT345" s="741">
        <v>609.19550767527357</v>
      </c>
      <c r="CU345" s="741"/>
      <c r="CV345" s="741"/>
      <c r="CW345" s="741"/>
      <c r="CX345" s="741">
        <v>699.50909194149995</v>
      </c>
      <c r="CY345" s="741"/>
      <c r="CZ345" s="741"/>
      <c r="DA345" s="741"/>
      <c r="DB345" s="741">
        <v>922.47634978249994</v>
      </c>
      <c r="DC345" s="741"/>
      <c r="DD345" s="741"/>
      <c r="DE345" s="741"/>
      <c r="DF345" s="741">
        <v>2353.8009195650002</v>
      </c>
      <c r="DG345" s="741"/>
      <c r="DH345" s="741"/>
      <c r="DI345" s="741"/>
      <c r="DJ345" s="741">
        <v>2852.0186385470001</v>
      </c>
      <c r="DK345" s="741"/>
      <c r="DL345" s="741"/>
      <c r="DM345" s="741"/>
      <c r="DN345" s="741">
        <v>3362.7372913879999</v>
      </c>
      <c r="DO345" s="741"/>
      <c r="DP345" s="741"/>
      <c r="DQ345" s="741"/>
      <c r="DR345" s="741"/>
      <c r="DS345" s="662"/>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2"/>
      <c r="DH346" s="662"/>
      <c r="DI346" s="662"/>
      <c r="DJ346" s="662"/>
      <c r="DK346" s="662"/>
      <c r="DL346" s="662"/>
      <c r="DM346" s="662"/>
      <c r="DN346" s="662"/>
      <c r="DO346" s="662"/>
      <c r="DP346" s="662"/>
      <c r="DQ346" s="662"/>
      <c r="DR346" s="662"/>
      <c r="DS346" s="662"/>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2"/>
      <c r="DH347" s="662"/>
      <c r="DI347" s="662"/>
      <c r="DJ347" s="662"/>
      <c r="DK347" s="662"/>
      <c r="DL347" s="662"/>
      <c r="DM347" s="662"/>
      <c r="DN347" s="662"/>
      <c r="DO347" s="662"/>
      <c r="DP347" s="662"/>
      <c r="DQ347" s="662"/>
      <c r="DR347" s="662"/>
      <c r="DS347" s="662"/>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2"/>
      <c r="DH348" s="662"/>
      <c r="DI348" s="662"/>
      <c r="DJ348" s="662"/>
      <c r="DK348" s="662"/>
      <c r="DL348" s="662"/>
      <c r="DM348" s="662"/>
      <c r="DN348" s="662"/>
      <c r="DO348" s="662"/>
      <c r="DP348" s="662"/>
      <c r="DQ348" s="662"/>
      <c r="DR348" s="662"/>
      <c r="DS348" s="662"/>
      <c r="DT348" s="663"/>
      <c r="DU348" s="663"/>
      <c r="DV348" s="663"/>
      <c r="DW348" s="663"/>
      <c r="DX348" s="663"/>
      <c r="DY348" s="663"/>
      <c r="DZ348" s="663"/>
    </row>
    <row r="349" spans="1:130">
      <c r="B349" s="768" t="s">
        <v>1383</v>
      </c>
      <c r="CH349" t="s">
        <v>1383</v>
      </c>
    </row>
    <row r="351" spans="1:130">
      <c r="S351" s="497" t="str">
        <f>+B352</f>
        <v>REAL_Rwametric_Qdata  below this (quarterly data)</v>
      </c>
    </row>
    <row r="352" spans="1:130">
      <c r="B352" s="769"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DJ352" si="5">+BT5</f>
        <v>2012Q2</v>
      </c>
      <c r="BU352" t="str">
        <f t="shared" si="5"/>
        <v>2012Q3</v>
      </c>
      <c r="BV352" t="str">
        <f t="shared" si="5"/>
        <v>2012Q4</v>
      </c>
      <c r="BW352" t="str">
        <f t="shared" si="5"/>
        <v>2013Q1</v>
      </c>
      <c r="BX352" t="str">
        <f t="shared" si="5"/>
        <v>2013Q2</v>
      </c>
      <c r="BY352" t="str">
        <f t="shared" si="5"/>
        <v>2013Q3</v>
      </c>
      <c r="BZ352" t="str">
        <f t="shared" si="5"/>
        <v>2013Q4</v>
      </c>
      <c r="CA352" t="str">
        <f t="shared" si="5"/>
        <v>2014Q1</v>
      </c>
      <c r="CB352" t="s">
        <v>50</v>
      </c>
      <c r="CC352" t="s">
        <v>51</v>
      </c>
      <c r="CD352" t="s">
        <v>52</v>
      </c>
      <c r="CE352" t="s">
        <v>53</v>
      </c>
      <c r="CF352" t="s">
        <v>54</v>
      </c>
      <c r="CG352" t="s">
        <v>55</v>
      </c>
      <c r="CH352" t="s">
        <v>56</v>
      </c>
      <c r="CI352" t="s">
        <v>57</v>
      </c>
      <c r="CJ352" t="s">
        <v>58</v>
      </c>
      <c r="CK352" t="s">
        <v>59</v>
      </c>
      <c r="CL352" t="s">
        <v>60</v>
      </c>
      <c r="CM352" t="s">
        <v>61</v>
      </c>
      <c r="CN352" t="s">
        <v>62</v>
      </c>
      <c r="CO352" t="s">
        <v>63</v>
      </c>
      <c r="CP352" t="s">
        <v>64</v>
      </c>
      <c r="CQ352" t="s">
        <v>65</v>
      </c>
      <c r="CR352" t="s">
        <v>100</v>
      </c>
      <c r="CS352" t="s">
        <v>105</v>
      </c>
      <c r="CT352" t="s">
        <v>546</v>
      </c>
      <c r="CU352" t="s">
        <v>547</v>
      </c>
      <c r="CV352" t="s">
        <v>548</v>
      </c>
      <c r="CW352" t="s">
        <v>549</v>
      </c>
      <c r="CX352" t="s">
        <v>550</v>
      </c>
      <c r="CY352" t="s">
        <v>551</v>
      </c>
      <c r="CZ352" t="s">
        <v>552</v>
      </c>
      <c r="DA352" t="s">
        <v>553</v>
      </c>
      <c r="DB352" t="s">
        <v>554</v>
      </c>
      <c r="DC352" t="s">
        <v>555</v>
      </c>
      <c r="DD352" t="s">
        <v>556</v>
      </c>
      <c r="DE352" t="s">
        <v>557</v>
      </c>
      <c r="DF352" t="s">
        <v>558</v>
      </c>
      <c r="DG352" t="s">
        <v>559</v>
      </c>
      <c r="DH352" t="s">
        <v>560</v>
      </c>
      <c r="DI352" t="s">
        <v>561</v>
      </c>
      <c r="DJ352" t="s">
        <v>562</v>
      </c>
      <c r="DK352" t="s">
        <v>563</v>
      </c>
      <c r="DL352" t="s">
        <v>564</v>
      </c>
      <c r="DM352" t="s">
        <v>565</v>
      </c>
      <c r="DN352" t="s">
        <v>566</v>
      </c>
      <c r="DO352" t="s">
        <v>567</v>
      </c>
      <c r="DP352" t="s">
        <v>851</v>
      </c>
      <c r="DQ352" t="s">
        <v>852</v>
      </c>
      <c r="DR352"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v>2000</v>
      </c>
      <c r="X353" s="714" t="s">
        <v>926</v>
      </c>
      <c r="Y353" s="714" t="s">
        <v>927</v>
      </c>
      <c r="Z353" s="714" t="s">
        <v>928</v>
      </c>
      <c r="AA353" s="715">
        <v>2001</v>
      </c>
      <c r="AB353" s="714" t="s">
        <v>926</v>
      </c>
      <c r="AC353" s="714" t="s">
        <v>927</v>
      </c>
      <c r="AD353" s="714" t="s">
        <v>928</v>
      </c>
      <c r="AE353" s="715">
        <v>2002</v>
      </c>
      <c r="AF353" s="714" t="s">
        <v>926</v>
      </c>
      <c r="AG353" s="714" t="s">
        <v>927</v>
      </c>
      <c r="AH353" s="714" t="s">
        <v>928</v>
      </c>
      <c r="AI353" s="715">
        <v>2003</v>
      </c>
      <c r="AJ353" s="714" t="s">
        <v>926</v>
      </c>
      <c r="AK353" s="714" t="s">
        <v>927</v>
      </c>
      <c r="AL353" s="714" t="s">
        <v>928</v>
      </c>
      <c r="AM353" s="715">
        <v>2004</v>
      </c>
      <c r="AN353" s="714" t="s">
        <v>926</v>
      </c>
      <c r="AO353" s="714" t="s">
        <v>927</v>
      </c>
      <c r="AP353" s="714" t="s">
        <v>928</v>
      </c>
      <c r="AQ353" s="715">
        <v>2005</v>
      </c>
      <c r="AR353" s="714" t="s">
        <v>926</v>
      </c>
      <c r="AS353" s="714" t="s">
        <v>927</v>
      </c>
      <c r="AT353" s="714" t="s">
        <v>928</v>
      </c>
      <c r="AU353" s="715">
        <v>2006</v>
      </c>
      <c r="AV353" s="714" t="s">
        <v>926</v>
      </c>
      <c r="AW353" s="714" t="s">
        <v>927</v>
      </c>
      <c r="AX353" s="714" t="s">
        <v>928</v>
      </c>
      <c r="AY353" s="715">
        <v>2007</v>
      </c>
      <c r="AZ353" s="714" t="s">
        <v>926</v>
      </c>
      <c r="BA353" s="714" t="s">
        <v>927</v>
      </c>
      <c r="BB353" s="714" t="s">
        <v>928</v>
      </c>
      <c r="BC353" s="715">
        <v>2008</v>
      </c>
      <c r="BD353" s="714" t="s">
        <v>926</v>
      </c>
      <c r="BE353" s="714" t="s">
        <v>927</v>
      </c>
      <c r="BF353" s="714" t="s">
        <v>928</v>
      </c>
      <c r="BG353" s="715">
        <v>2009</v>
      </c>
      <c r="BH353" s="714" t="s">
        <v>926</v>
      </c>
      <c r="BI353" s="714" t="s">
        <v>927</v>
      </c>
      <c r="BJ353" s="714" t="s">
        <v>928</v>
      </c>
      <c r="BK353" s="715">
        <v>2010</v>
      </c>
      <c r="BL353" s="714" t="s">
        <v>926</v>
      </c>
      <c r="BM353" s="714" t="s">
        <v>927</v>
      </c>
      <c r="BN353" s="714" t="s">
        <v>928</v>
      </c>
      <c r="BO353" s="715">
        <v>2011</v>
      </c>
      <c r="BP353" s="714" t="s">
        <v>926</v>
      </c>
      <c r="BQ353" s="714" t="s">
        <v>927</v>
      </c>
      <c r="BR353" s="714" t="s">
        <v>928</v>
      </c>
      <c r="BS353" s="715">
        <v>2012</v>
      </c>
      <c r="BT353" s="714" t="s">
        <v>926</v>
      </c>
      <c r="BU353" s="714" t="s">
        <v>927</v>
      </c>
      <c r="BV353" s="714" t="s">
        <v>928</v>
      </c>
      <c r="BW353" s="715">
        <v>2013</v>
      </c>
      <c r="BX353" s="714" t="s">
        <v>926</v>
      </c>
      <c r="BY353" s="714" t="s">
        <v>927</v>
      </c>
      <c r="BZ353" s="714" t="s">
        <v>928</v>
      </c>
      <c r="CA353" s="715">
        <v>2014</v>
      </c>
      <c r="CB353" s="714" t="s">
        <v>926</v>
      </c>
      <c r="CC353" s="714" t="s">
        <v>927</v>
      </c>
      <c r="CD353" s="714" t="s">
        <v>928</v>
      </c>
      <c r="CE353" s="715">
        <v>2015</v>
      </c>
      <c r="CF353" s="714" t="s">
        <v>926</v>
      </c>
      <c r="CG353" s="714" t="s">
        <v>927</v>
      </c>
      <c r="CH353" s="714" t="s">
        <v>928</v>
      </c>
      <c r="CI353" s="715">
        <v>2016</v>
      </c>
      <c r="CJ353" s="714" t="s">
        <v>926</v>
      </c>
      <c r="CK353" s="714" t="s">
        <v>927</v>
      </c>
      <c r="CL353" s="714" t="s">
        <v>928</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c r="DP353" s="498"/>
      <c r="DQ353" s="498"/>
      <c r="DR353" s="498"/>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3092.7841223360715</v>
      </c>
      <c r="X355" s="719">
        <v>3088.068244672143</v>
      </c>
      <c r="Y355" s="719">
        <v>3083.3523670082141</v>
      </c>
      <c r="Z355" s="718">
        <v>3078.6364893442856</v>
      </c>
      <c r="AA355" s="719">
        <v>3081.0708588258426</v>
      </c>
      <c r="AB355" s="719">
        <v>3083.5052283074001</v>
      </c>
      <c r="AC355" s="719">
        <v>3085.9395977889571</v>
      </c>
      <c r="AD355" s="718">
        <v>3088.3739672705142</v>
      </c>
      <c r="AE355" s="719">
        <v>3097.2004359311422</v>
      </c>
      <c r="AF355" s="719">
        <v>3106.0269045917703</v>
      </c>
      <c r="AG355" s="719">
        <v>3114.8533732523988</v>
      </c>
      <c r="AH355" s="718">
        <v>3123.6798419130268</v>
      </c>
      <c r="AI355" s="719">
        <v>3142.8050434938968</v>
      </c>
      <c r="AJ355" s="719">
        <v>3161.9302450747664</v>
      </c>
      <c r="AK355" s="719">
        <v>3181.0554466556355</v>
      </c>
      <c r="AL355" s="718">
        <v>3200.1806482365055</v>
      </c>
      <c r="AM355" s="719">
        <v>3222.8430784805551</v>
      </c>
      <c r="AN355" s="719">
        <v>3245.5055087246055</v>
      </c>
      <c r="AO355" s="719">
        <v>3268.167938968656</v>
      </c>
      <c r="AP355" s="718">
        <v>3290.8303692127056</v>
      </c>
      <c r="AQ355" s="719">
        <v>3319.6892401671794</v>
      </c>
      <c r="AR355" s="719">
        <v>3348.5481111216532</v>
      </c>
      <c r="AS355" s="719">
        <v>3377.406982076127</v>
      </c>
      <c r="AT355" s="719">
        <v>3406.2658530306007</v>
      </c>
      <c r="AU355" s="719">
        <v>3444.16774516742</v>
      </c>
      <c r="AV355" s="719">
        <v>3482.0696373042383</v>
      </c>
      <c r="AW355" s="719">
        <v>3519.9715294410571</v>
      </c>
      <c r="AX355" s="718">
        <v>3557.8734215778763</v>
      </c>
      <c r="AY355" s="719">
        <v>3618.0494043432295</v>
      </c>
      <c r="AZ355" s="719">
        <v>3678.2253871085832</v>
      </c>
      <c r="BA355" s="719">
        <v>3738.4013698739363</v>
      </c>
      <c r="BB355" s="718">
        <v>3798.5773526392895</v>
      </c>
      <c r="BC355" s="719">
        <v>3892.0564228628964</v>
      </c>
      <c r="BD355" s="719">
        <v>3985.5354930865037</v>
      </c>
      <c r="BE355" s="719">
        <v>4079.0145633101106</v>
      </c>
      <c r="BF355" s="718">
        <v>4172.4936335337179</v>
      </c>
      <c r="BG355" s="719">
        <v>4253.0186971983803</v>
      </c>
      <c r="BH355" s="719">
        <v>4333.5437608630436</v>
      </c>
      <c r="BI355" s="719">
        <v>4414.0688245277061</v>
      </c>
      <c r="BJ355" s="718">
        <v>4494.5938881923685</v>
      </c>
      <c r="BK355" s="719">
        <v>4596.3253162764522</v>
      </c>
      <c r="BL355" s="719">
        <v>4698.056744360536</v>
      </c>
      <c r="BM355" s="719">
        <v>4799.7881724446197</v>
      </c>
      <c r="BN355" s="718">
        <v>4901.5196005287034</v>
      </c>
      <c r="BO355" s="719">
        <v>5013.4105046790073</v>
      </c>
      <c r="BP355" s="719">
        <v>5125.3014088293112</v>
      </c>
      <c r="BQ355" s="719">
        <v>5237.192312979616</v>
      </c>
      <c r="BR355" s="718">
        <v>5349.0832171299198</v>
      </c>
      <c r="BS355" s="719">
        <v>5513.9085195262833</v>
      </c>
      <c r="BT355" s="719">
        <v>5678.7338219226458</v>
      </c>
      <c r="BU355" s="719">
        <v>5843.5591243190083</v>
      </c>
      <c r="BV355" s="718">
        <v>6008.3844267153709</v>
      </c>
      <c r="BW355" s="719">
        <v>6165.8386310975056</v>
      </c>
      <c r="BX355" s="719">
        <v>6323.2928354796404</v>
      </c>
      <c r="BY355" s="719">
        <v>6480.7470398617752</v>
      </c>
      <c r="BZ355" s="718">
        <v>6638.20124424391</v>
      </c>
      <c r="CA355" s="719">
        <v>6779.2567091358569</v>
      </c>
      <c r="CB355" s="719">
        <v>6920.3121740278029</v>
      </c>
      <c r="CC355" s="719">
        <v>7061.3676389197499</v>
      </c>
      <c r="CD355" s="718">
        <v>7202.4231038116959</v>
      </c>
      <c r="CE355" s="719">
        <v>7401.8141970162887</v>
      </c>
      <c r="CF355" s="719">
        <v>7601.2052902208807</v>
      </c>
      <c r="CG355" s="719">
        <v>7800.5963834254735</v>
      </c>
      <c r="CH355" s="718">
        <v>7999.9874766300654</v>
      </c>
      <c r="CI355" s="719">
        <v>8261.5737379402308</v>
      </c>
      <c r="CJ355" s="719">
        <v>8523.159999250398</v>
      </c>
      <c r="CK355" s="719">
        <v>8784.7462605605633</v>
      </c>
      <c r="CL355" s="718">
        <v>9046.3325218707287</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14434.184775896138</v>
      </c>
      <c r="DH355" s="719">
        <v>15493.1767681456</v>
      </c>
      <c r="DI355" s="719">
        <v>16730.353504850304</v>
      </c>
      <c r="DJ355" s="718">
        <v>18064.726523052268</v>
      </c>
      <c r="DK355" s="719">
        <v>19429.713804187926</v>
      </c>
      <c r="DL355" s="719">
        <v>20883.198808291319</v>
      </c>
      <c r="DM355" s="719">
        <v>22287.585702220684</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c r="X356" s="719"/>
      <c r="Y356" s="719"/>
      <c r="Z356" s="720">
        <v>0.04</v>
      </c>
      <c r="AA356" s="719"/>
      <c r="AB356" s="719"/>
      <c r="AC356" s="719"/>
      <c r="AD356" s="720">
        <v>0.04</v>
      </c>
      <c r="AE356" s="719"/>
      <c r="AF356" s="719"/>
      <c r="AG356" s="719"/>
      <c r="AH356" s="720">
        <v>0.04</v>
      </c>
      <c r="AI356" s="719"/>
      <c r="AJ356" s="719"/>
      <c r="AK356" s="719"/>
      <c r="AL356" s="720">
        <v>0.04</v>
      </c>
      <c r="AM356" s="719"/>
      <c r="AN356" s="719"/>
      <c r="AO356" s="719"/>
      <c r="AP356" s="720">
        <v>0.04</v>
      </c>
      <c r="AQ356" s="719"/>
      <c r="AR356" s="719"/>
      <c r="AS356" s="719"/>
      <c r="AT356" s="719">
        <v>0.04</v>
      </c>
      <c r="AU356" s="719"/>
      <c r="AV356" s="719"/>
      <c r="AW356" s="719"/>
      <c r="AX356" s="720">
        <v>0.04</v>
      </c>
      <c r="AY356" s="719"/>
      <c r="AZ356" s="719"/>
      <c r="BA356" s="719"/>
      <c r="BB356" s="720">
        <v>0.04</v>
      </c>
      <c r="BC356" s="719"/>
      <c r="BD356" s="719"/>
      <c r="BE356" s="719"/>
      <c r="BF356" s="720">
        <v>0.04</v>
      </c>
      <c r="BG356" s="719"/>
      <c r="BH356" s="719"/>
      <c r="BI356" s="719"/>
      <c r="BJ356" s="720">
        <v>0.04</v>
      </c>
      <c r="BK356" s="719"/>
      <c r="BL356" s="719"/>
      <c r="BM356" s="719"/>
      <c r="BN356" s="720">
        <v>0.04</v>
      </c>
      <c r="BO356" s="719"/>
      <c r="BP356" s="719"/>
      <c r="BQ356" s="719"/>
      <c r="BR356" s="720">
        <v>0.04</v>
      </c>
      <c r="BS356" s="719"/>
      <c r="BT356" s="719"/>
      <c r="BU356" s="719"/>
      <c r="BV356" s="720">
        <v>0.04</v>
      </c>
      <c r="BW356" s="719"/>
      <c r="BX356" s="719"/>
      <c r="BY356" s="719"/>
      <c r="BZ356" s="720">
        <v>0.04</v>
      </c>
      <c r="CA356" s="719"/>
      <c r="CB356" s="719"/>
      <c r="CC356" s="719"/>
      <c r="CD356" s="720">
        <v>0.04</v>
      </c>
      <c r="CE356" s="719"/>
      <c r="CF356" s="719"/>
      <c r="CG356" s="719"/>
      <c r="CH356" s="720">
        <v>0.04</v>
      </c>
      <c r="CI356" s="719"/>
      <c r="CJ356" s="719"/>
      <c r="CK356" s="719"/>
      <c r="CL356" s="720">
        <v>0.04</v>
      </c>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v>0.04</v>
      </c>
      <c r="DH356" s="719">
        <v>0.04</v>
      </c>
      <c r="DI356" s="719">
        <v>0.04</v>
      </c>
      <c r="DJ356" s="720">
        <v>0.04</v>
      </c>
      <c r="DK356" s="719">
        <v>0.04</v>
      </c>
      <c r="DL356" s="719">
        <v>0.04</v>
      </c>
      <c r="DM356" s="719">
        <v>0.04</v>
      </c>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660.08328837821432</v>
      </c>
      <c r="X357" s="719">
        <v>700.66657675642853</v>
      </c>
      <c r="Y357" s="719">
        <v>741.24986513464273</v>
      </c>
      <c r="Z357" s="718">
        <v>781.83315351285705</v>
      </c>
      <c r="AA357" s="719">
        <v>802.25468224090162</v>
      </c>
      <c r="AB357" s="719">
        <v>822.67621096894641</v>
      </c>
      <c r="AC357" s="719">
        <v>843.09773969699108</v>
      </c>
      <c r="AD357" s="718">
        <v>863.51926842503565</v>
      </c>
      <c r="AE357" s="719">
        <v>883.27384511276387</v>
      </c>
      <c r="AF357" s="719">
        <v>903.02842180049197</v>
      </c>
      <c r="AG357" s="719">
        <v>922.78299848822007</v>
      </c>
      <c r="AH357" s="718">
        <v>942.53757517594829</v>
      </c>
      <c r="AI357" s="719">
        <v>960.11553755332079</v>
      </c>
      <c r="AJ357" s="719">
        <v>977.69349993069341</v>
      </c>
      <c r="AK357" s="719">
        <v>995.27146230806602</v>
      </c>
      <c r="AL357" s="718">
        <v>1012.8494246854385</v>
      </c>
      <c r="AM357" s="719">
        <v>1033.3013198839847</v>
      </c>
      <c r="AN357" s="719">
        <v>1053.7532150825309</v>
      </c>
      <c r="AO357" s="719">
        <v>1074.2051102810772</v>
      </c>
      <c r="AP357" s="718">
        <v>1094.6570054796232</v>
      </c>
      <c r="AQ357" s="719">
        <v>1120.7187278199481</v>
      </c>
      <c r="AR357" s="719">
        <v>1146.7804501602727</v>
      </c>
      <c r="AS357" s="719">
        <v>1172.8421725005974</v>
      </c>
      <c r="AT357" s="719">
        <v>1198.903894840922</v>
      </c>
      <c r="AU357" s="719">
        <v>1235.1855600311787</v>
      </c>
      <c r="AV357" s="719">
        <v>1271.4672252214355</v>
      </c>
      <c r="AW357" s="719">
        <v>1307.7488904116922</v>
      </c>
      <c r="AX357" s="718">
        <v>1344.0305556019489</v>
      </c>
      <c r="AY357" s="719">
        <v>1388.4605533086819</v>
      </c>
      <c r="AZ357" s="719">
        <v>1432.890551015415</v>
      </c>
      <c r="BA357" s="719">
        <v>1477.320548722148</v>
      </c>
      <c r="BB357" s="718">
        <v>1521.7505464288813</v>
      </c>
      <c r="BC357" s="719">
        <v>1579.9017148887008</v>
      </c>
      <c r="BD357" s="719">
        <v>1638.0528833485203</v>
      </c>
      <c r="BE357" s="719">
        <v>1696.2040518083397</v>
      </c>
      <c r="BF357" s="718">
        <v>1754.3552202681592</v>
      </c>
      <c r="BG357" s="719">
        <v>1821.3155001414832</v>
      </c>
      <c r="BH357" s="719">
        <v>1888.2757800148072</v>
      </c>
      <c r="BI357" s="719">
        <v>1955.2360598881312</v>
      </c>
      <c r="BJ357" s="718">
        <v>2022.1963397614552</v>
      </c>
      <c r="BK357" s="719">
        <v>2081.8834557617411</v>
      </c>
      <c r="BL357" s="719">
        <v>2141.5705717620267</v>
      </c>
      <c r="BM357" s="719">
        <v>2201.2576877623123</v>
      </c>
      <c r="BN357" s="718">
        <v>2260.944803762598</v>
      </c>
      <c r="BO357" s="719">
        <v>2326.6796286301678</v>
      </c>
      <c r="BP357" s="719">
        <v>2392.4144534977377</v>
      </c>
      <c r="BQ357" s="719">
        <v>2458.1492783653075</v>
      </c>
      <c r="BR357" s="718">
        <v>2523.8841032328774</v>
      </c>
      <c r="BS357" s="719">
        <v>2588.0385333903087</v>
      </c>
      <c r="BT357" s="719">
        <v>2652.19296354774</v>
      </c>
      <c r="BU357" s="719">
        <v>2716.3473937051713</v>
      </c>
      <c r="BV357" s="718">
        <v>2780.5018238626021</v>
      </c>
      <c r="BW357" s="719">
        <v>2860.2220534089593</v>
      </c>
      <c r="BX357" s="719">
        <v>2939.9422829553159</v>
      </c>
      <c r="BY357" s="719">
        <v>3019.6625125016722</v>
      </c>
      <c r="BZ357" s="718">
        <v>3099.3827420480293</v>
      </c>
      <c r="CA357" s="719">
        <v>3196.8936010702764</v>
      </c>
      <c r="CB357" s="719">
        <v>3294.404460092524</v>
      </c>
      <c r="CC357" s="719">
        <v>3391.9153191147716</v>
      </c>
      <c r="CD357" s="718">
        <v>3489.4261781370187</v>
      </c>
      <c r="CE357" s="719">
        <v>3588.4096700838863</v>
      </c>
      <c r="CF357" s="719">
        <v>3687.393162030754</v>
      </c>
      <c r="CG357" s="719">
        <v>3786.3766539776216</v>
      </c>
      <c r="CH357" s="718">
        <v>3885.3601459244892</v>
      </c>
      <c r="CI357" s="719">
        <v>3964.2295076536711</v>
      </c>
      <c r="CJ357" s="719">
        <v>4043.0988693828535</v>
      </c>
      <c r="CK357" s="719">
        <v>4121.9682311120359</v>
      </c>
      <c r="CL357" s="718">
        <v>4200.8375928412179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7031.472518658773</v>
      </c>
      <c r="DH357" s="719">
        <v>7534.4408159772047</v>
      </c>
      <c r="DI357" s="719">
        <v>8050.6344364383231</v>
      </c>
      <c r="DJ357" s="718">
        <v>8552.6512942156314</v>
      </c>
      <c r="DK357" s="719">
        <v>9092.9676603313237</v>
      </c>
      <c r="DL357" s="719">
        <v>9698.1492127088513</v>
      </c>
      <c r="DM357" s="719">
        <v>10326.144357764557</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c r="X358" s="719"/>
      <c r="Y358" s="719"/>
      <c r="Z358" s="721">
        <v>2.5000000000000001E-2</v>
      </c>
      <c r="AA358" s="719"/>
      <c r="AB358" s="719"/>
      <c r="AC358" s="719"/>
      <c r="AD358" s="721">
        <v>2.5000000000000001E-2</v>
      </c>
      <c r="AE358" s="719"/>
      <c r="AF358" s="719"/>
      <c r="AG358" s="719"/>
      <c r="AH358" s="721">
        <v>2.5000000000000001E-2</v>
      </c>
      <c r="AI358" s="719"/>
      <c r="AJ358" s="719"/>
      <c r="AK358" s="719"/>
      <c r="AL358" s="721">
        <v>2.5000000000000001E-2</v>
      </c>
      <c r="AM358" s="719"/>
      <c r="AN358" s="719"/>
      <c r="AO358" s="719"/>
      <c r="AP358" s="721">
        <v>2.5000000000000001E-2</v>
      </c>
      <c r="AQ358" s="719"/>
      <c r="AR358" s="719"/>
      <c r="AS358" s="719"/>
      <c r="AT358" s="719">
        <v>2.5000000000000001E-2</v>
      </c>
      <c r="AU358" s="719"/>
      <c r="AV358" s="719"/>
      <c r="AW358" s="719"/>
      <c r="AX358" s="721">
        <v>2.5000000000000001E-2</v>
      </c>
      <c r="AY358" s="719"/>
      <c r="AZ358" s="719"/>
      <c r="BA358" s="719"/>
      <c r="BB358" s="721">
        <v>2.5000000000000001E-2</v>
      </c>
      <c r="BC358" s="719"/>
      <c r="BD358" s="719"/>
      <c r="BE358" s="719"/>
      <c r="BF358" s="721">
        <v>2.5000000000000001E-2</v>
      </c>
      <c r="BG358" s="719"/>
      <c r="BH358" s="719"/>
      <c r="BI358" s="719"/>
      <c r="BJ358" s="721">
        <v>2.5000000000000001E-2</v>
      </c>
      <c r="BK358" s="719"/>
      <c r="BL358" s="719"/>
      <c r="BM358" s="719"/>
      <c r="BN358" s="721">
        <v>2.5000000000000001E-2</v>
      </c>
      <c r="BO358" s="719"/>
      <c r="BP358" s="719"/>
      <c r="BQ358" s="719"/>
      <c r="BR358" s="721">
        <v>2.5000000000000001E-2</v>
      </c>
      <c r="BS358" s="719"/>
      <c r="BT358" s="719"/>
      <c r="BU358" s="719"/>
      <c r="BV358" s="721">
        <v>2.5000000000000001E-2</v>
      </c>
      <c r="BW358" s="719"/>
      <c r="BX358" s="719"/>
      <c r="BY358" s="719"/>
      <c r="BZ358" s="721">
        <v>2.5000000000000001E-2</v>
      </c>
      <c r="CA358" s="719"/>
      <c r="CB358" s="719"/>
      <c r="CC358" s="719"/>
      <c r="CD358" s="721">
        <v>2.5000000000000001E-2</v>
      </c>
      <c r="CE358" s="719"/>
      <c r="CF358" s="719"/>
      <c r="CG358" s="719"/>
      <c r="CH358" s="721">
        <v>2.5000000000000001E-2</v>
      </c>
      <c r="CI358" s="719"/>
      <c r="CJ358" s="719"/>
      <c r="CK358" s="719"/>
      <c r="CL358" s="721">
        <v>2.5000000000000001E-2</v>
      </c>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v>2.5000000000000001E-2</v>
      </c>
      <c r="DH358" s="719">
        <v>2.5000000000000001E-2</v>
      </c>
      <c r="DI358" s="719">
        <v>2.5000000000000001E-2</v>
      </c>
      <c r="DJ358" s="721">
        <v>2.5000000000000001E-2</v>
      </c>
      <c r="DK358" s="719">
        <v>2.5000000000000001E-2</v>
      </c>
      <c r="DL358" s="719">
        <v>2.5000000000000001E-2</v>
      </c>
      <c r="DM358" s="719">
        <v>2.5000000000000001E-2</v>
      </c>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5.3036972163650886E-3</v>
      </c>
      <c r="X360" s="724">
        <v>5.3036972163650886E-3</v>
      </c>
      <c r="Y360" s="724">
        <v>5.3036972163650886E-3</v>
      </c>
      <c r="Z360" s="723">
        <v>5.3036972163650886E-3</v>
      </c>
      <c r="AA360" s="724">
        <v>2.8735576192563395E-3</v>
      </c>
      <c r="AB360" s="724">
        <v>2.8735576192563395E-3</v>
      </c>
      <c r="AC360" s="724">
        <v>2.8735576192563395E-3</v>
      </c>
      <c r="AD360" s="723">
        <v>2.8735576192563395E-3</v>
      </c>
      <c r="AE360" s="724">
        <v>-3.1254482495183256E-3</v>
      </c>
      <c r="AF360" s="724">
        <v>-3.1254482495183256E-3</v>
      </c>
      <c r="AG360" s="724">
        <v>-3.1254482495183256E-3</v>
      </c>
      <c r="AH360" s="723">
        <v>-3.1254482495183256E-3</v>
      </c>
      <c r="AI360" s="724">
        <v>2.9360590944187689E-2</v>
      </c>
      <c r="AJ360" s="724">
        <v>2.9360590944187689E-2</v>
      </c>
      <c r="AK360" s="724">
        <v>2.9360590944187689E-2</v>
      </c>
      <c r="AL360" s="723">
        <v>2.9360590944187689E-2</v>
      </c>
      <c r="AM360" s="724">
        <v>2.9844520765015092E-2</v>
      </c>
      <c r="AN360" s="724">
        <v>2.9844520765015092E-2</v>
      </c>
      <c r="AO360" s="724">
        <v>2.9844520765015092E-2</v>
      </c>
      <c r="AP360" s="725">
        <v>2.9844520765015092E-2</v>
      </c>
      <c r="AQ360" s="724">
        <v>2.2831744410141908E-2</v>
      </c>
      <c r="AR360" s="724">
        <v>2.2831744410141908E-2</v>
      </c>
      <c r="AS360" s="724">
        <v>2.2831744410141908E-2</v>
      </c>
      <c r="AT360" s="724">
        <v>2.2831744410141908E-2</v>
      </c>
      <c r="AU360" s="724">
        <v>2.2078348595125474E-2</v>
      </c>
      <c r="AV360" s="724">
        <v>2.2078348595125474E-2</v>
      </c>
      <c r="AW360" s="724">
        <v>2.2078348595125474E-2</v>
      </c>
      <c r="AX360" s="725">
        <v>2.2078348595125474E-2</v>
      </c>
      <c r="AY360" s="724">
        <v>2.2702435271531374E-2</v>
      </c>
      <c r="AZ360" s="724">
        <v>2.2702435271531374E-2</v>
      </c>
      <c r="BA360" s="724">
        <v>2.2702435271531374E-2</v>
      </c>
      <c r="BB360" s="725">
        <v>2.2702435271531374E-2</v>
      </c>
      <c r="BC360" s="724">
        <v>3.8603774124575996E-2</v>
      </c>
      <c r="BD360" s="724">
        <v>3.8603774124575996E-2</v>
      </c>
      <c r="BE360" s="724">
        <v>3.8603774124575996E-2</v>
      </c>
      <c r="BF360" s="725">
        <v>3.8603774124575996E-2</v>
      </c>
      <c r="BG360" s="724">
        <v>2.5850552935877458E-2</v>
      </c>
      <c r="BH360" s="724">
        <v>2.5850552935877458E-2</v>
      </c>
      <c r="BI360" s="724">
        <v>2.5850552935877458E-2</v>
      </c>
      <c r="BJ360" s="725">
        <v>2.5850552935877458E-2</v>
      </c>
      <c r="BK360" s="724">
        <v>5.7683193287407231E-3</v>
      </c>
      <c r="BL360" s="724">
        <v>5.7683193287407231E-3</v>
      </c>
      <c r="BM360" s="724">
        <v>5.7683193287407231E-3</v>
      </c>
      <c r="BN360" s="725">
        <v>5.7683193287407231E-3</v>
      </c>
      <c r="BO360" s="724">
        <v>1.4168924961373074E-2</v>
      </c>
      <c r="BP360" s="724">
        <v>1.4168924961373074E-2</v>
      </c>
      <c r="BQ360" s="724">
        <v>1.4168924961373074E-2</v>
      </c>
      <c r="BR360" s="725">
        <v>1.4168924961373074E-2</v>
      </c>
      <c r="BS360" s="724">
        <v>1.5715962362570557E-2</v>
      </c>
      <c r="BT360" s="724">
        <v>1.5715962362570557E-2</v>
      </c>
      <c r="BU360" s="724">
        <v>1.5715962362570557E-2</v>
      </c>
      <c r="BV360" s="725">
        <v>1.5715962362570557E-2</v>
      </c>
      <c r="BW360" s="724">
        <v>1.0500000000000001E-2</v>
      </c>
      <c r="BX360" s="724">
        <v>1.0500000000000001E-2</v>
      </c>
      <c r="BY360" s="724">
        <v>1.0500000000000001E-2</v>
      </c>
      <c r="BZ360" s="725">
        <v>1.0500000000000001E-2</v>
      </c>
      <c r="CA360" s="724">
        <v>4.460025669783485E-3</v>
      </c>
      <c r="CB360" s="724">
        <v>4.460025669783485E-3</v>
      </c>
      <c r="CC360" s="724">
        <v>4.460025669783485E-3</v>
      </c>
      <c r="CD360" s="725">
        <v>4.460025669783485E-3</v>
      </c>
      <c r="CE360" s="724">
        <v>6.2682471919169869E-3</v>
      </c>
      <c r="CF360" s="724">
        <v>6.2682471919169869E-3</v>
      </c>
      <c r="CG360" s="724">
        <v>6.2682471919169869E-3</v>
      </c>
      <c r="CH360" s="725">
        <v>6.2682471919169869E-3</v>
      </c>
      <c r="CI360" s="724">
        <v>1.43086575E-2</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3.4730839660476631E-2</v>
      </c>
      <c r="DH360" s="724">
        <v>3.5075883812279052E-2</v>
      </c>
      <c r="DI360" s="724">
        <v>1.225E-2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347.88049791666674</v>
      </c>
      <c r="X361" s="719">
        <v>361.81907083333351</v>
      </c>
      <c r="Y361" s="719">
        <v>375.75764375000028</v>
      </c>
      <c r="Z361" s="718">
        <v>389.696216666667</v>
      </c>
      <c r="AA361" s="719">
        <v>403.02013541666702</v>
      </c>
      <c r="AB361" s="719">
        <v>416.34405416666698</v>
      </c>
      <c r="AC361" s="719">
        <v>429.667972916667</v>
      </c>
      <c r="AD361" s="718">
        <v>442.99189166666702</v>
      </c>
      <c r="AE361" s="719">
        <v>451.08522916666698</v>
      </c>
      <c r="AF361" s="719">
        <v>459.178566666667</v>
      </c>
      <c r="AG361" s="719">
        <v>467.27190416666701</v>
      </c>
      <c r="AH361" s="718">
        <v>475.36524166666698</v>
      </c>
      <c r="AI361" s="719">
        <v>490.93767743750027</v>
      </c>
      <c r="AJ361" s="719">
        <v>506.51011320833351</v>
      </c>
      <c r="AK361" s="719">
        <v>522.08254897916675</v>
      </c>
      <c r="AL361" s="718">
        <v>537.65498475000004</v>
      </c>
      <c r="AM361" s="719">
        <v>547.60348220833328</v>
      </c>
      <c r="AN361" s="719">
        <v>557.55197966666651</v>
      </c>
      <c r="AO361" s="719">
        <v>567.50047712499975</v>
      </c>
      <c r="AP361" s="718">
        <v>577.44897458333298</v>
      </c>
      <c r="AQ361" s="719">
        <v>572.5423911312497</v>
      </c>
      <c r="AR361" s="719">
        <v>567.63580767916642</v>
      </c>
      <c r="AS361" s="719">
        <v>562.72922422708325</v>
      </c>
      <c r="AT361" s="719">
        <v>557.82264077499997</v>
      </c>
      <c r="AU361" s="719">
        <v>556.29456391458325</v>
      </c>
      <c r="AV361" s="719">
        <v>554.76648705416642</v>
      </c>
      <c r="AW361" s="719">
        <v>553.2384101937497</v>
      </c>
      <c r="AX361" s="718">
        <v>551.71033333333298</v>
      </c>
      <c r="AY361" s="719">
        <v>550.52149999999972</v>
      </c>
      <c r="AZ361" s="719">
        <v>549.33266666666646</v>
      </c>
      <c r="BA361" s="719">
        <v>548.1438333333333</v>
      </c>
      <c r="BB361" s="718">
        <v>546.95500000000004</v>
      </c>
      <c r="BC361" s="719">
        <v>546.92841327063502</v>
      </c>
      <c r="BD361" s="719">
        <v>549.33266666666646</v>
      </c>
      <c r="BE361" s="719">
        <v>548.1438333333333</v>
      </c>
      <c r="BF361" s="718">
        <v>546.84865308253995</v>
      </c>
      <c r="BG361" s="719">
        <v>552.20682152023824</v>
      </c>
      <c r="BH361" s="719">
        <v>557.5649899579364</v>
      </c>
      <c r="BI361" s="719">
        <v>562.92315839563469</v>
      </c>
      <c r="BJ361" s="718">
        <v>568.28132683333297</v>
      </c>
      <c r="BK361" s="719">
        <v>571.99372177264274</v>
      </c>
      <c r="BL361" s="719">
        <v>575.70611671195252</v>
      </c>
      <c r="BM361" s="719">
        <v>579.41851165126218</v>
      </c>
      <c r="BN361" s="718">
        <v>583.13090659057195</v>
      </c>
      <c r="BO361" s="719">
        <v>587.42148145359761</v>
      </c>
      <c r="BP361" s="719">
        <v>591.71205631662338</v>
      </c>
      <c r="BQ361" s="719">
        <v>596.00263117964914</v>
      </c>
      <c r="BR361" s="718">
        <v>600.29320604267491</v>
      </c>
      <c r="BS361" s="719">
        <v>603.79348360710378</v>
      </c>
      <c r="BT361" s="719">
        <v>607.29376117153265</v>
      </c>
      <c r="BU361" s="719">
        <v>610.79403873596152</v>
      </c>
      <c r="BV361" s="718">
        <v>614.29431630039051</v>
      </c>
      <c r="BW361" s="719">
        <v>622.38061056234324</v>
      </c>
      <c r="BX361" s="719">
        <v>630.46690482429597</v>
      </c>
      <c r="BY361" s="719">
        <v>638.5531990862487</v>
      </c>
      <c r="BZ361" s="718">
        <v>646.63949334820143</v>
      </c>
      <c r="CA361" s="719">
        <v>655.58906883901898</v>
      </c>
      <c r="CB361" s="719">
        <v>664.53864432983664</v>
      </c>
      <c r="CC361" s="719">
        <v>673.48821982065419</v>
      </c>
      <c r="CD361" s="718">
        <v>682.43779531147175</v>
      </c>
      <c r="CE361" s="719">
        <v>691.7133464836038</v>
      </c>
      <c r="CF361" s="719">
        <v>700.98889765573585</v>
      </c>
      <c r="CG361" s="719">
        <v>710.26444882786791</v>
      </c>
      <c r="CH361" s="718">
        <v>719.54</v>
      </c>
      <c r="CI361" s="719">
        <v>736.46175291904092</v>
      </c>
      <c r="CJ361" s="719">
        <v>753.38350583808187</v>
      </c>
      <c r="CK361" s="719">
        <v>770.30525875712294</v>
      </c>
      <c r="CL361" s="718">
        <v>787.2270116761639</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1032.9918769999999</v>
      </c>
      <c r="DH361" s="719">
        <v>1168.1139727499999</v>
      </c>
      <c r="DI361" s="719">
        <v>1338.5028802859999</v>
      </c>
      <c r="DJ361" s="718">
        <v>1458.9997377855898</v>
      </c>
      <c r="DK361" s="719">
        <v>1536.5280870481627</v>
      </c>
      <c r="DL361" s="719">
        <v>1598.7100694465398</v>
      </c>
      <c r="DM361" s="719">
        <v>1653.7279633028729</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-1.4284941803670461E-2</v>
      </c>
      <c r="X362" s="724">
        <v>-1.4284941803670461E-2</v>
      </c>
      <c r="Y362" s="724">
        <v>-1.4284941803670461E-2</v>
      </c>
      <c r="Z362" s="723">
        <v>-1.4284941803670461E-2</v>
      </c>
      <c r="AA362" s="724">
        <v>-4.5049534473116095E-3</v>
      </c>
      <c r="AB362" s="724">
        <v>-4.5049534473116095E-3</v>
      </c>
      <c r="AC362" s="724">
        <v>-4.5049534473116095E-3</v>
      </c>
      <c r="AD362" s="723">
        <v>-4.5049534473116095E-3</v>
      </c>
      <c r="AE362" s="724">
        <v>1.2103712979814862E-2</v>
      </c>
      <c r="AF362" s="724">
        <v>1.2103712979814862E-2</v>
      </c>
      <c r="AG362" s="724">
        <v>1.2103712979814862E-2</v>
      </c>
      <c r="AH362" s="723">
        <v>1.2103712979814862E-2</v>
      </c>
      <c r="AI362" s="724">
        <v>3.6539029210875748E-2</v>
      </c>
      <c r="AJ362" s="724">
        <v>3.6539029210875748E-2</v>
      </c>
      <c r="AK362" s="724">
        <v>3.6539029210875748E-2</v>
      </c>
      <c r="AL362" s="725">
        <v>3.6539029210875748E-2</v>
      </c>
      <c r="AM362" s="724">
        <v>2.2454672177330687E-2</v>
      </c>
      <c r="AN362" s="724">
        <v>2.2454672177330687E-2</v>
      </c>
      <c r="AO362" s="724">
        <v>2.2454672177330687E-2</v>
      </c>
      <c r="AP362" s="725">
        <v>2.2454672177330687E-2</v>
      </c>
      <c r="AQ362" s="724">
        <v>6.2397924918884606E-3</v>
      </c>
      <c r="AR362" s="724">
        <v>6.2397924918884606E-3</v>
      </c>
      <c r="AS362" s="724">
        <v>6.2397924918884606E-3</v>
      </c>
      <c r="AT362" s="724">
        <v>6.2397924918884606E-3</v>
      </c>
      <c r="AU362" s="724">
        <v>6.3507167233422214E-3</v>
      </c>
      <c r="AV362" s="724">
        <v>6.3507167233422214E-3</v>
      </c>
      <c r="AW362" s="724">
        <v>6.3507167233422214E-3</v>
      </c>
      <c r="AX362" s="725">
        <v>6.3507167233422214E-3</v>
      </c>
      <c r="AY362" s="724">
        <v>1.9943822355988107E-2</v>
      </c>
      <c r="AZ362" s="724">
        <v>1.9943822355988107E-2</v>
      </c>
      <c r="BA362" s="724">
        <v>1.9943822355988107E-2</v>
      </c>
      <c r="BB362" s="725">
        <v>1.9943822355988107E-2</v>
      </c>
      <c r="BC362" s="724">
        <v>2.2406656764583296E-2</v>
      </c>
      <c r="BD362" s="724">
        <v>2.2406656764583296E-2</v>
      </c>
      <c r="BE362" s="724">
        <v>2.2406656764583296E-2</v>
      </c>
      <c r="BF362" s="725">
        <v>2.2406656764583296E-2</v>
      </c>
      <c r="BG362" s="724">
        <v>-9.0755253241575559E-3</v>
      </c>
      <c r="BH362" s="724">
        <v>-9.0755253241575559E-3</v>
      </c>
      <c r="BI362" s="724">
        <v>-9.0755253241575559E-3</v>
      </c>
      <c r="BJ362" s="723">
        <v>-9.0755253241575559E-3</v>
      </c>
      <c r="BK362" s="724">
        <v>4.1038750802831056E-3</v>
      </c>
      <c r="BL362" s="724">
        <v>4.1038750802831056E-3</v>
      </c>
      <c r="BM362" s="724">
        <v>4.1038750802831056E-3</v>
      </c>
      <c r="BN362" s="725">
        <v>4.1038750802831056E-3</v>
      </c>
      <c r="BO362" s="724">
        <v>2.1903489339809248E-2</v>
      </c>
      <c r="BP362" s="724">
        <v>2.1903489339809248E-2</v>
      </c>
      <c r="BQ362" s="724">
        <v>2.1903489339809248E-2</v>
      </c>
      <c r="BR362" s="725">
        <v>2.1903489339809248E-2</v>
      </c>
      <c r="BS362" s="724">
        <v>-6.8748960619496287E-3</v>
      </c>
      <c r="BT362" s="724">
        <v>-6.8748960619496287E-3</v>
      </c>
      <c r="BU362" s="724">
        <v>-6.8748960619496287E-3</v>
      </c>
      <c r="BV362" s="725">
        <v>-6.8748960619496287E-3</v>
      </c>
      <c r="BW362" s="724">
        <v>5.3354524886458947E-3</v>
      </c>
      <c r="BX362" s="724">
        <v>5.3354524886458947E-3</v>
      </c>
      <c r="BY362" s="724">
        <v>5.3354524886458947E-3</v>
      </c>
      <c r="BZ362" s="725">
        <v>5.3354524886458947E-3</v>
      </c>
      <c r="CA362" s="724">
        <v>1.8348017197577934E-3</v>
      </c>
      <c r="CB362" s="724">
        <v>1.8348017197577934E-3</v>
      </c>
      <c r="CC362" s="724">
        <v>1.8348017197577934E-3</v>
      </c>
      <c r="CD362" s="725">
        <v>1.8348017197577934E-3</v>
      </c>
      <c r="CE362" s="724">
        <v>-2.6741137388659842E-2</v>
      </c>
      <c r="CF362" s="724">
        <v>-2.6741137388659842E-2</v>
      </c>
      <c r="CG362" s="724">
        <v>-2.6741137388659842E-2</v>
      </c>
      <c r="CH362" s="725">
        <v>-2.6741137388659842E-2</v>
      </c>
      <c r="CI362" s="724">
        <v>8.3635186371601596E-4</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-5.0364932847228819E-3</v>
      </c>
      <c r="DH362" s="724">
        <v>1.3004012279618161E-2</v>
      </c>
      <c r="DI362" s="724">
        <v>9.2846340412922838E-3</v>
      </c>
      <c r="DJ362" s="725">
        <v>6.1224902970870056E-3</v>
      </c>
      <c r="DK362" s="724">
        <v>5.4679106733862733E-3</v>
      </c>
      <c r="DL362" s="724">
        <v>5.3450349484196105E-3</v>
      </c>
      <c r="DM362" s="724">
        <v>5.7091054023751938E-3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24.618087937119956</v>
      </c>
      <c r="X363" s="719">
        <v>26.272526941404532</v>
      </c>
      <c r="Y363" s="719">
        <v>27.926965945689108</v>
      </c>
      <c r="Z363" s="727">
        <v>29.581404949973685</v>
      </c>
      <c r="AA363" s="719">
        <v>30.617500800752488</v>
      </c>
      <c r="AB363" s="719">
        <v>31.653596651531295</v>
      </c>
      <c r="AC363" s="719">
        <v>32.689692502310102</v>
      </c>
      <c r="AD363" s="727">
        <v>33.725788353088909</v>
      </c>
      <c r="AE363" s="719">
        <v>32.286996103622009</v>
      </c>
      <c r="AF363" s="719">
        <v>30.848203854155116</v>
      </c>
      <c r="AG363" s="719">
        <v>29.409411604688216</v>
      </c>
      <c r="AH363" s="727">
        <v>27.97061935522132</v>
      </c>
      <c r="AI363" s="719">
        <v>29.40300579458447</v>
      </c>
      <c r="AJ363" s="719">
        <v>30.835392233947616</v>
      </c>
      <c r="AK363" s="719">
        <v>32.267778673310765</v>
      </c>
      <c r="AL363" s="727">
        <v>33.700165112673915</v>
      </c>
      <c r="AM363" s="719">
        <v>36.401571563779129</v>
      </c>
      <c r="AN363" s="719">
        <v>39.102978014884343</v>
      </c>
      <c r="AO363" s="719">
        <v>41.804384465989564</v>
      </c>
      <c r="AP363" s="727">
        <v>44.505790917094778</v>
      </c>
      <c r="AQ363" s="719">
        <v>45.552441236641691</v>
      </c>
      <c r="AR363" s="719">
        <v>46.599091556188597</v>
      </c>
      <c r="AS363" s="719">
        <v>47.64574187573551</v>
      </c>
      <c r="AT363" s="719">
        <v>48.692392195282423</v>
      </c>
      <c r="AU363" s="719">
        <v>46.468385044796051</v>
      </c>
      <c r="AV363" s="719">
        <v>44.244377894309686</v>
      </c>
      <c r="AW363" s="719">
        <v>42.020370743823321</v>
      </c>
      <c r="AX363" s="727">
        <v>39.796363593336949</v>
      </c>
      <c r="AY363" s="719">
        <v>40.172501686101</v>
      </c>
      <c r="AZ363" s="719">
        <v>40.548639778865052</v>
      </c>
      <c r="BA363" s="719">
        <v>40.924777871629104</v>
      </c>
      <c r="BB363" s="727">
        <v>41.300915964393155</v>
      </c>
      <c r="BC363" s="719">
        <v>44.552331264619532</v>
      </c>
      <c r="BD363" s="719">
        <v>47.803746564845909</v>
      </c>
      <c r="BE363" s="719">
        <v>51.055161865072279</v>
      </c>
      <c r="BF363" s="727">
        <v>54.306577165298656</v>
      </c>
      <c r="BG363" s="719">
        <v>53.850299577383261</v>
      </c>
      <c r="BH363" s="719">
        <v>53.394021989467866</v>
      </c>
      <c r="BI363" s="719">
        <v>52.937744401552472</v>
      </c>
      <c r="BJ363" s="727">
        <v>52.481466813637077</v>
      </c>
      <c r="BK363" s="719">
        <v>56.230925616665317</v>
      </c>
      <c r="BL363" s="719">
        <v>59.980384419693564</v>
      </c>
      <c r="BM363" s="719">
        <v>63.729843222721804</v>
      </c>
      <c r="BN363" s="727">
        <v>67.479302025750044</v>
      </c>
      <c r="BO363" s="719">
        <v>69.129778385266206</v>
      </c>
      <c r="BP363" s="719">
        <v>70.780254744782354</v>
      </c>
      <c r="BQ363" s="719">
        <v>72.430731104298516</v>
      </c>
      <c r="BR363" s="728">
        <v>74.081207463814678</v>
      </c>
      <c r="BS363" s="719">
        <v>74.648202312501368</v>
      </c>
      <c r="BT363" s="719">
        <v>75.215197161188058</v>
      </c>
      <c r="BU363" s="719">
        <v>75.782192009874748</v>
      </c>
      <c r="BV363" s="727">
        <v>76.349186858561438</v>
      </c>
      <c r="BW363" s="719">
        <v>76.485014319994121</v>
      </c>
      <c r="BX363" s="719">
        <v>76.620841781426819</v>
      </c>
      <c r="BY363" s="719">
        <v>76.756669242859516</v>
      </c>
      <c r="BZ363" s="727">
        <v>76.892496704292199</v>
      </c>
      <c r="CA363" s="719">
        <v>78.475569856241492</v>
      </c>
      <c r="CB363" s="719">
        <v>80.058643008190785</v>
      </c>
      <c r="CC363" s="719">
        <v>81.641716160140078</v>
      </c>
      <c r="CD363" s="727">
        <v>83.224789312089356</v>
      </c>
      <c r="CE363" s="719">
        <v>81.793833551151707</v>
      </c>
      <c r="CF363" s="719">
        <v>80.362877790214057</v>
      </c>
      <c r="CG363" s="719">
        <v>78.931922029276407</v>
      </c>
      <c r="CH363" s="727">
        <v>77.500966268338757</v>
      </c>
      <c r="CI363" s="719">
        <v>78.956705750751496</v>
      </c>
      <c r="CJ363" s="719">
        <v>80.41244523316422</v>
      </c>
      <c r="CK363" s="719">
        <v>81.868184715576945</v>
      </c>
      <c r="CL363" s="727">
        <v>83.323924197989683</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129.86241864783088</v>
      </c>
      <c r="DH363" s="719">
        <v>128.94954164846857</v>
      </c>
      <c r="DI363" s="719">
        <v>148.27931540885524</v>
      </c>
      <c r="DJ363" s="727">
        <v>161.77561564139441</v>
      </c>
      <c r="DK363" s="719">
        <v>171.392766191795</v>
      </c>
      <c r="DL363" s="719">
        <v>181.06651527120323</v>
      </c>
      <c r="DM363" s="719">
        <v>190.41923310216586</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t="e">
        <v>#DIV/0!</v>
      </c>
      <c r="AR364" s="719" t="e">
        <v>#DIV/0!</v>
      </c>
      <c r="AS364" s="719" t="e">
        <v>#DIV/0!</v>
      </c>
      <c r="AT364" s="719" t="e">
        <v>#DIV/0!</v>
      </c>
      <c r="AU364" s="719" t="e">
        <v>#DIV/0!</v>
      </c>
      <c r="AV364" s="719" t="e">
        <v>#DIV/0!</v>
      </c>
      <c r="AW364" s="719" t="e">
        <v>#DIV/0!</v>
      </c>
      <c r="AX364" s="727">
        <v>69.119531146812307</v>
      </c>
      <c r="AY364" s="719">
        <v>64.970005327044817</v>
      </c>
      <c r="AZ364" s="719">
        <v>60.820479507277319</v>
      </c>
      <c r="BA364" s="719">
        <v>56.670953687509829</v>
      </c>
      <c r="BB364" s="727">
        <v>52.521427867742332</v>
      </c>
      <c r="BC364" s="719">
        <v>56.196001113263165</v>
      </c>
      <c r="BD364" s="719">
        <v>59.87057435878399</v>
      </c>
      <c r="BE364" s="719">
        <v>63.545147604304816</v>
      </c>
      <c r="BF364" s="727">
        <v>67.219720849825649</v>
      </c>
      <c r="BG364" s="719">
        <v>63.467895994134231</v>
      </c>
      <c r="BH364" s="719">
        <v>59.716071138442814</v>
      </c>
      <c r="BI364" s="719">
        <v>55.96424628275139</v>
      </c>
      <c r="BJ364" s="727">
        <v>52.212421427059972</v>
      </c>
      <c r="BK364" s="719">
        <v>56.000411760935251</v>
      </c>
      <c r="BL364" s="719">
        <v>59.788402094810536</v>
      </c>
      <c r="BM364" s="719">
        <v>63.576392428685814</v>
      </c>
      <c r="BN364" s="727">
        <v>67.364382762561092</v>
      </c>
      <c r="BO364" s="719">
        <v>71.270373725501145</v>
      </c>
      <c r="BP364" s="719">
        <v>75.176364688441197</v>
      </c>
      <c r="BQ364" s="719">
        <v>79.082355651381263</v>
      </c>
      <c r="BR364" s="728">
        <v>82.988346614321316</v>
      </c>
      <c r="BS364" s="719">
        <v>81.719172885106673</v>
      </c>
      <c r="BT364" s="719">
        <v>80.44999915589203</v>
      </c>
      <c r="BU364" s="719">
        <v>79.180825426677387</v>
      </c>
      <c r="BV364" s="727">
        <v>77.911651697462744</v>
      </c>
      <c r="BW364" s="719">
        <v>79.250022756955019</v>
      </c>
      <c r="BX364" s="719">
        <v>80.58839381644728</v>
      </c>
      <c r="BY364" s="719">
        <v>81.92676487593954</v>
      </c>
      <c r="BZ364" s="727">
        <v>83.2651359354318</v>
      </c>
      <c r="CA364" s="719">
        <v>81.35503448610595</v>
      </c>
      <c r="CB364" s="719">
        <v>79.4449330367801</v>
      </c>
      <c r="CC364" s="719">
        <v>77.534831587454249</v>
      </c>
      <c r="CD364" s="727">
        <v>75.624730138128385</v>
      </c>
      <c r="CE364" s="719">
        <v>78.207988036263373</v>
      </c>
      <c r="CF364" s="719">
        <v>80.791245934398347</v>
      </c>
      <c r="CG364" s="719">
        <v>83.374503832533335</v>
      </c>
      <c r="CH364" s="727">
        <v>85.957761730668324</v>
      </c>
      <c r="CI364" s="719">
        <v>85.324588708719915</v>
      </c>
      <c r="CJ364" s="719">
        <v>84.691415686771506</v>
      </c>
      <c r="CK364" s="719">
        <v>84.058242664823098</v>
      </c>
      <c r="CL364" s="727">
        <v>83.425069642874689</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139.36584472798557</v>
      </c>
      <c r="DH364" s="719">
        <v>144.57059452057877</v>
      </c>
      <c r="DI364" s="719">
        <v>167.33945827671076</v>
      </c>
      <c r="DJ364" s="727">
        <v>183.98293375798659</v>
      </c>
      <c r="DK364" s="719">
        <v>195.57845342769596</v>
      </c>
      <c r="DL364" s="719">
        <v>206.49309752080413</v>
      </c>
      <c r="DM364" s="719">
        <v>217.13232686456485</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2.8048983485110823</v>
      </c>
      <c r="X365" s="719">
        <v>2.7832317250518335</v>
      </c>
      <c r="Y365" s="719">
        <v>2.7615651015925851</v>
      </c>
      <c r="Z365" s="727">
        <v>2.7398984781333362</v>
      </c>
      <c r="AA365" s="719">
        <v>3.7081575055406626</v>
      </c>
      <c r="AB365" s="719">
        <v>4.6764165329479894</v>
      </c>
      <c r="AC365" s="719">
        <v>5.6446755603553163</v>
      </c>
      <c r="AD365" s="727">
        <v>6.6129345877626422</v>
      </c>
      <c r="AE365" s="719">
        <v>6.6630276336132033</v>
      </c>
      <c r="AF365" s="719">
        <v>6.7131206794637643</v>
      </c>
      <c r="AG365" s="719">
        <v>6.7632137253143254</v>
      </c>
      <c r="AH365" s="727">
        <v>6.8133067711648865</v>
      </c>
      <c r="AI365" s="719">
        <v>7.1650134467371185</v>
      </c>
      <c r="AJ365" s="719">
        <v>7.5167201223093496</v>
      </c>
      <c r="AK365" s="719">
        <v>7.8684267978815816</v>
      </c>
      <c r="AL365" s="728">
        <v>8.2201334734538136</v>
      </c>
      <c r="AM365" s="719">
        <v>8.8022263762459403</v>
      </c>
      <c r="AN365" s="719">
        <v>9.384319279038067</v>
      </c>
      <c r="AO365" s="719">
        <v>9.9664121818301936</v>
      </c>
      <c r="AP365" s="727">
        <v>10.54850508462232</v>
      </c>
      <c r="AQ365" s="719">
        <v>11.193198615640631</v>
      </c>
      <c r="AR365" s="719">
        <v>11.837892146658941</v>
      </c>
      <c r="AS365" s="719">
        <v>12.482585677677251</v>
      </c>
      <c r="AT365" s="719">
        <v>13.127279208695562</v>
      </c>
      <c r="AU365" s="719">
        <v>13.932471878382334</v>
      </c>
      <c r="AV365" s="719">
        <v>14.737664548069104</v>
      </c>
      <c r="AW365" s="719">
        <v>15.542857217755875</v>
      </c>
      <c r="AX365" s="727">
        <v>16.348049887442645</v>
      </c>
      <c r="AY365" s="719">
        <v>17.650470569747753</v>
      </c>
      <c r="AZ365" s="719">
        <v>18.952891252052858</v>
      </c>
      <c r="BA365" s="719">
        <v>20.255311934357966</v>
      </c>
      <c r="BB365" s="727">
        <v>21.557732616663074</v>
      </c>
      <c r="BC365" s="719">
        <v>24.385808415077541</v>
      </c>
      <c r="BD365" s="719">
        <v>27.213884213492008</v>
      </c>
      <c r="BE365" s="719">
        <v>30.041960011906475</v>
      </c>
      <c r="BF365" s="727">
        <v>32.870035810320942</v>
      </c>
      <c r="BG365" s="719">
        <v>33.891305000621436</v>
      </c>
      <c r="BH365" s="719">
        <v>34.91257419092193</v>
      </c>
      <c r="BI365" s="719">
        <v>35.933843381222424</v>
      </c>
      <c r="BJ365" s="727">
        <v>36.955112571522918</v>
      </c>
      <c r="BK365" s="719">
        <v>38.196333610372989</v>
      </c>
      <c r="BL365" s="719">
        <v>39.43755464922306</v>
      </c>
      <c r="BM365" s="719">
        <v>40.678775688073131</v>
      </c>
      <c r="BN365" s="727">
        <v>41.919996726923195</v>
      </c>
      <c r="BO365" s="719">
        <v>45.964026278537723</v>
      </c>
      <c r="BP365" s="719">
        <v>50.008055830152252</v>
      </c>
      <c r="BQ365" s="719">
        <v>54.05208538176678</v>
      </c>
      <c r="BR365" s="728">
        <v>58.096114933381308</v>
      </c>
      <c r="BS365" s="719">
        <v>61.814219112081659</v>
      </c>
      <c r="BT365" s="719">
        <v>65.532323290782017</v>
      </c>
      <c r="BU365" s="719">
        <v>69.250427469482375</v>
      </c>
      <c r="BV365" s="727">
        <v>72.968531648182719</v>
      </c>
      <c r="BW365" s="719">
        <v>74.138807619788082</v>
      </c>
      <c r="BX365" s="719">
        <v>75.309083591393431</v>
      </c>
      <c r="BY365" s="719">
        <v>76.479359562998781</v>
      </c>
      <c r="BZ365" s="727">
        <v>77.649635534604144</v>
      </c>
      <c r="CA365" s="719">
        <v>79.771720242187868</v>
      </c>
      <c r="CB365" s="719">
        <v>81.893804949771607</v>
      </c>
      <c r="CC365" s="719">
        <v>84.015889657355345</v>
      </c>
      <c r="CD365" s="727">
        <v>86.137974364939069</v>
      </c>
      <c r="CE365" s="719">
        <v>86.364575176970376</v>
      </c>
      <c r="CF365" s="719">
        <v>86.59117598900167</v>
      </c>
      <c r="CG365" s="719">
        <v>86.817776801032963</v>
      </c>
      <c r="CH365" s="727">
        <v>87.04437761306427</v>
      </c>
      <c r="CI365" s="719">
        <v>87.954156432499403</v>
      </c>
      <c r="CJ365" s="719">
        <v>88.863935251934549</v>
      </c>
      <c r="CK365" s="719">
        <v>89.773714071369696</v>
      </c>
      <c r="CL365" s="727">
        <v>90.683492890804828</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144.12262099284374</v>
      </c>
      <c r="DH365" s="719">
        <v>154.61031741489614</v>
      </c>
      <c r="DI365" s="719">
        <v>176.05366225504423</v>
      </c>
      <c r="DJ365" s="727">
        <v>191.38762879246423</v>
      </c>
      <c r="DK365" s="719">
        <v>201.45170261102902</v>
      </c>
      <c r="DL365" s="719">
        <v>210.28331138203899</v>
      </c>
      <c r="DM365" s="719">
        <v>219.68073953865928</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14.671233120117801</v>
      </c>
      <c r="AR366" s="719">
        <v>29.342466240235602</v>
      </c>
      <c r="AS366" s="719">
        <v>44.013699360353399</v>
      </c>
      <c r="AT366" s="719">
        <v>58.684932480471204</v>
      </c>
      <c r="AU366" s="719">
        <v>58.50948439314476</v>
      </c>
      <c r="AV366" s="719">
        <v>58.33403630581833</v>
      </c>
      <c r="AW366" s="719">
        <v>58.158588218491886</v>
      </c>
      <c r="AX366" s="727">
        <v>57.983140131165449</v>
      </c>
      <c r="AY366" s="719">
        <v>58.100691191454075</v>
      </c>
      <c r="AZ366" s="719">
        <v>58.218242251742694</v>
      </c>
      <c r="BA366" s="719">
        <v>58.335793312031313</v>
      </c>
      <c r="BB366" s="727">
        <v>58.45334437231994</v>
      </c>
      <c r="BC366" s="719">
        <v>61.189460014167551</v>
      </c>
      <c r="BD366" s="719">
        <v>63.92557565601517</v>
      </c>
      <c r="BE366" s="719">
        <v>66.661691297862774</v>
      </c>
      <c r="BF366" s="727">
        <v>69.397806939710392</v>
      </c>
      <c r="BG366" s="719">
        <v>68.864591497929212</v>
      </c>
      <c r="BH366" s="719">
        <v>68.331376056148017</v>
      </c>
      <c r="BI366" s="719">
        <v>67.798160614366822</v>
      </c>
      <c r="BJ366" s="727">
        <v>67.264945172585641</v>
      </c>
      <c r="BK366" s="719">
        <v>68.629612260005302</v>
      </c>
      <c r="BL366" s="719">
        <v>69.994279347424964</v>
      </c>
      <c r="BM366" s="719">
        <v>71.358946434844626</v>
      </c>
      <c r="BN366" s="727">
        <v>72.723613522264287</v>
      </c>
      <c r="BO366" s="719">
        <v>75.75737322149638</v>
      </c>
      <c r="BP366" s="719">
        <v>78.791132920728458</v>
      </c>
      <c r="BQ366" s="719">
        <v>81.824892619960536</v>
      </c>
      <c r="BR366" s="728">
        <v>84.858652319192629</v>
      </c>
      <c r="BS366" s="719">
        <v>84.796576868270705</v>
      </c>
      <c r="BT366" s="719">
        <v>84.734501417348781</v>
      </c>
      <c r="BU366" s="719">
        <v>84.672425966426871</v>
      </c>
      <c r="BV366" s="727">
        <v>84.610350515504948</v>
      </c>
      <c r="BW366" s="719">
        <v>86.044865141803626</v>
      </c>
      <c r="BX366" s="719">
        <v>87.479379768102319</v>
      </c>
      <c r="BY366" s="719">
        <v>88.913894394400984</v>
      </c>
      <c r="BZ366" s="727">
        <v>90.348409020699677</v>
      </c>
      <c r="CA366" s="719">
        <v>91.858796731132088</v>
      </c>
      <c r="CB366" s="719">
        <v>93.369184441564499</v>
      </c>
      <c r="CC366" s="719">
        <v>94.879572151996911</v>
      </c>
      <c r="CD366" s="727">
        <v>96.389959862429322</v>
      </c>
      <c r="CE366" s="719">
        <v>95.092570539386486</v>
      </c>
      <c r="CF366" s="719">
        <v>93.795181216343664</v>
      </c>
      <c r="CG366" s="719">
        <v>92.497791893300843</v>
      </c>
      <c r="CH366" s="727">
        <v>91.200402570258007</v>
      </c>
      <c r="CI366" s="719">
        <v>93.091287002790608</v>
      </c>
      <c r="CJ366" s="719">
        <v>94.982171435323224</v>
      </c>
      <c r="CK366" s="719">
        <v>96.87305586785584</v>
      </c>
      <c r="CL366" s="727">
        <v>98.763940300388441</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144.72625722287009</v>
      </c>
      <c r="DH366" s="719">
        <v>156.2360573576596</v>
      </c>
      <c r="DI366" s="719">
        <v>178.94019370736328</v>
      </c>
      <c r="DJ366" s="727">
        <v>195.56317875253296</v>
      </c>
      <c r="DK366" s="719">
        <v>206.56326171892408</v>
      </c>
      <c r="DL366" s="719">
        <v>216.14177502779293</v>
      </c>
      <c r="DM366" s="719">
        <v>226.11533877069161</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7.8229920939230424E-2</v>
      </c>
      <c r="X367" s="733">
        <v>7.8229920939230424E-2</v>
      </c>
      <c r="Y367" s="733">
        <v>7.8229920939230424E-2</v>
      </c>
      <c r="Z367" s="734">
        <v>7.8229920939230424E-2</v>
      </c>
      <c r="AA367" s="733">
        <v>-0.1333130272813568</v>
      </c>
      <c r="AB367" s="733">
        <v>-0.1333130272813568</v>
      </c>
      <c r="AC367" s="733">
        <v>-0.1333130272813568</v>
      </c>
      <c r="AD367" s="734">
        <v>-0.1333130272813568</v>
      </c>
      <c r="AE367" s="733">
        <v>-3.3444892340209892E-2</v>
      </c>
      <c r="AF367" s="733">
        <v>-3.3444892340209892E-2</v>
      </c>
      <c r="AG367" s="733">
        <v>-3.3444892340209892E-2</v>
      </c>
      <c r="AH367" s="734">
        <v>-3.3444892340209892E-2</v>
      </c>
      <c r="AI367" s="733">
        <v>-8.9055145620442477E-4</v>
      </c>
      <c r="AJ367" s="733">
        <v>-8.9055145620442477E-4</v>
      </c>
      <c r="AK367" s="733">
        <v>-8.9055145620442477E-4</v>
      </c>
      <c r="AL367" s="734">
        <v>-8.9055145620442477E-4</v>
      </c>
      <c r="AM367" s="733">
        <v>4.560106282354931E-2</v>
      </c>
      <c r="AN367" s="733">
        <v>4.560106282354931E-2</v>
      </c>
      <c r="AO367" s="733">
        <v>4.560106282354931E-2</v>
      </c>
      <c r="AP367" s="734">
        <v>4.560106282354931E-2</v>
      </c>
      <c r="AQ367" s="733">
        <v>2.4447532352911971E-2</v>
      </c>
      <c r="AR367" s="733">
        <v>2.4447532352911971E-2</v>
      </c>
      <c r="AS367" s="733">
        <v>2.4447532352911971E-2</v>
      </c>
      <c r="AT367" s="733">
        <v>2.4447532352911971E-2</v>
      </c>
      <c r="AU367" s="733">
        <v>-3.9775641495876118E-2</v>
      </c>
      <c r="AV367" s="733">
        <v>-3.9775641495876118E-2</v>
      </c>
      <c r="AW367" s="733">
        <v>-3.9775641495876118E-2</v>
      </c>
      <c r="AX367" s="734">
        <v>-3.9775641495876118E-2</v>
      </c>
      <c r="AY367" s="733">
        <v>9.7315218565723893E-3</v>
      </c>
      <c r="AZ367" s="733">
        <v>9.7315218565723893E-3</v>
      </c>
      <c r="BA367" s="733">
        <v>9.7315218565723893E-3</v>
      </c>
      <c r="BB367" s="734">
        <v>9.7315218565723893E-3</v>
      </c>
      <c r="BC367" s="733">
        <v>8.2332950096676849E-3</v>
      </c>
      <c r="BD367" s="733">
        <v>8.2332950096676849E-3</v>
      </c>
      <c r="BE367" s="733">
        <v>8.2332950096676849E-3</v>
      </c>
      <c r="BF367" s="734">
        <v>8.2332950096676849E-3</v>
      </c>
      <c r="BG367" s="733">
        <v>6.5778723225833891E-3</v>
      </c>
      <c r="BH367" s="733">
        <v>6.5778723225833891E-3</v>
      </c>
      <c r="BI367" s="733">
        <v>6.5778723225833891E-3</v>
      </c>
      <c r="BJ367" s="734">
        <v>6.5778723225833891E-3</v>
      </c>
      <c r="BK367" s="733">
        <v>4.2015785115286086E-2</v>
      </c>
      <c r="BL367" s="733">
        <v>4.2015785115286086E-2</v>
      </c>
      <c r="BM367" s="733">
        <v>4.2015785115286086E-2</v>
      </c>
      <c r="BN367" s="734">
        <v>4.2015785115286086E-2</v>
      </c>
      <c r="BO367" s="733">
        <v>-5.1960587829484123E-2</v>
      </c>
      <c r="BP367" s="733">
        <v>-5.1960587829484123E-2</v>
      </c>
      <c r="BQ367" s="733">
        <v>-5.1960587829484123E-2</v>
      </c>
      <c r="BR367" s="734">
        <v>-5.1960587829484123E-2</v>
      </c>
      <c r="BS367" s="733">
        <v>-4.4861178555811426E-2</v>
      </c>
      <c r="BT367" s="733">
        <v>-4.4861178555811426E-2</v>
      </c>
      <c r="BU367" s="733">
        <v>-4.4861178555811426E-2</v>
      </c>
      <c r="BV367" s="734">
        <v>-4.4861178555811426E-2</v>
      </c>
      <c r="BW367" s="733">
        <v>-1.3399454982765846E-2</v>
      </c>
      <c r="BX367" s="733">
        <v>-1.3399454982765846E-2</v>
      </c>
      <c r="BY367" s="733">
        <v>-1.3399454982765846E-2</v>
      </c>
      <c r="BZ367" s="734">
        <v>-1.3399454982765846E-2</v>
      </c>
      <c r="CA367" s="733">
        <v>-6.0765705550385463E-3</v>
      </c>
      <c r="CB367" s="733">
        <v>-6.0765705550385463E-3</v>
      </c>
      <c r="CC367" s="733">
        <v>-6.0765705550385463E-3</v>
      </c>
      <c r="CD367" s="734">
        <v>-6.0765705550385463E-3</v>
      </c>
      <c r="CE367" s="733">
        <v>-1.9618102044319491E-2</v>
      </c>
      <c r="CF367" s="733">
        <v>-1.9618102044319491E-2</v>
      </c>
      <c r="CG367" s="733">
        <v>-1.9618102044319491E-2</v>
      </c>
      <c r="CH367" s="734">
        <v>-1.9618102044319491E-2</v>
      </c>
      <c r="CI367" s="733">
        <v>7.9972585639692673E-3</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2.4950658864305031E-3</v>
      </c>
      <c r="DH367" s="733">
        <v>-1.8596457061183042E-2</v>
      </c>
      <c r="DI367" s="733">
        <v>2.4609349801076319E-3</v>
      </c>
      <c r="DJ367" s="734">
        <v>9.017552389843364E-4</v>
      </c>
      <c r="DK367" s="733">
        <v>1.6299637647824716E-3</v>
      </c>
      <c r="DL367" s="733">
        <v>3.0182216200317913E-3</v>
      </c>
      <c r="DM367" s="733">
        <v>1.6665539579261424E-3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6" customHeight="1">
      <c r="B369" s="503" t="s">
        <v>921</v>
      </c>
      <c r="C369" s="756"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527.0625</v>
      </c>
      <c r="X369" s="719">
        <v>537.875</v>
      </c>
      <c r="Y369" s="719">
        <v>548.6875</v>
      </c>
      <c r="Z369" s="735">
        <v>559.5</v>
      </c>
      <c r="AA369" s="719">
        <v>571.375</v>
      </c>
      <c r="AB369" s="719">
        <v>583.25</v>
      </c>
      <c r="AC369" s="719">
        <v>595.125</v>
      </c>
      <c r="AD369" s="718">
        <v>607</v>
      </c>
      <c r="AE369" s="719">
        <v>627</v>
      </c>
      <c r="AF369" s="719">
        <v>647</v>
      </c>
      <c r="AG369" s="719">
        <v>667</v>
      </c>
      <c r="AH369" s="718">
        <v>687</v>
      </c>
      <c r="AI369" s="719">
        <v>690.8125</v>
      </c>
      <c r="AJ369" s="719">
        <v>694.625</v>
      </c>
      <c r="AK369" s="719">
        <v>698.4375</v>
      </c>
      <c r="AL369" s="718">
        <v>702.25</v>
      </c>
      <c r="AM369" s="719">
        <v>715.3125</v>
      </c>
      <c r="AN369" s="719">
        <v>728.375</v>
      </c>
      <c r="AO369" s="719">
        <v>741.4375</v>
      </c>
      <c r="AP369" s="718">
        <v>754.5</v>
      </c>
      <c r="AQ369" s="719">
        <v>772.1875</v>
      </c>
      <c r="AR369" s="719">
        <v>789.875</v>
      </c>
      <c r="AS369" s="719">
        <v>807.5625</v>
      </c>
      <c r="AT369" s="719">
        <v>825.25</v>
      </c>
      <c r="AU369" s="719">
        <v>844.25</v>
      </c>
      <c r="AV369" s="719">
        <v>863.25</v>
      </c>
      <c r="AW369" s="719">
        <v>882.25</v>
      </c>
      <c r="AX369" s="718">
        <v>901.25</v>
      </c>
      <c r="AY369" s="719">
        <v>918.5</v>
      </c>
      <c r="AZ369" s="719">
        <v>935.75</v>
      </c>
      <c r="BA369" s="719">
        <v>953</v>
      </c>
      <c r="BB369" s="718">
        <v>970.25</v>
      </c>
      <c r="BC369" s="719">
        <v>997.3125</v>
      </c>
      <c r="BD369" s="719">
        <v>1024.375</v>
      </c>
      <c r="BE369" s="719">
        <v>1051.4375</v>
      </c>
      <c r="BF369" s="718">
        <v>1078.5</v>
      </c>
      <c r="BG369" s="719">
        <v>1095.3125</v>
      </c>
      <c r="BH369" s="719">
        <v>1112.125</v>
      </c>
      <c r="BI369" s="719">
        <v>1128.9375</v>
      </c>
      <c r="BJ369" s="718">
        <v>1145.75</v>
      </c>
      <c r="BK369" s="719">
        <v>1166.75</v>
      </c>
      <c r="BL369" s="719">
        <v>1187.75</v>
      </c>
      <c r="BM369" s="719">
        <v>1208.75</v>
      </c>
      <c r="BN369" s="718">
        <v>1229.75</v>
      </c>
      <c r="BO369" s="719">
        <v>1254.25</v>
      </c>
      <c r="BP369" s="719">
        <v>1278.75</v>
      </c>
      <c r="BQ369" s="719">
        <v>1303.25</v>
      </c>
      <c r="BR369" s="718">
        <v>1327.75</v>
      </c>
      <c r="BS369" s="719">
        <v>1356.4375</v>
      </c>
      <c r="BT369" s="719">
        <v>1385.125</v>
      </c>
      <c r="BU369" s="719">
        <v>1413.8125</v>
      </c>
      <c r="BV369" s="718">
        <v>1442.5</v>
      </c>
      <c r="BW369" s="719">
        <v>1459.5</v>
      </c>
      <c r="BX369" s="719">
        <v>1476.5</v>
      </c>
      <c r="BY369" s="719">
        <v>1493.5</v>
      </c>
      <c r="BZ369" s="718">
        <v>1510.5</v>
      </c>
      <c r="CA369" s="719">
        <v>1533.8125</v>
      </c>
      <c r="CB369" s="719">
        <v>1557.125</v>
      </c>
      <c r="CC369" s="719">
        <v>1580.4375</v>
      </c>
      <c r="CD369" s="718">
        <v>1603.75</v>
      </c>
      <c r="CE369" s="719">
        <v>1639.25</v>
      </c>
      <c r="CF369" s="719">
        <v>1674.75</v>
      </c>
      <c r="CG369" s="719">
        <v>1710.25</v>
      </c>
      <c r="CH369" s="718">
        <v>1745.75</v>
      </c>
      <c r="CI369" s="719">
        <v>1772</v>
      </c>
      <c r="CJ369" s="719">
        <v>1798.25</v>
      </c>
      <c r="CK369" s="719">
        <v>1824.5</v>
      </c>
      <c r="CL369" s="718">
        <v>1850.75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2646.75</v>
      </c>
      <c r="DH369" s="719">
        <v>2865</v>
      </c>
      <c r="DI369" s="719">
        <v>3053.778986980692</v>
      </c>
      <c r="DJ369" s="718">
        <v>3252.588658115993</v>
      </c>
      <c r="DK369" s="719">
        <v>3472.6280625538357</v>
      </c>
      <c r="DL369" s="719">
        <v>3723.9640430024215</v>
      </c>
      <c r="DM369" s="719">
        <v>3994.1584933692475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59.337496609563182</v>
      </c>
      <c r="X370" s="719">
        <v>58.281887138061549</v>
      </c>
      <c r="Y370" s="719">
        <v>57.226277666559916</v>
      </c>
      <c r="Z370" s="728">
        <v>56.170668195058283</v>
      </c>
      <c r="AA370" s="719">
        <v>55.34266951617915</v>
      </c>
      <c r="AB370" s="719">
        <v>54.514670837300017</v>
      </c>
      <c r="AC370" s="719">
        <v>53.686672158420876</v>
      </c>
      <c r="AD370" s="718">
        <v>52.858673479541743</v>
      </c>
      <c r="AE370" s="719">
        <v>52.535333560386221</v>
      </c>
      <c r="AF370" s="719">
        <v>52.211993641230698</v>
      </c>
      <c r="AG370" s="719">
        <v>51.888653722075176</v>
      </c>
      <c r="AH370" s="718">
        <v>51.565313802919654</v>
      </c>
      <c r="AI370" s="719">
        <v>52.51814504798908</v>
      </c>
      <c r="AJ370" s="719">
        <v>53.470976293058513</v>
      </c>
      <c r="AK370" s="719">
        <v>54.423807538127939</v>
      </c>
      <c r="AL370" s="718">
        <v>55.376638783197365</v>
      </c>
      <c r="AM370" s="719">
        <v>56.794392128217048</v>
      </c>
      <c r="AN370" s="719">
        <v>58.212145473236731</v>
      </c>
      <c r="AO370" s="719">
        <v>59.629898818256414</v>
      </c>
      <c r="AP370" s="718">
        <v>61.047652163276098</v>
      </c>
      <c r="AQ370" s="719">
        <v>64.176338722858674</v>
      </c>
      <c r="AR370" s="719">
        <v>67.30502528244125</v>
      </c>
      <c r="AS370" s="719">
        <v>70.43371184202384</v>
      </c>
      <c r="AT370" s="719">
        <v>73.562398401606416</v>
      </c>
      <c r="AU370" s="719">
        <v>77.352668626454289</v>
      </c>
      <c r="AV370" s="719">
        <v>81.142938851302176</v>
      </c>
      <c r="AW370" s="719">
        <v>84.933209076150035</v>
      </c>
      <c r="AX370" s="718">
        <v>88.723479300997923</v>
      </c>
      <c r="AY370" s="719">
        <v>92.786142673876611</v>
      </c>
      <c r="AZ370" s="719">
        <v>96.848806046755328</v>
      </c>
      <c r="BA370" s="719">
        <v>100.91146941963405</v>
      </c>
      <c r="BB370" s="718">
        <v>104.97413279251273</v>
      </c>
      <c r="BC370" s="719">
        <v>111.23644755082734</v>
      </c>
      <c r="BD370" s="719">
        <v>117.49876230914192</v>
      </c>
      <c r="BE370" s="719">
        <v>123.76107706745651</v>
      </c>
      <c r="BF370" s="718">
        <v>130.02339182577111</v>
      </c>
      <c r="BG370" s="719">
        <v>132.58662327932032</v>
      </c>
      <c r="BH370" s="719">
        <v>135.14985473286953</v>
      </c>
      <c r="BI370" s="719">
        <v>137.71308618641874</v>
      </c>
      <c r="BJ370" s="718">
        <v>140.27631763996794</v>
      </c>
      <c r="BK370" s="719">
        <v>141.90304650697536</v>
      </c>
      <c r="BL370" s="719">
        <v>143.52977537398277</v>
      </c>
      <c r="BM370" s="719">
        <v>145.15650424099022</v>
      </c>
      <c r="BN370" s="718">
        <v>146.78323310799763</v>
      </c>
      <c r="BO370" s="719">
        <v>152.17431324942953</v>
      </c>
      <c r="BP370" s="719">
        <v>157.56539339086146</v>
      </c>
      <c r="BQ370" s="719">
        <v>162.95647353229336</v>
      </c>
      <c r="BR370" s="718">
        <v>168.34755367372526</v>
      </c>
      <c r="BS370" s="719">
        <v>171.87807962411424</v>
      </c>
      <c r="BT370" s="719">
        <v>175.40860557450321</v>
      </c>
      <c r="BU370" s="719">
        <v>178.93913152489216</v>
      </c>
      <c r="BV370" s="718">
        <v>182.46965747528114</v>
      </c>
      <c r="BW370" s="719">
        <v>182.34888463499158</v>
      </c>
      <c r="BX370" s="719">
        <v>182.22811179470199</v>
      </c>
      <c r="BY370" s="719">
        <v>182.1073389544124</v>
      </c>
      <c r="BZ370" s="718">
        <v>181.98656611412281</v>
      </c>
      <c r="CA370" s="719">
        <v>183.29396452267659</v>
      </c>
      <c r="CB370" s="719">
        <v>184.60136293123037</v>
      </c>
      <c r="CC370" s="719">
        <v>185.90876133978412</v>
      </c>
      <c r="CD370" s="718">
        <v>187.2161597483379</v>
      </c>
      <c r="CE370" s="719">
        <v>187.82005241514946</v>
      </c>
      <c r="CF370" s="719">
        <v>188.42394508196099</v>
      </c>
      <c r="CG370" s="719">
        <v>189.02783774877253</v>
      </c>
      <c r="CH370" s="718">
        <v>189.63173041558409</v>
      </c>
      <c r="CI370" s="719">
        <v>189.3426208125907</v>
      </c>
      <c r="CJ370" s="719">
        <v>189.05351120959733</v>
      </c>
      <c r="CK370" s="719">
        <v>188.76440160660397</v>
      </c>
      <c r="CL370" s="718">
        <v>188.47529200361058</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250.49404552363748</v>
      </c>
      <c r="DH370" s="719">
        <v>258.22088059651037</v>
      </c>
      <c r="DI370" s="719">
        <v>245.04450645353103</v>
      </c>
      <c r="DJ370" s="718">
        <v>246.075098728782</v>
      </c>
      <c r="DK370" s="719">
        <v>256.43553038273217</v>
      </c>
      <c r="DL370" s="719">
        <v>271.54468695302864</v>
      </c>
      <c r="DM370" s="719">
        <v>289.31385988783211</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445.87552780114834</v>
      </c>
      <c r="X371" s="719">
        <v>440.1737296986314</v>
      </c>
      <c r="Y371" s="719">
        <v>434.47193159611442</v>
      </c>
      <c r="Z371" s="728">
        <v>428.77013349359743</v>
      </c>
      <c r="AA371" s="719">
        <v>424.85817662264344</v>
      </c>
      <c r="AB371" s="719">
        <v>420.94621975168945</v>
      </c>
      <c r="AC371" s="719">
        <v>417.03426288073547</v>
      </c>
      <c r="AD371" s="718">
        <v>413.12230600978143</v>
      </c>
      <c r="AE371" s="719">
        <v>413.43895105950207</v>
      </c>
      <c r="AF371" s="719">
        <v>413.75559610922267</v>
      </c>
      <c r="AG371" s="719">
        <v>414.07224115894331</v>
      </c>
      <c r="AH371" s="718">
        <v>414.38888620866396</v>
      </c>
      <c r="AI371" s="719">
        <v>424.31520988147105</v>
      </c>
      <c r="AJ371" s="719">
        <v>434.24153355427813</v>
      </c>
      <c r="AK371" s="719">
        <v>444.16785722708528</v>
      </c>
      <c r="AL371" s="718">
        <v>454.09418089989236</v>
      </c>
      <c r="AM371" s="719">
        <v>468.99822610991532</v>
      </c>
      <c r="AN371" s="719">
        <v>483.90227131993822</v>
      </c>
      <c r="AO371" s="719">
        <v>498.80631652996112</v>
      </c>
      <c r="AP371" s="718">
        <v>513.71036173998402</v>
      </c>
      <c r="AQ371" s="719">
        <v>544.80108829175151</v>
      </c>
      <c r="AR371" s="719">
        <v>575.891814843519</v>
      </c>
      <c r="AS371" s="719">
        <v>606.98254139528649</v>
      </c>
      <c r="AT371" s="719">
        <v>638.07326794705398</v>
      </c>
      <c r="AU371" s="719">
        <v>676.32129954416394</v>
      </c>
      <c r="AV371" s="719">
        <v>714.56933114127378</v>
      </c>
      <c r="AW371" s="719">
        <v>752.81736273838362</v>
      </c>
      <c r="AX371" s="718">
        <v>791.06539433549358</v>
      </c>
      <c r="AY371" s="719">
        <v>834.47318771386153</v>
      </c>
      <c r="AZ371" s="719">
        <v>877.88098109222938</v>
      </c>
      <c r="BA371" s="719">
        <v>921.28877447059745</v>
      </c>
      <c r="BB371" s="718">
        <v>964.69656784896529</v>
      </c>
      <c r="BC371" s="719">
        <v>1028.9957725996621</v>
      </c>
      <c r="BD371" s="719">
        <v>1093.2949773503587</v>
      </c>
      <c r="BE371" s="719">
        <v>1157.5941821010554</v>
      </c>
      <c r="BF371" s="718">
        <v>1221.8933868517522</v>
      </c>
      <c r="BG371" s="719">
        <v>1254.7308244774663</v>
      </c>
      <c r="BH371" s="719">
        <v>1287.5682621031806</v>
      </c>
      <c r="BI371" s="719">
        <v>1320.4056997288949</v>
      </c>
      <c r="BJ371" s="718">
        <v>1353.243137354609</v>
      </c>
      <c r="BK371" s="719">
        <v>1377.3193847233256</v>
      </c>
      <c r="BL371" s="719">
        <v>1401.395632092042</v>
      </c>
      <c r="BM371" s="719">
        <v>1425.4718794607584</v>
      </c>
      <c r="BN371" s="718">
        <v>1449.548126829475</v>
      </c>
      <c r="BO371" s="719">
        <v>1514.1300675795731</v>
      </c>
      <c r="BP371" s="719">
        <v>1578.7120083296711</v>
      </c>
      <c r="BQ371" s="719">
        <v>1643.2939490797692</v>
      </c>
      <c r="BR371" s="718">
        <v>1707.8758898298672</v>
      </c>
      <c r="BS371" s="719">
        <v>1751.6424543298892</v>
      </c>
      <c r="BT371" s="719">
        <v>1795.4090188299112</v>
      </c>
      <c r="BU371" s="719">
        <v>1839.1755833299333</v>
      </c>
      <c r="BV371" s="718">
        <v>1882.9421478299553</v>
      </c>
      <c r="BW371" s="719">
        <v>1889.9792396088303</v>
      </c>
      <c r="BX371" s="719">
        <v>1897.0163313877056</v>
      </c>
      <c r="BY371" s="719">
        <v>1904.0534231665806</v>
      </c>
      <c r="BZ371" s="718">
        <v>1911.0905149454557</v>
      </c>
      <c r="CA371" s="719">
        <v>1936.5866956652835</v>
      </c>
      <c r="CB371" s="719">
        <v>1962.0828763851114</v>
      </c>
      <c r="CC371" s="719">
        <v>1987.579057104939</v>
      </c>
      <c r="CD371" s="718">
        <v>2013.0752378247669</v>
      </c>
      <c r="CE371" s="719">
        <v>2035.967889587067</v>
      </c>
      <c r="CF371" s="719">
        <v>2058.8605413493669</v>
      </c>
      <c r="CG371" s="719">
        <v>2081.7531931116673</v>
      </c>
      <c r="CH371" s="718">
        <v>2104.6458448739672</v>
      </c>
      <c r="CI371" s="719">
        <v>2102.7949849096281</v>
      </c>
      <c r="CJ371" s="719">
        <v>2100.9441249452884</v>
      </c>
      <c r="CK371" s="719">
        <v>2099.0932649809492</v>
      </c>
      <c r="CL371" s="718">
        <v>2097.2424050166101</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3259.8585011566274</v>
      </c>
      <c r="DH371" s="719">
        <v>3430.8361749413639</v>
      </c>
      <c r="DI371" s="719">
        <v>3293.350947838911</v>
      </c>
      <c r="DJ371" s="718">
        <v>3373.324347569423</v>
      </c>
      <c r="DK371" s="719">
        <v>3591.683847225524</v>
      </c>
      <c r="DL371" s="719">
        <v>3886.8228338879826</v>
      </c>
      <c r="DM371" s="719">
        <v>4234.465808458388</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58.895418229613128</v>
      </c>
      <c r="X372" s="719">
        <v>57.775569748223404</v>
      </c>
      <c r="Y372" s="719">
        <v>56.655721266833673</v>
      </c>
      <c r="Z372" s="728">
        <v>55.535872785443949</v>
      </c>
      <c r="AA372" s="719">
        <v>54.68917809877744</v>
      </c>
      <c r="AB372" s="719">
        <v>53.842483412110937</v>
      </c>
      <c r="AC372" s="719">
        <v>52.995788725444434</v>
      </c>
      <c r="AD372" s="718">
        <v>52.149094038777925</v>
      </c>
      <c r="AE372" s="719">
        <v>51.856674570407407</v>
      </c>
      <c r="AF372" s="719">
        <v>51.564255102036881</v>
      </c>
      <c r="AG372" s="719">
        <v>51.271835633666356</v>
      </c>
      <c r="AH372" s="718">
        <v>50.979416165295838</v>
      </c>
      <c r="AI372" s="719">
        <v>51.849854014406063</v>
      </c>
      <c r="AJ372" s="719">
        <v>52.720291863516287</v>
      </c>
      <c r="AK372" s="719">
        <v>53.590729712626512</v>
      </c>
      <c r="AL372" s="718">
        <v>54.461167561736737</v>
      </c>
      <c r="AM372" s="719">
        <v>55.861852809791344</v>
      </c>
      <c r="AN372" s="719">
        <v>57.262538057845944</v>
      </c>
      <c r="AO372" s="719">
        <v>58.663223305900551</v>
      </c>
      <c r="AP372" s="718">
        <v>60.063908553955159</v>
      </c>
      <c r="AQ372" s="719">
        <v>63.230702698229294</v>
      </c>
      <c r="AR372" s="719">
        <v>66.397496842503443</v>
      </c>
      <c r="AS372" s="719">
        <v>69.564290986777593</v>
      </c>
      <c r="AT372" s="719">
        <v>72.731085131051728</v>
      </c>
      <c r="AU372" s="719">
        <v>76.524694301847845</v>
      </c>
      <c r="AV372" s="719">
        <v>80.318303472643947</v>
      </c>
      <c r="AW372" s="719">
        <v>84.111912643440064</v>
      </c>
      <c r="AX372" s="718">
        <v>87.905521814236181</v>
      </c>
      <c r="AY372" s="719">
        <v>92.05609441002423</v>
      </c>
      <c r="AZ372" s="719">
        <v>96.206667005812264</v>
      </c>
      <c r="BA372" s="719">
        <v>100.3572396016003</v>
      </c>
      <c r="BB372" s="718">
        <v>104.50781219738835</v>
      </c>
      <c r="BC372" s="719">
        <v>110.642436595875</v>
      </c>
      <c r="BD372" s="719">
        <v>116.77706099436166</v>
      </c>
      <c r="BE372" s="719">
        <v>122.91168539284831</v>
      </c>
      <c r="BF372" s="718">
        <v>129.04630979133498</v>
      </c>
      <c r="BG372" s="719">
        <v>131.61704986177332</v>
      </c>
      <c r="BH372" s="719">
        <v>134.18778993221167</v>
      </c>
      <c r="BI372" s="719">
        <v>136.75853000265002</v>
      </c>
      <c r="BJ372" s="718">
        <v>139.32927007308837</v>
      </c>
      <c r="BK372" s="719">
        <v>140.87115077889996</v>
      </c>
      <c r="BL372" s="719">
        <v>142.41303148471152</v>
      </c>
      <c r="BM372" s="719">
        <v>143.95491219052309</v>
      </c>
      <c r="BN372" s="718">
        <v>145.49679289633468</v>
      </c>
      <c r="BO372" s="719">
        <v>150.90287510331996</v>
      </c>
      <c r="BP372" s="719">
        <v>156.30895731030523</v>
      </c>
      <c r="BQ372" s="719">
        <v>161.71503951729048</v>
      </c>
      <c r="BR372" s="718">
        <v>167.12112172427575</v>
      </c>
      <c r="BS372" s="719">
        <v>170.24703782874482</v>
      </c>
      <c r="BT372" s="719">
        <v>173.37295393321392</v>
      </c>
      <c r="BU372" s="719">
        <v>176.49887003768302</v>
      </c>
      <c r="BV372" s="718">
        <v>179.62478614215209</v>
      </c>
      <c r="BW372" s="719">
        <v>179.21731540940561</v>
      </c>
      <c r="BX372" s="719">
        <v>178.80984467665911</v>
      </c>
      <c r="BY372" s="719">
        <v>178.40237394391264</v>
      </c>
      <c r="BZ372" s="718">
        <v>177.99490321116616</v>
      </c>
      <c r="CA372" s="719">
        <v>179.26082211169955</v>
      </c>
      <c r="CB372" s="719">
        <v>180.52674101223295</v>
      </c>
      <c r="CC372" s="719">
        <v>181.79265991276637</v>
      </c>
      <c r="CD372" s="718">
        <v>183.05857881329976</v>
      </c>
      <c r="CE372" s="719">
        <v>184.0116674092921</v>
      </c>
      <c r="CF372" s="719">
        <v>184.96475600528441</v>
      </c>
      <c r="CG372" s="719">
        <v>185.91784460127673</v>
      </c>
      <c r="CH372" s="718">
        <v>186.87093319726907</v>
      </c>
      <c r="CI372" s="719">
        <v>185.61321650653252</v>
      </c>
      <c r="CJ372" s="719">
        <v>184.35549981579601</v>
      </c>
      <c r="CK372" s="719">
        <v>183.09778312505949</v>
      </c>
      <c r="CL372" s="718">
        <v>181.84006643432295</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245.92288352609336</v>
      </c>
      <c r="DH372" s="719">
        <v>253.09641888309707</v>
      </c>
      <c r="DI372" s="719">
        <v>237.64378886775356</v>
      </c>
      <c r="DJ372" s="718">
        <v>238.15991503011912</v>
      </c>
      <c r="DK372" s="719">
        <v>248.1706886197141</v>
      </c>
      <c r="DL372" s="719">
        <v>262.83848068561286</v>
      </c>
      <c r="DM372" s="719">
        <v>280.24292140557162</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-3.3607456086250487</v>
      </c>
      <c r="X373" s="719">
        <v>-4.0089240704568248</v>
      </c>
      <c r="Y373" s="719">
        <v>-4.6571025322886008</v>
      </c>
      <c r="Z373" s="728">
        <v>-5.3052809941203769</v>
      </c>
      <c r="AA373" s="719">
        <v>-5.7082441976953193</v>
      </c>
      <c r="AB373" s="719">
        <v>-6.1112074012702617</v>
      </c>
      <c r="AC373" s="719">
        <v>-6.5141706048452033</v>
      </c>
      <c r="AD373" s="718">
        <v>-6.9171338084201457</v>
      </c>
      <c r="AE373" s="719">
        <v>-6.8525025353132722</v>
      </c>
      <c r="AF373" s="719">
        <v>-6.7878712622063979</v>
      </c>
      <c r="AG373" s="719">
        <v>-6.7232399890995254</v>
      </c>
      <c r="AH373" s="718">
        <v>-6.658608715992651</v>
      </c>
      <c r="AI373" s="719">
        <v>-7.4963956182168143</v>
      </c>
      <c r="AJ373" s="719">
        <v>-8.3341825204409758</v>
      </c>
      <c r="AK373" s="719">
        <v>-9.1719694226651391</v>
      </c>
      <c r="AL373" s="718">
        <v>-10.009756324889302</v>
      </c>
      <c r="AM373" s="719">
        <v>-10.206471899452081</v>
      </c>
      <c r="AN373" s="719">
        <v>-10.40318747401486</v>
      </c>
      <c r="AO373" s="719">
        <v>-10.599903048577641</v>
      </c>
      <c r="AP373" s="718">
        <v>-10.79661862314042</v>
      </c>
      <c r="AQ373" s="719">
        <v>-10.131606300275417</v>
      </c>
      <c r="AR373" s="719">
        <v>-9.4665939774104135</v>
      </c>
      <c r="AS373" s="719">
        <v>-8.8015816545454104</v>
      </c>
      <c r="AT373" s="719">
        <v>-8.1365693316804073</v>
      </c>
      <c r="AU373" s="719">
        <v>-8.0931366079271285</v>
      </c>
      <c r="AV373" s="719">
        <v>-8.049703884173848</v>
      </c>
      <c r="AW373" s="719">
        <v>-8.0062711604205692</v>
      </c>
      <c r="AX373" s="718">
        <v>-7.9628384366672895</v>
      </c>
      <c r="AY373" s="719">
        <v>-7.0047554644167871</v>
      </c>
      <c r="AZ373" s="719">
        <v>-6.0466724921662856</v>
      </c>
      <c r="BA373" s="719">
        <v>-5.088589519915784</v>
      </c>
      <c r="BB373" s="718">
        <v>-4.1305065476652825</v>
      </c>
      <c r="BC373" s="719">
        <v>-5.0142614219824546</v>
      </c>
      <c r="BD373" s="719">
        <v>-5.8980162962996268</v>
      </c>
      <c r="BE373" s="719">
        <v>-6.7817711706167998</v>
      </c>
      <c r="BF373" s="718">
        <v>-7.6655260449339711</v>
      </c>
      <c r="BG373" s="719">
        <v>-7.6159996679935613</v>
      </c>
      <c r="BH373" s="719">
        <v>-7.5664732910531516</v>
      </c>
      <c r="BI373" s="719">
        <v>-7.5169469141127419</v>
      </c>
      <c r="BJ373" s="718">
        <v>-7.4674205371723312</v>
      </c>
      <c r="BK373" s="719">
        <v>-7.5374290664971593</v>
      </c>
      <c r="BL373" s="719">
        <v>-7.6074375958219864</v>
      </c>
      <c r="BM373" s="719">
        <v>-7.6774461251468145</v>
      </c>
      <c r="BN373" s="718">
        <v>-7.7474546544716425</v>
      </c>
      <c r="BO373" s="719">
        <v>-8.2220354046494819</v>
      </c>
      <c r="BP373" s="719">
        <v>-8.6966161548273195</v>
      </c>
      <c r="BQ373" s="719">
        <v>-9.1711969050051572</v>
      </c>
      <c r="BR373" s="718">
        <v>-9.6457776551829966</v>
      </c>
      <c r="BS373" s="719">
        <v>-12.888450730772668</v>
      </c>
      <c r="BT373" s="719">
        <v>-16.131123806362339</v>
      </c>
      <c r="BU373" s="719">
        <v>-19.373796881952011</v>
      </c>
      <c r="BV373" s="718">
        <v>-22.616469957541682</v>
      </c>
      <c r="BW373" s="719">
        <v>-25.210387489917341</v>
      </c>
      <c r="BX373" s="719">
        <v>-27.804305022293001</v>
      </c>
      <c r="BY373" s="719">
        <v>-30.39822255466866</v>
      </c>
      <c r="BZ373" s="718">
        <v>-32.992140087044319</v>
      </c>
      <c r="CA373" s="719">
        <v>-33.608131458109739</v>
      </c>
      <c r="CB373" s="719">
        <v>-34.224122829175158</v>
      </c>
      <c r="CC373" s="719">
        <v>-34.840114200240578</v>
      </c>
      <c r="CD373" s="718">
        <v>-35.456105571305997</v>
      </c>
      <c r="CE373" s="719">
        <v>-32.948081672623189</v>
      </c>
      <c r="CF373" s="719">
        <v>-30.440057773940374</v>
      </c>
      <c r="CG373" s="719">
        <v>-27.932033875257567</v>
      </c>
      <c r="CH373" s="718">
        <v>-25.424009976574755</v>
      </c>
      <c r="CI373" s="719">
        <v>-35.438694639562257</v>
      </c>
      <c r="CJ373" s="719">
        <v>-45.453379302549749</v>
      </c>
      <c r="CK373" s="719">
        <v>-55.468063965537247</v>
      </c>
      <c r="CL373" s="718">
        <v>-65.482748628524746</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-48.148190873699328</v>
      </c>
      <c r="DH373" s="719">
        <v>-56.742885199181636</v>
      </c>
      <c r="DI373" s="719">
        <v>-91.944463721857744</v>
      </c>
      <c r="DJ373" s="718">
        <v>-104.0495408951728</v>
      </c>
      <c r="DK373" s="719">
        <v>-110.91313974842096</v>
      </c>
      <c r="DL373" s="719">
        <v>-118.16482969685561</v>
      </c>
      <c r="DM373" s="719">
        <v>-125.24731320831901</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53.486494276649324</v>
      </c>
      <c r="X374" s="719">
        <v>53.375309590798643</v>
      </c>
      <c r="Y374" s="719">
        <v>53.264124904947963</v>
      </c>
      <c r="Z374" s="728">
        <v>53.152940219097282</v>
      </c>
      <c r="AA374" s="719">
        <v>52.542271730700286</v>
      </c>
      <c r="AB374" s="719">
        <v>51.931603242303289</v>
      </c>
      <c r="AC374" s="719">
        <v>51.320934753906293</v>
      </c>
      <c r="AD374" s="718">
        <v>50.710266265509297</v>
      </c>
      <c r="AE374" s="719">
        <v>51.455650944061517</v>
      </c>
      <c r="AF374" s="719">
        <v>52.20103562261373</v>
      </c>
      <c r="AG374" s="719">
        <v>52.946420301165944</v>
      </c>
      <c r="AH374" s="718">
        <v>53.691804979718164</v>
      </c>
      <c r="AI374" s="719">
        <v>54.861549945431499</v>
      </c>
      <c r="AJ374" s="719">
        <v>56.031294911144833</v>
      </c>
      <c r="AK374" s="719">
        <v>57.201039876858168</v>
      </c>
      <c r="AL374" s="718">
        <v>58.370784842571503</v>
      </c>
      <c r="AM374" s="719">
        <v>60.733148135063644</v>
      </c>
      <c r="AN374" s="719">
        <v>63.095511427555778</v>
      </c>
      <c r="AO374" s="719">
        <v>65.457874720047911</v>
      </c>
      <c r="AP374" s="718">
        <v>67.820238012540059</v>
      </c>
      <c r="AQ374" s="719">
        <v>69.132467016213809</v>
      </c>
      <c r="AR374" s="719">
        <v>70.444696019887559</v>
      </c>
      <c r="AS374" s="719">
        <v>71.756925023561308</v>
      </c>
      <c r="AT374" s="719">
        <v>73.069154027235058</v>
      </c>
      <c r="AU374" s="719">
        <v>79.863138985099582</v>
      </c>
      <c r="AV374" s="719">
        <v>86.65712394296412</v>
      </c>
      <c r="AW374" s="719">
        <v>93.451108900828643</v>
      </c>
      <c r="AX374" s="718">
        <v>100.24509385869317</v>
      </c>
      <c r="AY374" s="719">
        <v>92.820710705725958</v>
      </c>
      <c r="AZ374" s="719">
        <v>85.396327552758734</v>
      </c>
      <c r="BA374" s="719">
        <v>77.971944399791511</v>
      </c>
      <c r="BB374" s="718">
        <v>70.547561246824301</v>
      </c>
      <c r="BC374" s="719">
        <v>73.048052928888239</v>
      </c>
      <c r="BD374" s="719">
        <v>75.548544610952177</v>
      </c>
      <c r="BE374" s="719">
        <v>78.049036293016115</v>
      </c>
      <c r="BF374" s="718">
        <v>80.549527975080068</v>
      </c>
      <c r="BG374" s="719">
        <v>79.904196974492578</v>
      </c>
      <c r="BH374" s="719">
        <v>79.258865973905102</v>
      </c>
      <c r="BI374" s="719">
        <v>78.613534973317627</v>
      </c>
      <c r="BJ374" s="718">
        <v>77.968203972730151</v>
      </c>
      <c r="BK374" s="719">
        <v>101.73124582363155</v>
      </c>
      <c r="BL374" s="719">
        <v>125.49428767453294</v>
      </c>
      <c r="BM374" s="719">
        <v>149.25732952543433</v>
      </c>
      <c r="BN374" s="718">
        <v>173.02037137633573</v>
      </c>
      <c r="BO374" s="719">
        <v>177.6016528989739</v>
      </c>
      <c r="BP374" s="719">
        <v>182.18293442161212</v>
      </c>
      <c r="BQ374" s="719">
        <v>186.76421594425028</v>
      </c>
      <c r="BR374" s="718">
        <v>191.34549746688847</v>
      </c>
      <c r="BS374" s="719">
        <v>181.58548236093708</v>
      </c>
      <c r="BT374" s="719">
        <v>171.82546725498565</v>
      </c>
      <c r="BU374" s="719">
        <v>162.06545214903426</v>
      </c>
      <c r="BV374" s="718">
        <v>152.30543704308286</v>
      </c>
      <c r="BW374" s="719">
        <v>161.16289487627196</v>
      </c>
      <c r="BX374" s="719">
        <v>170.02035270946106</v>
      </c>
      <c r="BY374" s="719">
        <v>178.8778105426502</v>
      </c>
      <c r="BZ374" s="718">
        <v>187.7352683758393</v>
      </c>
      <c r="CA374" s="719">
        <v>185.15447640469375</v>
      </c>
      <c r="CB374" s="719">
        <v>182.57368443354818</v>
      </c>
      <c r="CC374" s="719">
        <v>179.99289246240264</v>
      </c>
      <c r="CD374" s="718">
        <v>177.41210049125709</v>
      </c>
      <c r="CE374" s="719">
        <v>175.79492409619559</v>
      </c>
      <c r="CF374" s="719">
        <v>174.17774770113405</v>
      </c>
      <c r="CG374" s="719">
        <v>172.56057130607255</v>
      </c>
      <c r="CH374" s="718">
        <v>170.94339491101101</v>
      </c>
      <c r="CI374" s="719">
        <v>166.40429025545959</v>
      </c>
      <c r="CJ374" s="719">
        <v>161.86518559990813</v>
      </c>
      <c r="CK374" s="719">
        <v>157.3260809443567</v>
      </c>
      <c r="CL374" s="718">
        <v>152.78697628880525</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258.79094291458858</v>
      </c>
      <c r="DH374" s="719">
        <v>264.60880171464629</v>
      </c>
      <c r="DI374" s="719">
        <v>273.51760561630709</v>
      </c>
      <c r="DJ374" s="718">
        <v>285.01965802302675</v>
      </c>
      <c r="DK374" s="719">
        <v>295.2650609116796</v>
      </c>
      <c r="DL374" s="719">
        <v>286.61129044945716</v>
      </c>
      <c r="DM374" s="719">
        <v>292.09184128197307</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173.72613118187098</v>
      </c>
      <c r="X375" s="719">
        <v>177.89247322824457</v>
      </c>
      <c r="Y375" s="719">
        <v>182.05881527461815</v>
      </c>
      <c r="Z375" s="736">
        <v>186.22515732099171</v>
      </c>
      <c r="AA375" s="719">
        <v>189.98524991188182</v>
      </c>
      <c r="AB375" s="719">
        <v>193.7453425027719</v>
      </c>
      <c r="AC375" s="719">
        <v>197.50543509366202</v>
      </c>
      <c r="AD375" s="737">
        <v>201.26552768455213</v>
      </c>
      <c r="AE375" s="719">
        <v>204.75946744583075</v>
      </c>
      <c r="AF375" s="719">
        <v>208.25340720710938</v>
      </c>
      <c r="AG375" s="719">
        <v>211.74734696838803</v>
      </c>
      <c r="AH375" s="737">
        <v>215.24128672966665</v>
      </c>
      <c r="AI375" s="719">
        <v>228.45047047031244</v>
      </c>
      <c r="AJ375" s="719">
        <v>241.65965421095819</v>
      </c>
      <c r="AK375" s="719">
        <v>254.86883795160395</v>
      </c>
      <c r="AL375" s="737">
        <v>268.07802169224971</v>
      </c>
      <c r="AM375" s="719">
        <v>282.84867345049474</v>
      </c>
      <c r="AN375" s="719">
        <v>297.61932520873978</v>
      </c>
      <c r="AO375" s="719">
        <v>312.38997696698482</v>
      </c>
      <c r="AP375" s="737">
        <v>327.16062872522986</v>
      </c>
      <c r="AQ375" s="719">
        <v>343.48704463086676</v>
      </c>
      <c r="AR375" s="719">
        <v>359.81346053650361</v>
      </c>
      <c r="AS375" s="719">
        <v>376.13987644214046</v>
      </c>
      <c r="AT375" s="719">
        <v>392.46629234777731</v>
      </c>
      <c r="AU375" s="719">
        <v>416.24070682714131</v>
      </c>
      <c r="AV375" s="719">
        <v>440.01512130650525</v>
      </c>
      <c r="AW375" s="719">
        <v>463.78953578586925</v>
      </c>
      <c r="AX375" s="737">
        <v>487.56395026523319</v>
      </c>
      <c r="AY375" s="719">
        <v>507.63739299355507</v>
      </c>
      <c r="AZ375" s="719">
        <v>527.71083572187695</v>
      </c>
      <c r="BA375" s="719">
        <v>547.78427845019883</v>
      </c>
      <c r="BB375" s="737">
        <v>567.85772117852059</v>
      </c>
      <c r="BC375" s="719">
        <v>606.23165120236456</v>
      </c>
      <c r="BD375" s="719">
        <v>644.60558122620853</v>
      </c>
      <c r="BE375" s="719">
        <v>682.9795112500525</v>
      </c>
      <c r="BF375" s="737">
        <v>721.35344127389646</v>
      </c>
      <c r="BG375" s="719">
        <v>746.91521805664502</v>
      </c>
      <c r="BH375" s="719">
        <v>772.47699483939346</v>
      </c>
      <c r="BI375" s="719">
        <v>798.03877162214201</v>
      </c>
      <c r="BJ375" s="737">
        <v>823.60054840489056</v>
      </c>
      <c r="BK375" s="719">
        <v>860.59570741603352</v>
      </c>
      <c r="BL375" s="719">
        <v>897.59086642717637</v>
      </c>
      <c r="BM375" s="719">
        <v>934.58602543831933</v>
      </c>
      <c r="BN375" s="737">
        <v>971.58118444946217</v>
      </c>
      <c r="BO375" s="719">
        <v>1022.3048337003793</v>
      </c>
      <c r="BP375" s="719">
        <v>1073.0284829512962</v>
      </c>
      <c r="BQ375" s="719">
        <v>1123.752132202213</v>
      </c>
      <c r="BR375" s="737">
        <v>1174.4757814531301</v>
      </c>
      <c r="BS375" s="719">
        <v>1200.8688519246696</v>
      </c>
      <c r="BT375" s="719">
        <v>1227.2619223962092</v>
      </c>
      <c r="BU375" s="719">
        <v>1253.6549928677489</v>
      </c>
      <c r="BV375" s="737">
        <v>1280.0480633392883</v>
      </c>
      <c r="BW375" s="719">
        <v>1308.4071044451132</v>
      </c>
      <c r="BX375" s="719">
        <v>1336.7661455509381</v>
      </c>
      <c r="BY375" s="719">
        <v>1365.1251866567629</v>
      </c>
      <c r="BZ375" s="737">
        <v>1393.4842277625878</v>
      </c>
      <c r="CA375" s="719">
        <v>1427.5934897043301</v>
      </c>
      <c r="CB375" s="719">
        <v>1461.7027516460721</v>
      </c>
      <c r="CC375" s="719">
        <v>1495.8120135878144</v>
      </c>
      <c r="CD375" s="737">
        <v>1529.9212755295566</v>
      </c>
      <c r="CE375" s="719">
        <v>1563.6427213327436</v>
      </c>
      <c r="CF375" s="719">
        <v>1597.3641671359305</v>
      </c>
      <c r="CG375" s="719">
        <v>1631.0856129391173</v>
      </c>
      <c r="CH375" s="737">
        <v>1664.8070587423042</v>
      </c>
      <c r="CI375" s="719">
        <v>1696.4977664185926</v>
      </c>
      <c r="CJ375" s="719">
        <v>1728.188474094881</v>
      </c>
      <c r="CK375" s="719">
        <v>1759.8791817711694</v>
      </c>
      <c r="CL375" s="737">
        <v>1791.5698894474579</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3703.8355776531562</v>
      </c>
      <c r="DH375" s="719">
        <v>4385.9982606171143</v>
      </c>
      <c r="DI375" s="719">
        <v>4816.5396576707772</v>
      </c>
      <c r="DJ375" s="737">
        <v>5369.7435876294076</v>
      </c>
      <c r="DK375" s="719">
        <v>6007.9966424676541</v>
      </c>
      <c r="DL375" s="719">
        <v>6713.1429711133314</v>
      </c>
      <c r="DM375" s="719">
        <v>7531.2595316726201</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492.665431207707</v>
      </c>
      <c r="X376" s="719">
        <v>500.87432202827847</v>
      </c>
      <c r="Y376" s="719">
        <v>509.08321284884988</v>
      </c>
      <c r="Z376" s="736">
        <v>517.29210366942141</v>
      </c>
      <c r="AA376" s="719">
        <v>527.73680531078276</v>
      </c>
      <c r="AB376" s="719">
        <v>538.18150695214422</v>
      </c>
      <c r="AC376" s="719">
        <v>548.62620859350568</v>
      </c>
      <c r="AD376" s="737">
        <v>559.07091023486703</v>
      </c>
      <c r="AE376" s="719">
        <v>577.56883468325816</v>
      </c>
      <c r="AF376" s="719">
        <v>596.06675913164918</v>
      </c>
      <c r="AG376" s="719">
        <v>614.5646835800402</v>
      </c>
      <c r="AH376" s="737">
        <v>633.06260802843133</v>
      </c>
      <c r="AI376" s="719">
        <v>638.25916437025626</v>
      </c>
      <c r="AJ376" s="719">
        <v>643.45572071208119</v>
      </c>
      <c r="AK376" s="719">
        <v>648.65227705390612</v>
      </c>
      <c r="AL376" s="737">
        <v>653.84883339573105</v>
      </c>
      <c r="AM376" s="719">
        <v>672.1425298941482</v>
      </c>
      <c r="AN376" s="719">
        <v>690.43622639256535</v>
      </c>
      <c r="AO376" s="719">
        <v>708.72992289098249</v>
      </c>
      <c r="AP376" s="737">
        <v>727.02361938939964</v>
      </c>
      <c r="AQ376" s="719">
        <v>741.50086071593842</v>
      </c>
      <c r="AR376" s="719">
        <v>755.97810204247708</v>
      </c>
      <c r="AS376" s="719">
        <v>770.45534336901596</v>
      </c>
      <c r="AT376" s="719">
        <v>784.93258469555462</v>
      </c>
      <c r="AU376" s="719">
        <v>827.7013749261921</v>
      </c>
      <c r="AV376" s="719">
        <v>870.47016515682947</v>
      </c>
      <c r="AW376" s="719">
        <v>913.23895538746683</v>
      </c>
      <c r="AX376" s="737">
        <v>956.00774561810431</v>
      </c>
      <c r="AY376" s="719">
        <v>966.06621323924514</v>
      </c>
      <c r="AZ376" s="719">
        <v>976.12468086038598</v>
      </c>
      <c r="BA376" s="719">
        <v>986.18314848152693</v>
      </c>
      <c r="BB376" s="737">
        <v>996.24161610266776</v>
      </c>
      <c r="BC376" s="719">
        <v>1020.4211519534767</v>
      </c>
      <c r="BD376" s="719">
        <v>1044.6006878042858</v>
      </c>
      <c r="BE376" s="719">
        <v>1068.7802236550947</v>
      </c>
      <c r="BF376" s="737">
        <v>1092.9597595059038</v>
      </c>
      <c r="BG376" s="719">
        <v>1113.8628726311745</v>
      </c>
      <c r="BH376" s="719">
        <v>1134.7659857564452</v>
      </c>
      <c r="BI376" s="719">
        <v>1155.6690988817159</v>
      </c>
      <c r="BJ376" s="737">
        <v>1176.5722120069865</v>
      </c>
      <c r="BK376" s="719">
        <v>1215.1624413509462</v>
      </c>
      <c r="BL376" s="719">
        <v>1253.7526706949056</v>
      </c>
      <c r="BM376" s="719">
        <v>1292.3429000388653</v>
      </c>
      <c r="BN376" s="737">
        <v>1330.933129382825</v>
      </c>
      <c r="BO376" s="719">
        <v>1374.6343923746604</v>
      </c>
      <c r="BP376" s="719">
        <v>1418.3356553664958</v>
      </c>
      <c r="BQ376" s="719">
        <v>1462.0369183583311</v>
      </c>
      <c r="BR376" s="737">
        <v>1505.7381813501668</v>
      </c>
      <c r="BS376" s="719">
        <v>1524.3801987716647</v>
      </c>
      <c r="BT376" s="719">
        <v>1543.0222161931624</v>
      </c>
      <c r="BU376" s="719">
        <v>1561.6642336146606</v>
      </c>
      <c r="BV376" s="737">
        <v>1580.3062510361583</v>
      </c>
      <c r="BW376" s="719">
        <v>1599.9571370159842</v>
      </c>
      <c r="BX376" s="719">
        <v>1619.6080229958102</v>
      </c>
      <c r="BY376" s="719">
        <v>1639.2589089756361</v>
      </c>
      <c r="BZ376" s="737">
        <v>1658.9097949554618</v>
      </c>
      <c r="CA376" s="719">
        <v>1678.8190722193115</v>
      </c>
      <c r="CB376" s="719">
        <v>1698.7283494831609</v>
      </c>
      <c r="CC376" s="719">
        <v>1718.6376267470102</v>
      </c>
      <c r="CD376" s="737">
        <v>1738.5469040108599</v>
      </c>
      <c r="CE376" s="719">
        <v>1776.8667287872086</v>
      </c>
      <c r="CF376" s="719">
        <v>1815.1865535635575</v>
      </c>
      <c r="CG376" s="719">
        <v>1853.5063783399062</v>
      </c>
      <c r="CH376" s="737">
        <v>1891.8262031162549</v>
      </c>
      <c r="CI376" s="719">
        <v>1905.7092962087829</v>
      </c>
      <c r="CJ376" s="719">
        <v>1919.592389301311</v>
      </c>
      <c r="CK376" s="719">
        <v>1933.475482393839</v>
      </c>
      <c r="CL376" s="737">
        <v>1947.358575486367</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2849.1042905024278</v>
      </c>
      <c r="DH376" s="719">
        <v>3067.1316507811989</v>
      </c>
      <c r="DI376" s="719">
        <v>3225.9381609239317</v>
      </c>
      <c r="DJ376" s="737">
        <v>3415.7656725095244</v>
      </c>
      <c r="DK376" s="719">
        <v>3625.6845725719936</v>
      </c>
      <c r="DL376" s="719">
        <v>3853.9818941343328</v>
      </c>
      <c r="DM376" s="719">
        <v>4161.5561773416066</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492.665431207707</v>
      </c>
      <c r="X377" s="719">
        <v>500.87432202827847</v>
      </c>
      <c r="Y377" s="719">
        <v>509.08321284884988</v>
      </c>
      <c r="Z377" s="736">
        <v>517.29210366942141</v>
      </c>
      <c r="AA377" s="719">
        <v>527.73680531078276</v>
      </c>
      <c r="AB377" s="719">
        <v>538.18150695214422</v>
      </c>
      <c r="AC377" s="719">
        <v>548.62620859350568</v>
      </c>
      <c r="AD377" s="737">
        <v>559.07091023486703</v>
      </c>
      <c r="AE377" s="719">
        <v>577.56883468325816</v>
      </c>
      <c r="AF377" s="719">
        <v>596.06675913164918</v>
      </c>
      <c r="AG377" s="719">
        <v>614.5646835800402</v>
      </c>
      <c r="AH377" s="737">
        <v>633.06260802843133</v>
      </c>
      <c r="AI377" s="719">
        <v>638.25916437025626</v>
      </c>
      <c r="AJ377" s="719">
        <v>643.45572071208119</v>
      </c>
      <c r="AK377" s="719">
        <v>648.65227705390612</v>
      </c>
      <c r="AL377" s="737">
        <v>653.84883339573105</v>
      </c>
      <c r="AM377" s="719">
        <v>672.1425298941482</v>
      </c>
      <c r="AN377" s="719">
        <v>690.43622639256535</v>
      </c>
      <c r="AO377" s="719">
        <v>708.72992289098249</v>
      </c>
      <c r="AP377" s="737">
        <v>727.02361938939964</v>
      </c>
      <c r="AQ377" s="719">
        <v>741.50086071593842</v>
      </c>
      <c r="AR377" s="719">
        <v>755.97810204247708</v>
      </c>
      <c r="AS377" s="719">
        <v>770.45534336901596</v>
      </c>
      <c r="AT377" s="719">
        <v>784.93258469555462</v>
      </c>
      <c r="AU377" s="719">
        <v>827.7013749261921</v>
      </c>
      <c r="AV377" s="719">
        <v>870.47016515682947</v>
      </c>
      <c r="AW377" s="719">
        <v>913.23895538746683</v>
      </c>
      <c r="AX377" s="737">
        <v>956.00774561810431</v>
      </c>
      <c r="AY377" s="719">
        <v>966.06621323924514</v>
      </c>
      <c r="AZ377" s="719">
        <v>976.12468086038598</v>
      </c>
      <c r="BA377" s="719">
        <v>986.18314848152693</v>
      </c>
      <c r="BB377" s="737">
        <v>996.24161610266776</v>
      </c>
      <c r="BC377" s="719">
        <v>1020.4211519534767</v>
      </c>
      <c r="BD377" s="719">
        <v>1044.6006878042858</v>
      </c>
      <c r="BE377" s="719">
        <v>1068.7802236550947</v>
      </c>
      <c r="BF377" s="737">
        <v>1092.9597595059038</v>
      </c>
      <c r="BG377" s="719">
        <v>1113.8628726311745</v>
      </c>
      <c r="BH377" s="719">
        <v>1134.7659857564452</v>
      </c>
      <c r="BI377" s="719">
        <v>1155.6690988817159</v>
      </c>
      <c r="BJ377" s="737">
        <v>1176.5722120069865</v>
      </c>
      <c r="BK377" s="719">
        <v>1206.5356120384033</v>
      </c>
      <c r="BL377" s="719">
        <v>1236.4990120698203</v>
      </c>
      <c r="BM377" s="719">
        <v>1266.4624121012371</v>
      </c>
      <c r="BN377" s="737">
        <v>1296.4258121326538</v>
      </c>
      <c r="BO377" s="719">
        <v>1330.1352052086268</v>
      </c>
      <c r="BP377" s="719">
        <v>1363.8445982845994</v>
      </c>
      <c r="BQ377" s="719">
        <v>1397.5539913605724</v>
      </c>
      <c r="BR377" s="737">
        <v>1431.263384436545</v>
      </c>
      <c r="BS377" s="719">
        <v>1444.2286553441645</v>
      </c>
      <c r="BT377" s="719">
        <v>1457.1939262517838</v>
      </c>
      <c r="BU377" s="719">
        <v>1470.159197159403</v>
      </c>
      <c r="BV377" s="737">
        <v>1483.1244680670225</v>
      </c>
      <c r="BW377" s="719">
        <v>1481.274230399189</v>
      </c>
      <c r="BX377" s="719">
        <v>1479.4239927313558</v>
      </c>
      <c r="BY377" s="719">
        <v>1477.5737550635226</v>
      </c>
      <c r="BZ377" s="737">
        <v>1475.7235173956892</v>
      </c>
      <c r="CA377" s="719">
        <v>1477.2171169138255</v>
      </c>
      <c r="CB377" s="719">
        <v>1478.7107164319614</v>
      </c>
      <c r="CC377" s="719">
        <v>1480.2043159500972</v>
      </c>
      <c r="CD377" s="737">
        <v>1481.6979154682335</v>
      </c>
      <c r="CE377" s="719">
        <v>1506.4252923863414</v>
      </c>
      <c r="CF377" s="719">
        <v>1531.1526693044495</v>
      </c>
      <c r="CG377" s="719">
        <v>1555.8800462225577</v>
      </c>
      <c r="CH377" s="737">
        <v>1580.6074231406656</v>
      </c>
      <c r="CI377" s="719">
        <v>1589.0044466961147</v>
      </c>
      <c r="CJ377" s="719">
        <v>1597.4014702515638</v>
      </c>
      <c r="CK377" s="719">
        <v>1605.7984938070131</v>
      </c>
      <c r="CL377" s="737">
        <v>1614.1955173624622</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2292.8772955599979</v>
      </c>
      <c r="DH377" s="719">
        <v>2563.4695780099096</v>
      </c>
      <c r="DI377" s="719">
        <v>2661.9227640766139</v>
      </c>
      <c r="DJ377" s="737">
        <v>2779.6674171303139</v>
      </c>
      <c r="DK377" s="719">
        <v>2924.4918561732243</v>
      </c>
      <c r="DL377" s="719">
        <v>3071.9177602986383</v>
      </c>
      <c r="DM377" s="719">
        <v>3304.2224485553879</v>
      </c>
      <c r="DN377" s="737">
        <v>3584.9609037882055</v>
      </c>
      <c r="DO377" s="507"/>
      <c r="DP377" s="507"/>
      <c r="DQ377" s="507"/>
      <c r="DR377" s="507"/>
      <c r="DS377" s="507"/>
      <c r="DT377" s="507"/>
      <c r="DU377" s="507"/>
      <c r="DV377" s="507"/>
      <c r="DW377" s="507"/>
      <c r="DX377" s="507"/>
      <c r="DY377" s="507"/>
      <c r="DZ377" s="507"/>
    </row>
    <row r="378" spans="2:130">
      <c r="B378" s="769" t="s">
        <v>1448</v>
      </c>
      <c r="C378" s="497"/>
    </row>
    <row r="379" spans="2:130">
      <c r="B379" s="444"/>
      <c r="C379" s="497"/>
    </row>
    <row r="380" spans="2:130">
      <c r="B380" s="768" t="s">
        <v>1030</v>
      </c>
      <c r="C380" s="497"/>
    </row>
    <row r="381" spans="2:130">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1466</v>
      </c>
      <c r="AV382" s="571">
        <f t="shared" si="10"/>
        <v>1510</v>
      </c>
      <c r="AW382" s="571">
        <f t="shared" si="10"/>
        <v>1509</v>
      </c>
      <c r="AX382" s="571">
        <f t="shared" si="10"/>
        <v>1561</v>
      </c>
      <c r="AY382" s="571">
        <f t="shared" ref="AY382:CD382" si="11">+AY80</f>
        <v>1554</v>
      </c>
      <c r="AZ382" s="571">
        <f t="shared" si="11"/>
        <v>1578</v>
      </c>
      <c r="BA382" s="571">
        <f t="shared" si="11"/>
        <v>1643</v>
      </c>
      <c r="BB382" s="571">
        <f t="shared" si="11"/>
        <v>1643</v>
      </c>
      <c r="BC382" s="571">
        <f t="shared" si="11"/>
        <v>1678</v>
      </c>
      <c r="BD382" s="571">
        <f t="shared" si="11"/>
        <v>1724</v>
      </c>
      <c r="BE382" s="571">
        <f t="shared" si="11"/>
        <v>1776</v>
      </c>
      <c r="BF382" s="571">
        <f t="shared" si="11"/>
        <v>1808</v>
      </c>
      <c r="BG382" s="571">
        <f t="shared" si="11"/>
        <v>1858</v>
      </c>
      <c r="BH382" s="571">
        <f t="shared" si="11"/>
        <v>1872</v>
      </c>
      <c r="BI382" s="571">
        <f t="shared" si="11"/>
        <v>1833</v>
      </c>
      <c r="BJ382" s="571">
        <f t="shared" si="11"/>
        <v>1841</v>
      </c>
      <c r="BK382" s="571">
        <f t="shared" si="11"/>
        <v>1862</v>
      </c>
      <c r="BL382" s="571">
        <f t="shared" si="11"/>
        <v>1904</v>
      </c>
      <c r="BM382" s="571">
        <f t="shared" si="11"/>
        <v>1955</v>
      </c>
      <c r="BN382" s="571">
        <f t="shared" si="11"/>
        <v>1973</v>
      </c>
      <c r="BO382" s="571">
        <f t="shared" si="11"/>
        <v>2043</v>
      </c>
      <c r="BP382" s="571">
        <f t="shared" si="11"/>
        <v>2052</v>
      </c>
      <c r="BQ382" s="571">
        <f t="shared" si="11"/>
        <v>2092</v>
      </c>
      <c r="BR382" s="571">
        <f t="shared" si="11"/>
        <v>2162</v>
      </c>
      <c r="BS382" s="571">
        <f t="shared" si="11"/>
        <v>2168</v>
      </c>
      <c r="BT382" s="571">
        <f t="shared" si="11"/>
        <v>2305</v>
      </c>
      <c r="BU382" s="571">
        <f t="shared" si="11"/>
        <v>2321</v>
      </c>
      <c r="BV382" s="571">
        <f t="shared" si="11"/>
        <v>2344</v>
      </c>
      <c r="BW382" s="571">
        <f t="shared" si="11"/>
        <v>2249</v>
      </c>
      <c r="BX382" s="571">
        <f t="shared" si="11"/>
        <v>2017</v>
      </c>
      <c r="BY382" s="571">
        <f t="shared" si="11"/>
        <v>2235</v>
      </c>
      <c r="BZ382" s="571">
        <f t="shared" si="11"/>
        <v>2329</v>
      </c>
      <c r="CA382" s="571">
        <f t="shared" si="11"/>
        <v>2327</v>
      </c>
      <c r="CB382" s="571">
        <f t="shared" si="11"/>
        <v>2433</v>
      </c>
      <c r="CC382" s="571">
        <f t="shared" si="11"/>
        <v>2461</v>
      </c>
      <c r="CD382" s="571">
        <f t="shared" si="11"/>
        <v>2568</v>
      </c>
      <c r="CE382" s="571">
        <f t="shared" ref="CE382:DB382" si="12">+CE80</f>
        <v>2510</v>
      </c>
      <c r="CF382" s="571">
        <f t="shared" si="12"/>
        <v>2615</v>
      </c>
      <c r="CG382" s="571">
        <f t="shared" si="12"/>
        <v>2708</v>
      </c>
      <c r="CH382" s="571">
        <f t="shared" si="12"/>
        <v>2755</v>
      </c>
      <c r="CI382" s="571">
        <f t="shared" si="12"/>
        <v>2741</v>
      </c>
      <c r="CJ382" s="571">
        <f t="shared" si="12"/>
        <v>2780</v>
      </c>
      <c r="CK382" s="571">
        <f t="shared" si="12"/>
        <v>2910</v>
      </c>
      <c r="CL382" s="571">
        <f t="shared" si="12"/>
        <v>3030</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13">+S223*S268/1000/(S103/100)</f>
        <v>#DIV/0!</v>
      </c>
      <c r="T383" s="571" t="e">
        <f t="shared" si="13"/>
        <v>#DIV/0!</v>
      </c>
      <c r="U383" s="571" t="e">
        <f t="shared" si="13"/>
        <v>#DIV/0!</v>
      </c>
      <c r="V383" s="571" t="e">
        <f t="shared" si="13"/>
        <v>#DIV/0!</v>
      </c>
      <c r="W383" s="571" t="e">
        <f t="shared" si="13"/>
        <v>#DIV/0!</v>
      </c>
      <c r="X383" s="571" t="e">
        <f t="shared" si="13"/>
        <v>#DIV/0!</v>
      </c>
      <c r="Y383" s="571" t="e">
        <f t="shared" si="13"/>
        <v>#DIV/0!</v>
      </c>
      <c r="Z383" s="571" t="e">
        <f t="shared" si="13"/>
        <v>#DIV/0!</v>
      </c>
      <c r="AA383" s="571" t="e">
        <f t="shared" si="13"/>
        <v>#DIV/0!</v>
      </c>
      <c r="AB383" s="571" t="e">
        <f t="shared" si="13"/>
        <v>#DIV/0!</v>
      </c>
      <c r="AC383" s="571" t="e">
        <f t="shared" si="13"/>
        <v>#DIV/0!</v>
      </c>
      <c r="AD383" s="571" t="e">
        <f t="shared" si="13"/>
        <v>#DIV/0!</v>
      </c>
      <c r="AE383" s="571" t="e">
        <f t="shared" si="13"/>
        <v>#DIV/0!</v>
      </c>
      <c r="AF383" s="571" t="e">
        <f t="shared" si="13"/>
        <v>#DIV/0!</v>
      </c>
      <c r="AG383" s="571" t="e">
        <f t="shared" si="13"/>
        <v>#DIV/0!</v>
      </c>
      <c r="AH383" s="571" t="e">
        <f t="shared" si="13"/>
        <v>#DIV/0!</v>
      </c>
      <c r="AI383" s="571" t="e">
        <f t="shared" si="13"/>
        <v>#DIV/0!</v>
      </c>
      <c r="AJ383" s="571" t="e">
        <f t="shared" si="13"/>
        <v>#DIV/0!</v>
      </c>
      <c r="AK383" s="571" t="e">
        <f t="shared" si="13"/>
        <v>#DIV/0!</v>
      </c>
      <c r="AL383" s="571" t="e">
        <f t="shared" si="13"/>
        <v>#DIV/0!</v>
      </c>
      <c r="AM383" s="571" t="e">
        <f t="shared" si="13"/>
        <v>#DIV/0!</v>
      </c>
      <c r="AN383" s="571" t="e">
        <f t="shared" si="13"/>
        <v>#DIV/0!</v>
      </c>
      <c r="AO383" s="571" t="e">
        <f t="shared" si="13"/>
        <v>#DIV/0!</v>
      </c>
      <c r="AP383" s="571" t="e">
        <f t="shared" si="13"/>
        <v>#DIV/0!</v>
      </c>
      <c r="AQ383" s="571" t="e">
        <f t="shared" si="13"/>
        <v>#DIV/0!</v>
      </c>
      <c r="AR383" s="571" t="e">
        <f t="shared" si="13"/>
        <v>#DIV/0!</v>
      </c>
      <c r="AS383" s="571" t="e">
        <f t="shared" si="13"/>
        <v>#DIV/0!</v>
      </c>
      <c r="AT383" s="571" t="e">
        <f t="shared" si="13"/>
        <v>#DIV/0!</v>
      </c>
      <c r="AU383" s="571" t="e">
        <f t="shared" si="13"/>
        <v>#DIV/0!</v>
      </c>
      <c r="AV383" s="571" t="e">
        <f t="shared" si="13"/>
        <v>#DIV/0!</v>
      </c>
      <c r="AW383" s="571" t="e">
        <f t="shared" si="13"/>
        <v>#DIV/0!</v>
      </c>
      <c r="AX383" s="571" t="e">
        <f t="shared" si="13"/>
        <v>#DIV/0!</v>
      </c>
      <c r="AY383" s="571" t="e">
        <f t="shared" ref="AY383:CD383" si="14">+AY223*AY268/1000/(AY103/100)</f>
        <v>#DIV/0!</v>
      </c>
      <c r="AZ383" s="571" t="e">
        <f t="shared" si="14"/>
        <v>#DIV/0!</v>
      </c>
      <c r="BA383" s="571" t="e">
        <f t="shared" si="14"/>
        <v>#DIV/0!</v>
      </c>
      <c r="BB383" s="571" t="e">
        <f t="shared" si="14"/>
        <v>#DIV/0!</v>
      </c>
      <c r="BC383" s="571" t="e">
        <f t="shared" si="14"/>
        <v>#DIV/0!</v>
      </c>
      <c r="BD383" s="571" t="e">
        <f t="shared" si="14"/>
        <v>#DIV/0!</v>
      </c>
      <c r="BE383" s="571" t="e">
        <f t="shared" si="14"/>
        <v>#DIV/0!</v>
      </c>
      <c r="BF383" s="571" t="e">
        <f t="shared" si="14"/>
        <v>#DIV/0!</v>
      </c>
      <c r="BG383" s="571" t="e">
        <f t="shared" si="14"/>
        <v>#DIV/0!</v>
      </c>
      <c r="BH383" s="571" t="e">
        <f t="shared" si="14"/>
        <v>#DIV/0!</v>
      </c>
      <c r="BI383" s="571" t="e">
        <f t="shared" si="14"/>
        <v>#DIV/0!</v>
      </c>
      <c r="BJ383" s="571" t="e">
        <f t="shared" si="14"/>
        <v>#DIV/0!</v>
      </c>
      <c r="BK383" s="571" t="e">
        <f t="shared" si="14"/>
        <v>#DIV/0!</v>
      </c>
      <c r="BL383" s="571" t="e">
        <f t="shared" si="14"/>
        <v>#DIV/0!</v>
      </c>
      <c r="BM383" s="571" t="e">
        <f t="shared" si="14"/>
        <v>#DIV/0!</v>
      </c>
      <c r="BN383" s="571" t="e">
        <f t="shared" si="14"/>
        <v>#DIV/0!</v>
      </c>
      <c r="BO383" s="571" t="e">
        <f t="shared" si="14"/>
        <v>#DIV/0!</v>
      </c>
      <c r="BP383" s="571" t="e">
        <f t="shared" si="14"/>
        <v>#DIV/0!</v>
      </c>
      <c r="BQ383" s="571" t="e">
        <f t="shared" si="14"/>
        <v>#DIV/0!</v>
      </c>
      <c r="BR383" s="571" t="e">
        <f t="shared" si="14"/>
        <v>#DIV/0!</v>
      </c>
      <c r="BS383" s="571" t="e">
        <f t="shared" si="14"/>
        <v>#DIV/0!</v>
      </c>
      <c r="BT383" s="571" t="e">
        <f t="shared" si="14"/>
        <v>#DIV/0!</v>
      </c>
      <c r="BU383" s="571" t="e">
        <f t="shared" si="14"/>
        <v>#DIV/0!</v>
      </c>
      <c r="BV383" s="571" t="e">
        <f t="shared" si="14"/>
        <v>#DIV/0!</v>
      </c>
      <c r="BW383" s="571" t="e">
        <f t="shared" si="14"/>
        <v>#DIV/0!</v>
      </c>
      <c r="BX383" s="571" t="e">
        <f t="shared" si="14"/>
        <v>#DIV/0!</v>
      </c>
      <c r="BY383" s="571" t="e">
        <f t="shared" si="14"/>
        <v>#DIV/0!</v>
      </c>
      <c r="BZ383" s="571" t="e">
        <f t="shared" si="14"/>
        <v>#DIV/0!</v>
      </c>
      <c r="CA383" s="571" t="e">
        <f t="shared" si="14"/>
        <v>#DIV/0!</v>
      </c>
      <c r="CB383" s="571" t="e">
        <f t="shared" si="14"/>
        <v>#DIV/0!</v>
      </c>
      <c r="CC383" s="571" t="e">
        <f t="shared" si="14"/>
        <v>#DIV/0!</v>
      </c>
      <c r="CD383" s="571" t="e">
        <f t="shared" si="14"/>
        <v>#DIV/0!</v>
      </c>
      <c r="CE383" s="571" t="e">
        <f t="shared" ref="CE383:DB383" si="15">+CE223*CE268/1000/(CE103/100)</f>
        <v>#DIV/0!</v>
      </c>
      <c r="CF383" s="571" t="e">
        <f t="shared" si="15"/>
        <v>#DIV/0!</v>
      </c>
      <c r="CG383" s="571" t="e">
        <f t="shared" si="15"/>
        <v>#DIV/0!</v>
      </c>
      <c r="CH383" s="571" t="e">
        <f t="shared" si="15"/>
        <v>#DIV/0!</v>
      </c>
      <c r="CI383" s="571" t="e">
        <f t="shared" si="15"/>
        <v>#DIV/0!</v>
      </c>
      <c r="CJ383" s="571" t="e">
        <f t="shared" si="15"/>
        <v>#DIV/0!</v>
      </c>
      <c r="CK383" s="571" t="e">
        <f t="shared" si="15"/>
        <v>#DIV/0!</v>
      </c>
      <c r="CL383" s="571" t="e">
        <f t="shared" si="15"/>
        <v>#DIV/0!</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16">+S227*S268/1000/(S103/100)</f>
        <v>#DIV/0!</v>
      </c>
      <c r="T384" s="571" t="e">
        <f t="shared" si="16"/>
        <v>#DIV/0!</v>
      </c>
      <c r="U384" s="571" t="e">
        <f t="shared" si="16"/>
        <v>#DIV/0!</v>
      </c>
      <c r="V384" s="571" t="e">
        <f t="shared" si="16"/>
        <v>#DIV/0!</v>
      </c>
      <c r="W384" s="571" t="e">
        <f t="shared" si="16"/>
        <v>#DIV/0!</v>
      </c>
      <c r="X384" s="571" t="e">
        <f t="shared" si="16"/>
        <v>#DIV/0!</v>
      </c>
      <c r="Y384" s="571" t="e">
        <f t="shared" si="16"/>
        <v>#DIV/0!</v>
      </c>
      <c r="Z384" s="571" t="e">
        <f t="shared" si="16"/>
        <v>#DIV/0!</v>
      </c>
      <c r="AA384" s="571" t="e">
        <f t="shared" si="16"/>
        <v>#DIV/0!</v>
      </c>
      <c r="AB384" s="571" t="e">
        <f t="shared" si="16"/>
        <v>#DIV/0!</v>
      </c>
      <c r="AC384" s="571" t="e">
        <f t="shared" si="16"/>
        <v>#DIV/0!</v>
      </c>
      <c r="AD384" s="571" t="e">
        <f t="shared" si="16"/>
        <v>#DIV/0!</v>
      </c>
      <c r="AE384" s="571" t="e">
        <f t="shared" si="16"/>
        <v>#DIV/0!</v>
      </c>
      <c r="AF384" s="571" t="e">
        <f t="shared" si="16"/>
        <v>#DIV/0!</v>
      </c>
      <c r="AG384" s="571" t="e">
        <f t="shared" si="16"/>
        <v>#DIV/0!</v>
      </c>
      <c r="AH384" s="571" t="e">
        <f t="shared" si="16"/>
        <v>#DIV/0!</v>
      </c>
      <c r="AI384" s="571" t="e">
        <f t="shared" si="16"/>
        <v>#DIV/0!</v>
      </c>
      <c r="AJ384" s="571" t="e">
        <f t="shared" si="16"/>
        <v>#DIV/0!</v>
      </c>
      <c r="AK384" s="571" t="e">
        <f t="shared" si="16"/>
        <v>#DIV/0!</v>
      </c>
      <c r="AL384" s="571" t="e">
        <f t="shared" si="16"/>
        <v>#DIV/0!</v>
      </c>
      <c r="AM384" s="571" t="e">
        <f t="shared" si="16"/>
        <v>#DIV/0!</v>
      </c>
      <c r="AN384" s="571" t="e">
        <f t="shared" si="16"/>
        <v>#DIV/0!</v>
      </c>
      <c r="AO384" s="571" t="e">
        <f t="shared" si="16"/>
        <v>#DIV/0!</v>
      </c>
      <c r="AP384" s="571" t="e">
        <f t="shared" si="16"/>
        <v>#DIV/0!</v>
      </c>
      <c r="AQ384" s="571" t="e">
        <f t="shared" si="16"/>
        <v>#DIV/0!</v>
      </c>
      <c r="AR384" s="571" t="e">
        <f t="shared" si="16"/>
        <v>#DIV/0!</v>
      </c>
      <c r="AS384" s="571" t="e">
        <f t="shared" si="16"/>
        <v>#DIV/0!</v>
      </c>
      <c r="AT384" s="571" t="e">
        <f t="shared" si="16"/>
        <v>#DIV/0!</v>
      </c>
      <c r="AU384" s="571" t="e">
        <f t="shared" si="16"/>
        <v>#DIV/0!</v>
      </c>
      <c r="AV384" s="571" t="e">
        <f t="shared" si="16"/>
        <v>#DIV/0!</v>
      </c>
      <c r="AW384" s="571" t="e">
        <f t="shared" si="16"/>
        <v>#DIV/0!</v>
      </c>
      <c r="AX384" s="571" t="e">
        <f t="shared" si="16"/>
        <v>#DIV/0!</v>
      </c>
      <c r="AY384" s="571" t="e">
        <f t="shared" ref="AY384:CD384" si="17">+AY227*AY268/1000/(AY103/100)</f>
        <v>#DIV/0!</v>
      </c>
      <c r="AZ384" s="571" t="e">
        <f t="shared" si="17"/>
        <v>#DIV/0!</v>
      </c>
      <c r="BA384" s="571" t="e">
        <f t="shared" si="17"/>
        <v>#DIV/0!</v>
      </c>
      <c r="BB384" s="571" t="e">
        <f t="shared" si="17"/>
        <v>#DIV/0!</v>
      </c>
      <c r="BC384" s="571" t="e">
        <f t="shared" si="17"/>
        <v>#DIV/0!</v>
      </c>
      <c r="BD384" s="571" t="e">
        <f t="shared" si="17"/>
        <v>#DIV/0!</v>
      </c>
      <c r="BE384" s="571" t="e">
        <f t="shared" si="17"/>
        <v>#DIV/0!</v>
      </c>
      <c r="BF384" s="571" t="e">
        <f t="shared" si="17"/>
        <v>#DIV/0!</v>
      </c>
      <c r="BG384" s="571" t="e">
        <f t="shared" si="17"/>
        <v>#DIV/0!</v>
      </c>
      <c r="BH384" s="571" t="e">
        <f t="shared" si="17"/>
        <v>#DIV/0!</v>
      </c>
      <c r="BI384" s="571" t="e">
        <f t="shared" si="17"/>
        <v>#DIV/0!</v>
      </c>
      <c r="BJ384" s="571" t="e">
        <f t="shared" si="17"/>
        <v>#DIV/0!</v>
      </c>
      <c r="BK384" s="571" t="e">
        <f t="shared" si="17"/>
        <v>#DIV/0!</v>
      </c>
      <c r="BL384" s="571" t="e">
        <f t="shared" si="17"/>
        <v>#DIV/0!</v>
      </c>
      <c r="BM384" s="571" t="e">
        <f t="shared" si="17"/>
        <v>#DIV/0!</v>
      </c>
      <c r="BN384" s="571" t="e">
        <f t="shared" si="17"/>
        <v>#DIV/0!</v>
      </c>
      <c r="BO384" s="571" t="e">
        <f t="shared" si="17"/>
        <v>#DIV/0!</v>
      </c>
      <c r="BP384" s="571" t="e">
        <f t="shared" si="17"/>
        <v>#DIV/0!</v>
      </c>
      <c r="BQ384" s="571" t="e">
        <f t="shared" si="17"/>
        <v>#DIV/0!</v>
      </c>
      <c r="BR384" s="571" t="e">
        <f t="shared" si="17"/>
        <v>#DIV/0!</v>
      </c>
      <c r="BS384" s="571" t="e">
        <f t="shared" si="17"/>
        <v>#DIV/0!</v>
      </c>
      <c r="BT384" s="571" t="e">
        <f t="shared" si="17"/>
        <v>#DIV/0!</v>
      </c>
      <c r="BU384" s="571" t="e">
        <f t="shared" si="17"/>
        <v>#DIV/0!</v>
      </c>
      <c r="BV384" s="571" t="e">
        <f t="shared" si="17"/>
        <v>#DIV/0!</v>
      </c>
      <c r="BW384" s="571" t="e">
        <f t="shared" si="17"/>
        <v>#DIV/0!</v>
      </c>
      <c r="BX384" s="571" t="e">
        <f t="shared" si="17"/>
        <v>#DIV/0!</v>
      </c>
      <c r="BY384" s="571" t="e">
        <f t="shared" si="17"/>
        <v>#DIV/0!</v>
      </c>
      <c r="BZ384" s="571" t="e">
        <f t="shared" si="17"/>
        <v>#DIV/0!</v>
      </c>
      <c r="CA384" s="571" t="e">
        <f t="shared" si="17"/>
        <v>#DIV/0!</v>
      </c>
      <c r="CB384" s="571" t="e">
        <f t="shared" si="17"/>
        <v>#DIV/0!</v>
      </c>
      <c r="CC384" s="571" t="e">
        <f t="shared" si="17"/>
        <v>#DIV/0!</v>
      </c>
      <c r="CD384" s="571" t="e">
        <f t="shared" si="17"/>
        <v>#DIV/0!</v>
      </c>
      <c r="CE384" s="571" t="e">
        <f t="shared" ref="CE384:DB384" si="18">+CE227*CE268/1000/(CE103/100)</f>
        <v>#DIV/0!</v>
      </c>
      <c r="CF384" s="571" t="e">
        <f t="shared" si="18"/>
        <v>#DIV/0!</v>
      </c>
      <c r="CG384" s="571" t="e">
        <f t="shared" si="18"/>
        <v>#DIV/0!</v>
      </c>
      <c r="CH384" s="571" t="e">
        <f t="shared" si="18"/>
        <v>#DIV/0!</v>
      </c>
      <c r="CI384" s="571" t="e">
        <f t="shared" si="18"/>
        <v>#DIV/0!</v>
      </c>
      <c r="CJ384" s="571" t="e">
        <f t="shared" si="18"/>
        <v>#DIV/0!</v>
      </c>
      <c r="CK384" s="571" t="e">
        <f t="shared" si="18"/>
        <v>#DIV/0!</v>
      </c>
      <c r="CL384" s="571" t="e">
        <f t="shared" si="18"/>
        <v>#DIV/0!</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19">+S382+S383+S384</f>
        <v>#DIV/0!</v>
      </c>
      <c r="T385" s="571" t="e">
        <f t="shared" si="19"/>
        <v>#DIV/0!</v>
      </c>
      <c r="U385" s="571" t="e">
        <f t="shared" si="19"/>
        <v>#DIV/0!</v>
      </c>
      <c r="V385" s="571" t="e">
        <f t="shared" si="19"/>
        <v>#DIV/0!</v>
      </c>
      <c r="W385" s="571" t="e">
        <f t="shared" si="19"/>
        <v>#DIV/0!</v>
      </c>
      <c r="X385" s="571" t="e">
        <f t="shared" si="19"/>
        <v>#DIV/0!</v>
      </c>
      <c r="Y385" s="571" t="e">
        <f t="shared" si="19"/>
        <v>#DIV/0!</v>
      </c>
      <c r="Z385" s="571" t="e">
        <f t="shared" si="19"/>
        <v>#DIV/0!</v>
      </c>
      <c r="AA385" s="571" t="e">
        <f t="shared" si="19"/>
        <v>#DIV/0!</v>
      </c>
      <c r="AB385" s="571" t="e">
        <f t="shared" si="19"/>
        <v>#DIV/0!</v>
      </c>
      <c r="AC385" s="571" t="e">
        <f t="shared" si="19"/>
        <v>#DIV/0!</v>
      </c>
      <c r="AD385" s="571" t="e">
        <f t="shared" si="19"/>
        <v>#DIV/0!</v>
      </c>
      <c r="AE385" s="571" t="e">
        <f t="shared" si="19"/>
        <v>#DIV/0!</v>
      </c>
      <c r="AF385" s="571" t="e">
        <f t="shared" si="19"/>
        <v>#DIV/0!</v>
      </c>
      <c r="AG385" s="571" t="e">
        <f t="shared" si="19"/>
        <v>#DIV/0!</v>
      </c>
      <c r="AH385" s="571" t="e">
        <f t="shared" si="19"/>
        <v>#DIV/0!</v>
      </c>
      <c r="AI385" s="571" t="e">
        <f t="shared" si="19"/>
        <v>#DIV/0!</v>
      </c>
      <c r="AJ385" s="571" t="e">
        <f t="shared" si="19"/>
        <v>#DIV/0!</v>
      </c>
      <c r="AK385" s="571" t="e">
        <f t="shared" si="19"/>
        <v>#DIV/0!</v>
      </c>
      <c r="AL385" s="571" t="e">
        <f t="shared" si="19"/>
        <v>#DIV/0!</v>
      </c>
      <c r="AM385" s="571" t="e">
        <f t="shared" si="19"/>
        <v>#DIV/0!</v>
      </c>
      <c r="AN385" s="571" t="e">
        <f t="shared" si="19"/>
        <v>#DIV/0!</v>
      </c>
      <c r="AO385" s="571" t="e">
        <f t="shared" si="19"/>
        <v>#DIV/0!</v>
      </c>
      <c r="AP385" s="571" t="e">
        <f t="shared" si="19"/>
        <v>#DIV/0!</v>
      </c>
      <c r="AQ385" s="571" t="e">
        <f t="shared" si="19"/>
        <v>#DIV/0!</v>
      </c>
      <c r="AR385" s="571" t="e">
        <f t="shared" si="19"/>
        <v>#DIV/0!</v>
      </c>
      <c r="AS385" s="571" t="e">
        <f t="shared" si="19"/>
        <v>#DIV/0!</v>
      </c>
      <c r="AT385" s="571" t="e">
        <f t="shared" si="19"/>
        <v>#DIV/0!</v>
      </c>
      <c r="AU385" s="571" t="e">
        <f>+AU382+AU383+AU384</f>
        <v>#DIV/0!</v>
      </c>
      <c r="AV385" s="571" t="e">
        <f t="shared" ref="AV385" si="20">+AV382+AV383+AV384</f>
        <v>#DIV/0!</v>
      </c>
      <c r="AW385" s="571" t="e">
        <f t="shared" ref="AW385" si="21">+AW382+AW383+AW384</f>
        <v>#DIV/0!</v>
      </c>
      <c r="AX385" s="571" t="e">
        <f t="shared" ref="AX385" si="22">+AX382+AX383+AX384</f>
        <v>#DIV/0!</v>
      </c>
      <c r="AY385" s="571" t="e">
        <f t="shared" ref="AY385" si="23">+AY382+AY383+AY384</f>
        <v>#DIV/0!</v>
      </c>
      <c r="AZ385" s="571" t="e">
        <f t="shared" ref="AZ385" si="24">+AZ382+AZ383+AZ384</f>
        <v>#DIV/0!</v>
      </c>
      <c r="BA385" s="571" t="e">
        <f t="shared" ref="BA385" si="25">+BA382+BA383+BA384</f>
        <v>#DIV/0!</v>
      </c>
      <c r="BB385" s="571" t="e">
        <f t="shared" ref="BB385" si="26">+BB382+BB383+BB384</f>
        <v>#DIV/0!</v>
      </c>
      <c r="BC385" s="571" t="e">
        <f t="shared" ref="BC385" si="27">+BC382+BC383+BC384</f>
        <v>#DIV/0!</v>
      </c>
      <c r="BD385" s="571" t="e">
        <f t="shared" ref="BD385" si="28">+BD382+BD383+BD384</f>
        <v>#DIV/0!</v>
      </c>
      <c r="BE385" s="571" t="e">
        <f t="shared" ref="BE385" si="29">+BE382+BE383+BE384</f>
        <v>#DIV/0!</v>
      </c>
      <c r="BF385" s="571" t="e">
        <f t="shared" ref="BF385" si="30">+BF382+BF383+BF384</f>
        <v>#DIV/0!</v>
      </c>
      <c r="BG385" s="571" t="e">
        <f t="shared" ref="BG385" si="31">+BG382+BG383+BG384</f>
        <v>#DIV/0!</v>
      </c>
      <c r="BH385" s="571" t="e">
        <f t="shared" ref="BH385" si="32">+BH382+BH383+BH384</f>
        <v>#DIV/0!</v>
      </c>
      <c r="BI385" s="571" t="e">
        <f t="shared" ref="BI385" si="33">+BI382+BI383+BI384</f>
        <v>#DIV/0!</v>
      </c>
      <c r="BJ385" s="571" t="e">
        <f t="shared" ref="BJ385" si="34">+BJ382+BJ383+BJ384</f>
        <v>#DIV/0!</v>
      </c>
      <c r="BK385" s="571" t="e">
        <f t="shared" ref="BK385" si="35">+BK382+BK383+BK384</f>
        <v>#DIV/0!</v>
      </c>
      <c r="BL385" s="571" t="e">
        <f t="shared" ref="BL385" si="36">+BL382+BL383+BL384</f>
        <v>#DIV/0!</v>
      </c>
      <c r="BM385" s="571" t="e">
        <f t="shared" ref="BM385" si="37">+BM382+BM383+BM384</f>
        <v>#DIV/0!</v>
      </c>
      <c r="BN385" s="571" t="e">
        <f t="shared" ref="BN385" si="38">+BN382+BN383+BN384</f>
        <v>#DIV/0!</v>
      </c>
      <c r="BO385" s="571" t="e">
        <f t="shared" ref="BO385" si="39">+BO382+BO383+BO384</f>
        <v>#DIV/0!</v>
      </c>
      <c r="BP385" s="571" t="e">
        <f t="shared" ref="BP385" si="40">+BP382+BP383+BP384</f>
        <v>#DIV/0!</v>
      </c>
      <c r="BQ385" s="571" t="e">
        <f t="shared" ref="BQ385" si="41">+BQ382+BQ383+BQ384</f>
        <v>#DIV/0!</v>
      </c>
      <c r="BR385" s="571" t="e">
        <f t="shared" ref="BR385" si="42">+BR382+BR383+BR384</f>
        <v>#DIV/0!</v>
      </c>
      <c r="BS385" s="571" t="e">
        <f t="shared" ref="BS385" si="43">+BS382+BS383+BS384</f>
        <v>#DIV/0!</v>
      </c>
      <c r="BT385" s="571" t="e">
        <f t="shared" ref="BT385" si="44">+BT382+BT383+BT384</f>
        <v>#DIV/0!</v>
      </c>
      <c r="BU385" s="571" t="e">
        <f t="shared" ref="BU385" si="45">+BU382+BU383+BU384</f>
        <v>#DIV/0!</v>
      </c>
      <c r="BV385" s="571" t="e">
        <f t="shared" ref="BV385" si="46">+BV382+BV383+BV384</f>
        <v>#DIV/0!</v>
      </c>
      <c r="BW385" s="571" t="e">
        <f t="shared" ref="BW385" si="47">+BW382+BW383+BW384</f>
        <v>#DIV/0!</v>
      </c>
      <c r="BX385" s="571" t="e">
        <f t="shared" ref="BX385" si="48">+BX382+BX383+BX384</f>
        <v>#DIV/0!</v>
      </c>
      <c r="BY385" s="571" t="e">
        <f t="shared" ref="BY385" si="49">+BY382+BY383+BY384</f>
        <v>#DIV/0!</v>
      </c>
      <c r="BZ385" s="571" t="e">
        <f t="shared" ref="BZ385" si="50">+BZ382+BZ383+BZ384</f>
        <v>#DIV/0!</v>
      </c>
      <c r="CA385" s="571" t="e">
        <f t="shared" ref="CA385" si="51">+CA382+CA383+CA384</f>
        <v>#DIV/0!</v>
      </c>
      <c r="CB385" s="571" t="e">
        <f t="shared" ref="CB385" si="52">+CB382+CB383+CB384</f>
        <v>#DIV/0!</v>
      </c>
      <c r="CC385" s="571" t="e">
        <f t="shared" ref="CC385" si="53">+CC382+CC383+CC384</f>
        <v>#DIV/0!</v>
      </c>
      <c r="CD385" s="571" t="e">
        <f t="shared" ref="CD385:CX385" si="54">+CD382+CD383+CD384</f>
        <v>#DIV/0!</v>
      </c>
      <c r="CE385" s="571" t="e">
        <f t="shared" si="54"/>
        <v>#DIV/0!</v>
      </c>
      <c r="CF385" s="571" t="e">
        <f t="shared" si="54"/>
        <v>#DIV/0!</v>
      </c>
      <c r="CG385" s="571" t="e">
        <f t="shared" si="54"/>
        <v>#DIV/0!</v>
      </c>
      <c r="CH385" s="571" t="e">
        <f t="shared" si="54"/>
        <v>#DIV/0!</v>
      </c>
      <c r="CI385" s="571" t="e">
        <f t="shared" si="54"/>
        <v>#DIV/0!</v>
      </c>
      <c r="CJ385" s="571" t="e">
        <f t="shared" si="54"/>
        <v>#DIV/0!</v>
      </c>
      <c r="CK385" s="571" t="e">
        <f t="shared" si="54"/>
        <v>#DIV/0!</v>
      </c>
      <c r="CL385" s="571" t="e">
        <f t="shared" si="54"/>
        <v>#DIV/0!</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c r="B386" s="570" t="s">
        <v>1029</v>
      </c>
      <c r="C386" s="571"/>
      <c r="D386" s="571"/>
      <c r="E386" s="571"/>
      <c r="F386" s="571"/>
      <c r="G386" s="571"/>
      <c r="H386" s="571"/>
      <c r="I386" s="571"/>
      <c r="J386" s="571"/>
      <c r="K386" s="571"/>
      <c r="L386" s="571"/>
      <c r="M386" s="571"/>
      <c r="N386" s="571"/>
      <c r="O386" s="571"/>
      <c r="P386" s="571"/>
      <c r="Q386" s="571"/>
      <c r="R386" s="571"/>
      <c r="S386" s="571" t="e">
        <f t="shared" ref="S386:AX386" si="56">+S282/(S103/100)</f>
        <v>#DIV/0!</v>
      </c>
      <c r="T386" s="571" t="e">
        <f t="shared" si="56"/>
        <v>#DIV/0!</v>
      </c>
      <c r="U386" s="571" t="e">
        <f t="shared" si="56"/>
        <v>#DIV/0!</v>
      </c>
      <c r="V386" s="571" t="e">
        <f t="shared" si="56"/>
        <v>#DIV/0!</v>
      </c>
      <c r="W386" s="571" t="e">
        <f t="shared" si="56"/>
        <v>#DIV/0!</v>
      </c>
      <c r="X386" s="571" t="e">
        <f t="shared" si="56"/>
        <v>#DIV/0!</v>
      </c>
      <c r="Y386" s="571" t="e">
        <f t="shared" si="56"/>
        <v>#DIV/0!</v>
      </c>
      <c r="Z386" s="571" t="e">
        <f t="shared" si="56"/>
        <v>#DIV/0!</v>
      </c>
      <c r="AA386" s="571" t="e">
        <f t="shared" si="56"/>
        <v>#DIV/0!</v>
      </c>
      <c r="AB386" s="571" t="e">
        <f t="shared" si="56"/>
        <v>#DIV/0!</v>
      </c>
      <c r="AC386" s="571" t="e">
        <f t="shared" si="56"/>
        <v>#DIV/0!</v>
      </c>
      <c r="AD386" s="571" t="e">
        <f t="shared" si="56"/>
        <v>#DIV/0!</v>
      </c>
      <c r="AE386" s="571" t="e">
        <f t="shared" si="56"/>
        <v>#DIV/0!</v>
      </c>
      <c r="AF386" s="571" t="e">
        <f t="shared" si="56"/>
        <v>#DIV/0!</v>
      </c>
      <c r="AG386" s="571" t="e">
        <f t="shared" si="56"/>
        <v>#DIV/0!</v>
      </c>
      <c r="AH386" s="571" t="e">
        <f t="shared" si="56"/>
        <v>#DIV/0!</v>
      </c>
      <c r="AI386" s="571" t="e">
        <f t="shared" si="56"/>
        <v>#DIV/0!</v>
      </c>
      <c r="AJ386" s="571" t="e">
        <f t="shared" si="56"/>
        <v>#DIV/0!</v>
      </c>
      <c r="AK386" s="571" t="e">
        <f t="shared" si="56"/>
        <v>#DIV/0!</v>
      </c>
      <c r="AL386" s="571" t="e">
        <f t="shared" si="56"/>
        <v>#DIV/0!</v>
      </c>
      <c r="AM386" s="571" t="e">
        <f t="shared" si="56"/>
        <v>#DIV/0!</v>
      </c>
      <c r="AN386" s="571" t="e">
        <f t="shared" si="56"/>
        <v>#DIV/0!</v>
      </c>
      <c r="AO386" s="571" t="e">
        <f t="shared" si="56"/>
        <v>#DIV/0!</v>
      </c>
      <c r="AP386" s="571" t="e">
        <f t="shared" si="56"/>
        <v>#DIV/0!</v>
      </c>
      <c r="AQ386" s="571" t="e">
        <f t="shared" si="56"/>
        <v>#DIV/0!</v>
      </c>
      <c r="AR386" s="571" t="e">
        <f t="shared" si="56"/>
        <v>#DIV/0!</v>
      </c>
      <c r="AS386" s="571" t="e">
        <f t="shared" si="56"/>
        <v>#DIV/0!</v>
      </c>
      <c r="AT386" s="571" t="e">
        <f t="shared" si="56"/>
        <v>#DIV/0!</v>
      </c>
      <c r="AU386" s="571" t="e">
        <f t="shared" si="56"/>
        <v>#DIV/0!</v>
      </c>
      <c r="AV386" s="571" t="e">
        <f t="shared" si="56"/>
        <v>#DIV/0!</v>
      </c>
      <c r="AW386" s="571" t="e">
        <f t="shared" si="56"/>
        <v>#DIV/0!</v>
      </c>
      <c r="AX386" s="571" t="e">
        <f t="shared" si="56"/>
        <v>#DIV/0!</v>
      </c>
      <c r="AY386" s="571" t="e">
        <f t="shared" ref="AY386:CD386" si="57">+AY282/(AY103/100)</f>
        <v>#DIV/0!</v>
      </c>
      <c r="AZ386" s="571" t="e">
        <f t="shared" si="57"/>
        <v>#DIV/0!</v>
      </c>
      <c r="BA386" s="571" t="e">
        <f t="shared" si="57"/>
        <v>#DIV/0!</v>
      </c>
      <c r="BB386" s="571" t="e">
        <f t="shared" si="57"/>
        <v>#DIV/0!</v>
      </c>
      <c r="BC386" s="571" t="e">
        <f t="shared" si="57"/>
        <v>#DIV/0!</v>
      </c>
      <c r="BD386" s="571" t="e">
        <f t="shared" si="57"/>
        <v>#DIV/0!</v>
      </c>
      <c r="BE386" s="571" t="e">
        <f t="shared" si="57"/>
        <v>#DIV/0!</v>
      </c>
      <c r="BF386" s="571" t="e">
        <f t="shared" si="57"/>
        <v>#DIV/0!</v>
      </c>
      <c r="BG386" s="571" t="e">
        <f t="shared" si="57"/>
        <v>#DIV/0!</v>
      </c>
      <c r="BH386" s="571" t="e">
        <f t="shared" si="57"/>
        <v>#DIV/0!</v>
      </c>
      <c r="BI386" s="571" t="e">
        <f t="shared" si="57"/>
        <v>#DIV/0!</v>
      </c>
      <c r="BJ386" s="571" t="e">
        <f t="shared" si="57"/>
        <v>#DIV/0!</v>
      </c>
      <c r="BK386" s="571" t="e">
        <f t="shared" si="57"/>
        <v>#DIV/0!</v>
      </c>
      <c r="BL386" s="571" t="e">
        <f t="shared" si="57"/>
        <v>#DIV/0!</v>
      </c>
      <c r="BM386" s="571" t="e">
        <f t="shared" si="57"/>
        <v>#DIV/0!</v>
      </c>
      <c r="BN386" s="571" t="e">
        <f t="shared" si="57"/>
        <v>#DIV/0!</v>
      </c>
      <c r="BO386" s="571" t="e">
        <f t="shared" si="57"/>
        <v>#DIV/0!</v>
      </c>
      <c r="BP386" s="571" t="e">
        <f t="shared" si="57"/>
        <v>#DIV/0!</v>
      </c>
      <c r="BQ386" s="571" t="e">
        <f t="shared" si="57"/>
        <v>#DIV/0!</v>
      </c>
      <c r="BR386" s="571" t="e">
        <f t="shared" si="57"/>
        <v>#DIV/0!</v>
      </c>
      <c r="BS386" s="571" t="e">
        <f t="shared" si="57"/>
        <v>#DIV/0!</v>
      </c>
      <c r="BT386" s="571" t="e">
        <f t="shared" si="57"/>
        <v>#DIV/0!</v>
      </c>
      <c r="BU386" s="571" t="e">
        <f t="shared" si="57"/>
        <v>#DIV/0!</v>
      </c>
      <c r="BV386" s="571" t="e">
        <f t="shared" si="57"/>
        <v>#DIV/0!</v>
      </c>
      <c r="BW386" s="571" t="e">
        <f t="shared" si="57"/>
        <v>#DIV/0!</v>
      </c>
      <c r="BX386" s="571" t="e">
        <f t="shared" si="57"/>
        <v>#DIV/0!</v>
      </c>
      <c r="BY386" s="571" t="e">
        <f t="shared" si="57"/>
        <v>#DIV/0!</v>
      </c>
      <c r="BZ386" s="571" t="e">
        <f t="shared" si="57"/>
        <v>#DIV/0!</v>
      </c>
      <c r="CA386" s="571" t="e">
        <f t="shared" si="57"/>
        <v>#DIV/0!</v>
      </c>
      <c r="CB386" s="571" t="e">
        <f t="shared" si="57"/>
        <v>#DIV/0!</v>
      </c>
      <c r="CC386" s="571" t="e">
        <f t="shared" si="57"/>
        <v>#DIV/0!</v>
      </c>
      <c r="CD386" s="571" t="e">
        <f t="shared" si="57"/>
        <v>#DIV/0!</v>
      </c>
      <c r="CE386" s="571" t="e">
        <f t="shared" ref="CE386:DB386" si="58">+CE282/(CE103/100)</f>
        <v>#DIV/0!</v>
      </c>
      <c r="CF386" s="571" t="e">
        <f t="shared" si="58"/>
        <v>#DIV/0!</v>
      </c>
      <c r="CG386" s="571" t="e">
        <f t="shared" si="58"/>
        <v>#DIV/0!</v>
      </c>
      <c r="CH386" s="571" t="e">
        <f t="shared" si="58"/>
        <v>#DIV/0!</v>
      </c>
      <c r="CI386" s="571" t="e">
        <f t="shared" si="58"/>
        <v>#DIV/0!</v>
      </c>
      <c r="CJ386" s="571" t="e">
        <f t="shared" si="58"/>
        <v>#DIV/0!</v>
      </c>
      <c r="CK386" s="571" t="e">
        <f t="shared" si="58"/>
        <v>#DIV/0!</v>
      </c>
      <c r="CL386" s="571" t="e">
        <f t="shared" si="58"/>
        <v>#DIV/0!</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59">+S385-S386</f>
        <v>#DIV/0!</v>
      </c>
      <c r="T387" s="571" t="e">
        <f t="shared" si="59"/>
        <v>#DIV/0!</v>
      </c>
      <c r="U387" s="571" t="e">
        <f t="shared" si="59"/>
        <v>#DIV/0!</v>
      </c>
      <c r="V387" s="571" t="e">
        <f t="shared" si="59"/>
        <v>#DIV/0!</v>
      </c>
      <c r="W387" s="571" t="e">
        <f t="shared" si="59"/>
        <v>#DIV/0!</v>
      </c>
      <c r="X387" s="571" t="e">
        <f t="shared" si="59"/>
        <v>#DIV/0!</v>
      </c>
      <c r="Y387" s="571" t="e">
        <f t="shared" si="59"/>
        <v>#DIV/0!</v>
      </c>
      <c r="Z387" s="571" t="e">
        <f t="shared" si="59"/>
        <v>#DIV/0!</v>
      </c>
      <c r="AA387" s="571" t="e">
        <f t="shared" si="59"/>
        <v>#DIV/0!</v>
      </c>
      <c r="AB387" s="571" t="e">
        <f t="shared" si="59"/>
        <v>#DIV/0!</v>
      </c>
      <c r="AC387" s="571" t="e">
        <f t="shared" si="59"/>
        <v>#DIV/0!</v>
      </c>
      <c r="AD387" s="571" t="e">
        <f t="shared" si="59"/>
        <v>#DIV/0!</v>
      </c>
      <c r="AE387" s="571" t="e">
        <f t="shared" si="59"/>
        <v>#DIV/0!</v>
      </c>
      <c r="AF387" s="571" t="e">
        <f t="shared" si="59"/>
        <v>#DIV/0!</v>
      </c>
      <c r="AG387" s="571" t="e">
        <f t="shared" si="59"/>
        <v>#DIV/0!</v>
      </c>
      <c r="AH387" s="571" t="e">
        <f t="shared" si="59"/>
        <v>#DIV/0!</v>
      </c>
      <c r="AI387" s="571" t="e">
        <f t="shared" si="59"/>
        <v>#DIV/0!</v>
      </c>
      <c r="AJ387" s="571" t="e">
        <f t="shared" si="59"/>
        <v>#DIV/0!</v>
      </c>
      <c r="AK387" s="571" t="e">
        <f t="shared" si="59"/>
        <v>#DIV/0!</v>
      </c>
      <c r="AL387" s="571" t="e">
        <f t="shared" si="59"/>
        <v>#DIV/0!</v>
      </c>
      <c r="AM387" s="571" t="e">
        <f t="shared" si="59"/>
        <v>#DIV/0!</v>
      </c>
      <c r="AN387" s="571" t="e">
        <f t="shared" si="59"/>
        <v>#DIV/0!</v>
      </c>
      <c r="AO387" s="571" t="e">
        <f t="shared" si="59"/>
        <v>#DIV/0!</v>
      </c>
      <c r="AP387" s="571" t="e">
        <f t="shared" si="59"/>
        <v>#DIV/0!</v>
      </c>
      <c r="AQ387" s="571" t="e">
        <f t="shared" si="59"/>
        <v>#DIV/0!</v>
      </c>
      <c r="AR387" s="571" t="e">
        <f t="shared" si="59"/>
        <v>#DIV/0!</v>
      </c>
      <c r="AS387" s="571" t="e">
        <f t="shared" si="59"/>
        <v>#DIV/0!</v>
      </c>
      <c r="AT387" s="571" t="e">
        <f t="shared" si="59"/>
        <v>#DIV/0!</v>
      </c>
      <c r="AU387" s="571" t="e">
        <f>+AU385-AU386</f>
        <v>#DIV/0!</v>
      </c>
      <c r="AV387" s="571" t="e">
        <f t="shared" ref="AV387" si="60">+AV385-AV386</f>
        <v>#DIV/0!</v>
      </c>
      <c r="AW387" s="571" t="e">
        <f t="shared" ref="AW387" si="61">+AW385-AW386</f>
        <v>#DIV/0!</v>
      </c>
      <c r="AX387" s="571" t="e">
        <f t="shared" ref="AX387" si="62">+AX385-AX386</f>
        <v>#DIV/0!</v>
      </c>
      <c r="AY387" s="571" t="e">
        <f t="shared" ref="AY387" si="63">+AY385-AY386</f>
        <v>#DIV/0!</v>
      </c>
      <c r="AZ387" s="571" t="e">
        <f t="shared" ref="AZ387" si="64">+AZ385-AZ386</f>
        <v>#DIV/0!</v>
      </c>
      <c r="BA387" s="571" t="e">
        <f t="shared" ref="BA387" si="65">+BA385-BA386</f>
        <v>#DIV/0!</v>
      </c>
      <c r="BB387" s="571" t="e">
        <f t="shared" ref="BB387" si="66">+BB385-BB386</f>
        <v>#DIV/0!</v>
      </c>
      <c r="BC387" s="571" t="e">
        <f t="shared" ref="BC387" si="67">+BC385-BC386</f>
        <v>#DIV/0!</v>
      </c>
      <c r="BD387" s="571" t="e">
        <f t="shared" ref="BD387" si="68">+BD385-BD386</f>
        <v>#DIV/0!</v>
      </c>
      <c r="BE387" s="571" t="e">
        <f t="shared" ref="BE387" si="69">+BE385-BE386</f>
        <v>#DIV/0!</v>
      </c>
      <c r="BF387" s="571" t="e">
        <f t="shared" ref="BF387" si="70">+BF385-BF386</f>
        <v>#DIV/0!</v>
      </c>
      <c r="BG387" s="571" t="e">
        <f t="shared" ref="BG387" si="71">+BG385-BG386</f>
        <v>#DIV/0!</v>
      </c>
      <c r="BH387" s="571" t="e">
        <f t="shared" ref="BH387" si="72">+BH385-BH386</f>
        <v>#DIV/0!</v>
      </c>
      <c r="BI387" s="571" t="e">
        <f t="shared" ref="BI387" si="73">+BI385-BI386</f>
        <v>#DIV/0!</v>
      </c>
      <c r="BJ387" s="571" t="e">
        <f t="shared" ref="BJ387" si="74">+BJ385-BJ386</f>
        <v>#DIV/0!</v>
      </c>
      <c r="BK387" s="571" t="e">
        <f t="shared" ref="BK387" si="75">+BK385-BK386</f>
        <v>#DIV/0!</v>
      </c>
      <c r="BL387" s="571" t="e">
        <f t="shared" ref="BL387" si="76">+BL385-BL386</f>
        <v>#DIV/0!</v>
      </c>
      <c r="BM387" s="571" t="e">
        <f t="shared" ref="BM387" si="77">+BM385-BM386</f>
        <v>#DIV/0!</v>
      </c>
      <c r="BN387" s="571" t="e">
        <f t="shared" ref="BN387" si="78">+BN385-BN386</f>
        <v>#DIV/0!</v>
      </c>
      <c r="BO387" s="571" t="e">
        <f t="shared" ref="BO387" si="79">+BO385-BO386</f>
        <v>#DIV/0!</v>
      </c>
      <c r="BP387" s="571" t="e">
        <f t="shared" ref="BP387" si="80">+BP385-BP386</f>
        <v>#DIV/0!</v>
      </c>
      <c r="BQ387" s="571" t="e">
        <f t="shared" ref="BQ387" si="81">+BQ385-BQ386</f>
        <v>#DIV/0!</v>
      </c>
      <c r="BR387" s="571" t="e">
        <f t="shared" ref="BR387" si="82">+BR385-BR386</f>
        <v>#DIV/0!</v>
      </c>
      <c r="BS387" s="571" t="e">
        <f t="shared" ref="BS387" si="83">+BS385-BS386</f>
        <v>#DIV/0!</v>
      </c>
      <c r="BT387" s="571" t="e">
        <f t="shared" ref="BT387" si="84">+BT385-BT386</f>
        <v>#DIV/0!</v>
      </c>
      <c r="BU387" s="571" t="e">
        <f t="shared" ref="BU387" si="85">+BU385-BU386</f>
        <v>#DIV/0!</v>
      </c>
      <c r="BV387" s="571" t="e">
        <f t="shared" ref="BV387" si="86">+BV385-BV386</f>
        <v>#DIV/0!</v>
      </c>
      <c r="BW387" s="571" t="e">
        <f t="shared" ref="BW387" si="87">+BW385-BW386</f>
        <v>#DIV/0!</v>
      </c>
      <c r="BX387" s="571" t="e">
        <f t="shared" ref="BX387" si="88">+BX385-BX386</f>
        <v>#DIV/0!</v>
      </c>
      <c r="BY387" s="571" t="e">
        <f t="shared" ref="BY387" si="89">+BY385-BY386</f>
        <v>#DIV/0!</v>
      </c>
      <c r="BZ387" s="571" t="e">
        <f t="shared" ref="BZ387" si="90">+BZ385-BZ386</f>
        <v>#DIV/0!</v>
      </c>
      <c r="CA387" s="571" t="e">
        <f t="shared" ref="CA387" si="91">+CA385-CA386</f>
        <v>#DIV/0!</v>
      </c>
      <c r="CB387" s="571" t="e">
        <f t="shared" ref="CB387" si="92">+CB385-CB386</f>
        <v>#DIV/0!</v>
      </c>
      <c r="CC387" s="571" t="e">
        <f t="shared" ref="CC387" si="93">+CC385-CC386</f>
        <v>#DIV/0!</v>
      </c>
      <c r="CD387" s="571" t="e">
        <f t="shared" ref="CD387:CX387" si="94">+CD385-CD386</f>
        <v>#DIV/0!</v>
      </c>
      <c r="CE387" s="571" t="e">
        <f t="shared" si="94"/>
        <v>#DIV/0!</v>
      </c>
      <c r="CF387" s="571" t="e">
        <f t="shared" si="94"/>
        <v>#DIV/0!</v>
      </c>
      <c r="CG387" s="571" t="e">
        <f t="shared" si="94"/>
        <v>#DIV/0!</v>
      </c>
      <c r="CH387" s="571" t="e">
        <f t="shared" si="94"/>
        <v>#DIV/0!</v>
      </c>
      <c r="CI387" s="571" t="e">
        <f t="shared" si="94"/>
        <v>#DIV/0!</v>
      </c>
      <c r="CJ387" s="571" t="e">
        <f t="shared" si="94"/>
        <v>#DIV/0!</v>
      </c>
      <c r="CK387" s="571" t="e">
        <f t="shared" si="94"/>
        <v>#DIV/0!</v>
      </c>
      <c r="CL387" s="571" t="e">
        <f t="shared" si="94"/>
        <v>#DIV/0!</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c r="B388" s="768" t="s">
        <v>1480</v>
      </c>
    </row>
    <row r="389" spans="2:130">
      <c r="B389" s="770" t="s">
        <v>955</v>
      </c>
    </row>
    <row r="390" spans="2:130">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c r="B406" s="771"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c r="B408" s="768"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c r="B422" s="768" t="s">
        <v>941</v>
      </c>
    </row>
    <row r="424" spans="2:130">
      <c r="B424" s="768" t="s">
        <v>996</v>
      </c>
    </row>
    <row r="425" spans="2:130">
      <c r="B425" s="759" t="s">
        <v>1469</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1.0570775309693505</v>
      </c>
      <c r="X426" s="557">
        <f t="shared" si="96"/>
        <v>1.0668412654545463</v>
      </c>
      <c r="Y426" s="557">
        <f t="shared" si="96"/>
        <v>1.0847056294310098</v>
      </c>
      <c r="Z426" s="557">
        <f t="shared" si="96"/>
        <v>1.0419160372075282</v>
      </c>
      <c r="AA426" s="557">
        <f t="shared" si="96"/>
        <v>1.0902741224882995</v>
      </c>
      <c r="AB426" s="557">
        <f t="shared" si="96"/>
        <v>1.1171303976925142</v>
      </c>
      <c r="AC426" s="557">
        <f t="shared" si="96"/>
        <v>1.1702763085326495</v>
      </c>
      <c r="AD426" s="557">
        <f t="shared" si="96"/>
        <v>1.2187175912857573</v>
      </c>
      <c r="AE426" s="557">
        <f t="shared" si="96"/>
        <v>1.2694805377258049</v>
      </c>
      <c r="AF426" s="557">
        <f t="shared" si="96"/>
        <v>1.280595614906584</v>
      </c>
      <c r="AG426" s="557">
        <f t="shared" si="96"/>
        <v>1.2921631677376095</v>
      </c>
      <c r="AH426" s="557">
        <f t="shared" si="96"/>
        <v>1.2849758503950008</v>
      </c>
      <c r="AI426" s="557">
        <f t="shared" si="96"/>
        <v>1.3745847934632422</v>
      </c>
      <c r="AJ426" s="557">
        <f t="shared" si="96"/>
        <v>1.4191409497542482</v>
      </c>
      <c r="AK426" s="557">
        <f t="shared" si="96"/>
        <v>1.4656051608967753</v>
      </c>
      <c r="AL426" s="557">
        <f t="shared" si="96"/>
        <v>1.5286226659545192</v>
      </c>
      <c r="AM426" s="557">
        <f t="shared" si="96"/>
        <v>1.5664787574840924</v>
      </c>
      <c r="AN426" s="557">
        <f t="shared" si="96"/>
        <v>1.5563305944987365</v>
      </c>
      <c r="AO426" s="557">
        <f t="shared" si="96"/>
        <v>1.5295125642552325</v>
      </c>
      <c r="AP426" s="557">
        <f t="shared" si="96"/>
        <v>1.4961368752520876</v>
      </c>
      <c r="AQ426" s="557">
        <f t="shared" si="96"/>
        <v>1.454030241852855</v>
      </c>
      <c r="AR426" s="557">
        <f t="shared" si="96"/>
        <v>1.4191912453054474</v>
      </c>
      <c r="AS426" s="557">
        <f t="shared" si="96"/>
        <v>1.4109515404601896</v>
      </c>
      <c r="AT426" s="557">
        <f t="shared" si="96"/>
        <v>1.4283581788170241</v>
      </c>
      <c r="AU426" s="557">
        <f t="shared" si="96"/>
        <v>1.3765299197565406</v>
      </c>
      <c r="AV426" s="557">
        <f t="shared" si="96"/>
        <v>1.3310622389063373</v>
      </c>
      <c r="AW426" s="557">
        <f t="shared" si="96"/>
        <v>1.3173800987760129</v>
      </c>
      <c r="AX426" s="557">
        <f t="shared" si="96"/>
        <v>1.3069210472314787</v>
      </c>
      <c r="AY426" s="557">
        <f t="shared" si="96"/>
        <v>1.2656477416048528</v>
      </c>
      <c r="AZ426" s="557">
        <f t="shared" si="96"/>
        <v>1.276202649028114</v>
      </c>
      <c r="BA426" s="557">
        <f t="shared" si="96"/>
        <v>1.2920868215893164</v>
      </c>
      <c r="BB426" s="557">
        <f t="shared" ref="BB426:CG426" si="97">+(BB268/$V268)*BB427/(BB153/$V153)</f>
        <v>1.3017555836102239</v>
      </c>
      <c r="BC426" s="557">
        <f t="shared" si="97"/>
        <v>1.2762554894558653</v>
      </c>
      <c r="BD426" s="557">
        <f t="shared" si="97"/>
        <v>1.2218702530725682</v>
      </c>
      <c r="BE426" s="557">
        <f t="shared" si="97"/>
        <v>1.1786374519752605</v>
      </c>
      <c r="BF426" s="557">
        <f t="shared" si="97"/>
        <v>1.1849183477613081</v>
      </c>
      <c r="BG426" s="557">
        <f t="shared" si="97"/>
        <v>1.1858477929536737</v>
      </c>
      <c r="BH426" s="557">
        <f t="shared" si="97"/>
        <v>1.1740663476140463</v>
      </c>
      <c r="BI426" s="557">
        <f t="shared" si="97"/>
        <v>1.1439267994388496</v>
      </c>
      <c r="BJ426" s="557">
        <f t="shared" si="97"/>
        <v>1.1101129383017081</v>
      </c>
      <c r="BK426" s="557">
        <f t="shared" si="97"/>
        <v>1.135736085178765</v>
      </c>
      <c r="BL426" s="557">
        <f t="shared" si="97"/>
        <v>1.1452017481123429</v>
      </c>
      <c r="BM426" s="557">
        <f t="shared" si="97"/>
        <v>1.1631243520809103</v>
      </c>
      <c r="BN426" s="557">
        <f t="shared" si="97"/>
        <v>1.170863913381631</v>
      </c>
      <c r="BO426" s="557">
        <f t="shared" si="97"/>
        <v>1.1969500373683917</v>
      </c>
      <c r="BP426" s="557">
        <f t="shared" si="97"/>
        <v>1.1843567485413422</v>
      </c>
      <c r="BQ426" s="557">
        <f t="shared" si="97"/>
        <v>1.1855704713213102</v>
      </c>
      <c r="BR426" s="557">
        <f t="shared" si="97"/>
        <v>1.2040792717632331</v>
      </c>
      <c r="BS426" s="557">
        <f t="shared" si="97"/>
        <v>1.1888298960062829</v>
      </c>
      <c r="BT426" s="557">
        <f t="shared" si="97"/>
        <v>1.1567826356294262</v>
      </c>
      <c r="BU426" s="557">
        <f t="shared" si="97"/>
        <v>1.1550438953466615</v>
      </c>
      <c r="BV426" s="557">
        <f t="shared" si="97"/>
        <v>1.1681162878766977</v>
      </c>
      <c r="BW426" s="557">
        <f t="shared" si="97"/>
        <v>1.1719551678995823</v>
      </c>
      <c r="BX426" s="557">
        <f t="shared" si="97"/>
        <v>1.168706806863274</v>
      </c>
      <c r="BY426" s="557">
        <f t="shared" si="97"/>
        <v>1.1816970372612314</v>
      </c>
      <c r="BZ426" s="557">
        <f t="shared" si="97"/>
        <v>1.2101320431214906</v>
      </c>
      <c r="CA426" s="557">
        <f t="shared" si="97"/>
        <v>1.2333009716576282</v>
      </c>
      <c r="CB426" s="557">
        <f t="shared" si="97"/>
        <v>1.2332439798401345</v>
      </c>
      <c r="CC426" s="557">
        <f t="shared" si="97"/>
        <v>1.2437396073450973</v>
      </c>
      <c r="CD426" s="757">
        <f t="shared" si="97"/>
        <v>1.2524149948353076</v>
      </c>
      <c r="CE426" s="757">
        <f t="shared" si="97"/>
        <v>1.2450823295285427</v>
      </c>
      <c r="CF426" s="757">
        <f t="shared" si="97"/>
        <v>1.208163085566204</v>
      </c>
      <c r="CG426" s="757">
        <f t="shared" si="97"/>
        <v>1.183068300684649</v>
      </c>
      <c r="CH426" s="757">
        <f t="shared" ref="CH426:DB426" si="98">+(CH268/$V268)*CH427/(CH153/$V153)</f>
        <v>1.1580125425324004</v>
      </c>
      <c r="CI426" s="757">
        <f t="shared" si="98"/>
        <v>1.1892693407479238</v>
      </c>
      <c r="CJ426" s="757">
        <f t="shared" si="98"/>
        <v>1.1897083484197719</v>
      </c>
      <c r="CK426" s="757">
        <f t="shared" si="98"/>
        <v>1.1997998496146591</v>
      </c>
      <c r="CL426" s="757">
        <f t="shared" si="98"/>
        <v>1.1942120418056412</v>
      </c>
      <c r="CM426" s="757">
        <f t="shared" si="98"/>
        <v>1.2046277348505772</v>
      </c>
      <c r="CN426" s="757">
        <f t="shared" si="98"/>
        <v>1.2099802190203068</v>
      </c>
      <c r="CO426" s="757">
        <f t="shared" si="98"/>
        <v>1.2289423625959859</v>
      </c>
      <c r="CP426" s="757">
        <f t="shared" si="98"/>
        <v>1.2388406609281977</v>
      </c>
      <c r="CQ426" s="757">
        <f t="shared" si="98"/>
        <v>1.2687477645226481</v>
      </c>
      <c r="CR426" s="757">
        <f t="shared" si="98"/>
        <v>1.2638911017793648</v>
      </c>
      <c r="CS426" s="757">
        <f t="shared" si="98"/>
        <v>1.3021045832164799</v>
      </c>
      <c r="CT426" s="757">
        <f t="shared" si="98"/>
        <v>1.3406545214148771</v>
      </c>
      <c r="CU426" s="757">
        <f t="shared" si="98"/>
        <v>1.3455026080987567</v>
      </c>
      <c r="CV426" s="757">
        <f t="shared" si="98"/>
        <v>1.3294672505734406</v>
      </c>
      <c r="CW426" s="757">
        <f t="shared" si="98"/>
        <v>1.3238761752277892</v>
      </c>
      <c r="CX426" s="757">
        <f t="shared" si="98"/>
        <v>1.3001376536504063</v>
      </c>
      <c r="CY426" s="757">
        <f t="shared" si="98"/>
        <v>1.2910891636639437</v>
      </c>
      <c r="CZ426" s="757">
        <f t="shared" si="98"/>
        <v>1.2766023613282884</v>
      </c>
      <c r="DA426" s="757">
        <f t="shared" si="98"/>
        <v>1.2882699098813171</v>
      </c>
      <c r="DB426" s="757">
        <f t="shared" si="98"/>
        <v>1.3331821818013738</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0.98571505819632954</v>
      </c>
      <c r="X427" s="557">
        <f t="shared" si="99"/>
        <v>0.97163417595499335</v>
      </c>
      <c r="Y427" s="557">
        <f t="shared" si="99"/>
        <v>0.95775443829701901</v>
      </c>
      <c r="Z427" s="557">
        <f t="shared" si="99"/>
        <v>0.94407297188373895</v>
      </c>
      <c r="AA427" s="557">
        <f t="shared" si="99"/>
        <v>0.93981996709453763</v>
      </c>
      <c r="AB427" s="557">
        <f t="shared" si="99"/>
        <v>0.93558612189392276</v>
      </c>
      <c r="AC427" s="557">
        <f t="shared" si="99"/>
        <v>0.93137134996883986</v>
      </c>
      <c r="AD427" s="557">
        <f t="shared" si="99"/>
        <v>0.92717556539507051</v>
      </c>
      <c r="AE427" s="557">
        <f t="shared" si="99"/>
        <v>0.93839783232051011</v>
      </c>
      <c r="AF427" s="557">
        <f t="shared" si="99"/>
        <v>0.94975593034379802</v>
      </c>
      <c r="AG427" s="557">
        <f t="shared" si="99"/>
        <v>0.96125150352555644</v>
      </c>
      <c r="AH427" s="557">
        <f t="shared" si="99"/>
        <v>0.97288621582564538</v>
      </c>
      <c r="AI427" s="557">
        <f t="shared" si="99"/>
        <v>1.008434533684557</v>
      </c>
      <c r="AJ427" s="557">
        <f t="shared" si="99"/>
        <v>1.0452817525681131</v>
      </c>
      <c r="AK427" s="557">
        <f t="shared" si="99"/>
        <v>1.0834753330587947</v>
      </c>
      <c r="AL427" s="557">
        <f t="shared" si="99"/>
        <v>1.1230644699026935</v>
      </c>
      <c r="AM427" s="557">
        <f t="shared" si="99"/>
        <v>1.1482825144083662</v>
      </c>
      <c r="AN427" s="557">
        <f t="shared" si="99"/>
        <v>1.174066821836367</v>
      </c>
      <c r="AO427" s="557">
        <f t="shared" si="99"/>
        <v>1.200430107434983</v>
      </c>
      <c r="AP427" s="557">
        <f t="shared" si="99"/>
        <v>1.2273853719692334</v>
      </c>
      <c r="AQ427" s="557">
        <f t="shared" si="99"/>
        <v>1.2350440019979008</v>
      </c>
      <c r="AR427" s="557">
        <f t="shared" si="99"/>
        <v>1.2427504202887192</v>
      </c>
      <c r="AS427" s="557">
        <f t="shared" si="99"/>
        <v>1.250504925030528</v>
      </c>
      <c r="AT427" s="557">
        <f t="shared" si="99"/>
        <v>1.258307816272803</v>
      </c>
      <c r="AU427" s="557">
        <f t="shared" si="99"/>
        <v>1.2662989727647189</v>
      </c>
      <c r="AV427" s="557">
        <f t="shared" si="99"/>
        <v>1.274340878827807</v>
      </c>
      <c r="AW427" s="557">
        <f t="shared" si="99"/>
        <v>1.2824338567582174</v>
      </c>
      <c r="AX427" s="557">
        <f t="shared" si="99"/>
        <v>1.2905782308989122</v>
      </c>
      <c r="AY427" s="557">
        <f t="shared" si="99"/>
        <v>1.3163172938724654</v>
      </c>
      <c r="AZ427" s="557">
        <f t="shared" si="99"/>
        <v>1.3425696921455728</v>
      </c>
      <c r="BA427" s="557">
        <f t="shared" si="99"/>
        <v>1.3693456635862575</v>
      </c>
      <c r="BB427" s="557">
        <f t="shared" si="99"/>
        <v>1.3966556502447645</v>
      </c>
      <c r="BC427" s="557">
        <f t="shared" ref="BC427:CH427" si="100">+BB427*(1+BC362)</f>
        <v>1.4279500340181148</v>
      </c>
      <c r="BD427" s="557">
        <f t="shared" si="100"/>
        <v>1.4599456203073338</v>
      </c>
      <c r="BE427" s="557">
        <f t="shared" si="100"/>
        <v>1.4926581207165168</v>
      </c>
      <c r="BF427" s="557">
        <f t="shared" si="100"/>
        <v>1.5261035988942797</v>
      </c>
      <c r="BG427" s="557">
        <f t="shared" si="100"/>
        <v>1.5122534070352267</v>
      </c>
      <c r="BH427" s="557">
        <f t="shared" si="100"/>
        <v>1.4985289129431349</v>
      </c>
      <c r="BI427" s="557">
        <f t="shared" si="100"/>
        <v>1.4849289758447373</v>
      </c>
      <c r="BJ427" s="557">
        <f t="shared" si="100"/>
        <v>1.4714524653198831</v>
      </c>
      <c r="BK427" s="557">
        <f t="shared" si="100"/>
        <v>1.4774911224241305</v>
      </c>
      <c r="BL427" s="557">
        <f t="shared" si="100"/>
        <v>1.4835545614227863</v>
      </c>
      <c r="BM427" s="557">
        <f t="shared" si="100"/>
        <v>1.4896428840176497</v>
      </c>
      <c r="BN427" s="557">
        <f t="shared" si="100"/>
        <v>1.4957561923278908</v>
      </c>
      <c r="BO427" s="557">
        <f t="shared" si="100"/>
        <v>1.5285184721414986</v>
      </c>
      <c r="BP427" s="557">
        <f t="shared" si="100"/>
        <v>1.5619983602017515</v>
      </c>
      <c r="BQ427" s="557">
        <f t="shared" si="100"/>
        <v>1.5962115746332304</v>
      </c>
      <c r="BR427" s="557">
        <f t="shared" si="100"/>
        <v>1.6311741778422897</v>
      </c>
      <c r="BS427" s="557">
        <f t="shared" si="100"/>
        <v>1.6199600249106878</v>
      </c>
      <c r="BT427" s="557">
        <f t="shared" si="100"/>
        <v>1.6088229681149135</v>
      </c>
      <c r="BU427" s="557">
        <f t="shared" si="100"/>
        <v>1.5977624774270462</v>
      </c>
      <c r="BV427" s="557">
        <f t="shared" si="100"/>
        <v>1.5867780264630522</v>
      </c>
      <c r="BW427" s="557">
        <f t="shared" si="100"/>
        <v>1.5952442052332731</v>
      </c>
      <c r="BX427" s="557">
        <f t="shared" si="100"/>
        <v>1.6037555548980831</v>
      </c>
      <c r="BY427" s="557">
        <f t="shared" si="100"/>
        <v>1.6123123164646438</v>
      </c>
      <c r="BZ427" s="557">
        <f t="shared" si="100"/>
        <v>1.6209147322259996</v>
      </c>
      <c r="CA427" s="557">
        <f t="shared" si="100"/>
        <v>1.6238887893642686</v>
      </c>
      <c r="CB427" s="557">
        <f t="shared" si="100"/>
        <v>1.6268683033076896</v>
      </c>
      <c r="CC427" s="557">
        <f t="shared" si="100"/>
        <v>1.6298532840684181</v>
      </c>
      <c r="CD427" s="757">
        <f t="shared" si="100"/>
        <v>1.6328437416769797</v>
      </c>
      <c r="CE427" s="757">
        <f t="shared" si="100"/>
        <v>1.5891796428465823</v>
      </c>
      <c r="CF427" s="757">
        <f t="shared" si="100"/>
        <v>1.5466831716819605</v>
      </c>
      <c r="CG427" s="757">
        <f t="shared" si="100"/>
        <v>1.5053231044912851</v>
      </c>
      <c r="CH427" s="757">
        <f t="shared" si="100"/>
        <v>1.4650690525397598</v>
      </c>
      <c r="CI427" s="757">
        <f t="shared" ref="CI427:DB427" si="101">+CH427*(1+CI362)</f>
        <v>1.4662943657723242</v>
      </c>
      <c r="CJ427" s="757">
        <f t="shared" si="101"/>
        <v>1.4675207037978941</v>
      </c>
      <c r="CK427" s="757">
        <f t="shared" si="101"/>
        <v>1.4687480674735574</v>
      </c>
      <c r="CL427" s="757">
        <f t="shared" si="101"/>
        <v>1.4699764576571182</v>
      </c>
      <c r="CM427" s="757">
        <f t="shared" si="101"/>
        <v>1.4794090919387208</v>
      </c>
      <c r="CN427" s="757">
        <f t="shared" si="101"/>
        <v>1.4889022541213162</v>
      </c>
      <c r="CO427" s="757">
        <f t="shared" si="101"/>
        <v>1.4984563326040181</v>
      </c>
      <c r="CP427" s="757">
        <f t="shared" si="101"/>
        <v>1.5080717182782439</v>
      </c>
      <c r="CQ427" s="757">
        <f t="shared" si="101"/>
        <v>1.5244570894074534</v>
      </c>
      <c r="CR427" s="757">
        <f t="shared" si="101"/>
        <v>1.5410204894618047</v>
      </c>
      <c r="CS427" s="757">
        <f t="shared" si="101"/>
        <v>1.5577638527458637</v>
      </c>
      <c r="CT427" s="757">
        <f t="shared" si="101"/>
        <v>1.5746891345806358</v>
      </c>
      <c r="CU427" s="757">
        <f t="shared" si="101"/>
        <v>1.5666195974431392</v>
      </c>
      <c r="CV427" s="757">
        <f t="shared" si="101"/>
        <v>1.5585914128673537</v>
      </c>
      <c r="CW427" s="757">
        <f t="shared" si="101"/>
        <v>1.5506043689409563</v>
      </c>
      <c r="CX427" s="757">
        <f t="shared" si="101"/>
        <v>1.5426582548375745</v>
      </c>
      <c r="CY427" s="757">
        <f t="shared" si="101"/>
        <v>1.5510239702064159</v>
      </c>
      <c r="CZ427" s="757">
        <f t="shared" si="101"/>
        <v>1.5594350521970695</v>
      </c>
      <c r="DA427" s="757">
        <f t="shared" si="101"/>
        <v>1.567891746829186</v>
      </c>
      <c r="DB427" s="757">
        <f t="shared" si="101"/>
        <v>1.5763943014565618</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559">
        <f t="shared" si="103"/>
        <v>85.081096625170531</v>
      </c>
      <c r="CB428" s="559">
        <f t="shared" si="103"/>
        <v>85.450235288550402</v>
      </c>
      <c r="CC428" s="559">
        <f t="shared" si="103"/>
        <v>84.434745993002636</v>
      </c>
      <c r="CD428" s="758">
        <f t="shared" si="103"/>
        <v>82.386237907417069</v>
      </c>
      <c r="CE428" s="758">
        <f t="shared" si="103"/>
        <v>80.876069650967267</v>
      </c>
      <c r="CF428" s="758">
        <f t="shared" si="103"/>
        <v>80.446148031601865</v>
      </c>
      <c r="CG428" s="758">
        <f t="shared" si="103"/>
        <v>78.331985727496857</v>
      </c>
      <c r="CH428" s="758">
        <f t="shared" si="103"/>
        <v>78.692928739801133</v>
      </c>
      <c r="CI428" s="758">
        <f t="shared" si="103"/>
        <v>80.942220188173096</v>
      </c>
      <c r="CJ428" s="758">
        <f t="shared" si="103"/>
        <v>82.413223521176391</v>
      </c>
      <c r="CK428" s="758">
        <f t="shared" si="103"/>
        <v>83.268902757841033</v>
      </c>
      <c r="CL428" s="758">
        <f t="shared" si="103"/>
        <v>82.045098421024079</v>
      </c>
      <c r="CM428" s="758">
        <f t="shared" si="103"/>
        <v>83.028058809072391</v>
      </c>
      <c r="CN428" s="758">
        <f t="shared" si="103"/>
        <v>84.925435358874594</v>
      </c>
      <c r="CO428" s="758">
        <f t="shared" si="103"/>
        <v>86.859285960674967</v>
      </c>
      <c r="CP428" s="758">
        <f t="shared" si="103"/>
        <v>87.252436841494486</v>
      </c>
      <c r="CQ428" s="758">
        <f t="shared" si="103"/>
        <v>90.979567707995059</v>
      </c>
      <c r="CR428" s="758">
        <f t="shared" si="103"/>
        <v>88.806396017173711</v>
      </c>
      <c r="CS428" s="758">
        <f t="shared" si="103"/>
        <v>90.06207154392483</v>
      </c>
      <c r="CT428" s="758">
        <f t="shared" si="103"/>
        <v>91.306686698795446</v>
      </c>
      <c r="CU428" s="758">
        <f t="shared" si="103"/>
        <v>92.829202226980783</v>
      </c>
      <c r="CV428" s="758">
        <f t="shared" si="103"/>
        <v>92.811071821503944</v>
      </c>
      <c r="CW428" s="758">
        <f t="shared" si="103"/>
        <v>92.249154655259701</v>
      </c>
      <c r="CX428" s="758"/>
      <c r="CY428" s="758"/>
      <c r="CZ428" s="758"/>
      <c r="DA428" s="758"/>
      <c r="DB428" s="758"/>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559">
        <f t="shared" si="105"/>
        <v>107.73780659389676</v>
      </c>
      <c r="CB429" s="559">
        <f t="shared" si="105"/>
        <v>107.96611797034122</v>
      </c>
      <c r="CC429" s="559">
        <f t="shared" si="105"/>
        <v>106.57690548427054</v>
      </c>
      <c r="CD429" s="758">
        <f t="shared" si="105"/>
        <v>104.63838145911065</v>
      </c>
      <c r="CE429" s="758">
        <f t="shared" si="105"/>
        <v>102.21085803921868</v>
      </c>
      <c r="CF429" s="758">
        <f t="shared" si="105"/>
        <v>101.68367289221207</v>
      </c>
      <c r="CG429" s="758">
        <f t="shared" si="105"/>
        <v>99.774566978868975</v>
      </c>
      <c r="CH429" s="758">
        <f t="shared" si="105"/>
        <v>101.20107802811928</v>
      </c>
      <c r="CI429" s="758">
        <f t="shared" si="105"/>
        <v>104.02801699876568</v>
      </c>
      <c r="CJ429" s="758">
        <f t="shared" si="105"/>
        <v>106.84484900724111</v>
      </c>
      <c r="CK429" s="758">
        <f t="shared" si="105"/>
        <v>110.15855664553526</v>
      </c>
      <c r="CL429" s="758">
        <f t="shared" si="105"/>
        <v>109.76562465435559</v>
      </c>
      <c r="CM429" s="758">
        <f t="shared" si="105"/>
        <v>110.49133383860537</v>
      </c>
      <c r="CN429" s="758">
        <f t="shared" si="105"/>
        <v>112.34636075454451</v>
      </c>
      <c r="CO429" s="758">
        <f t="shared" si="105"/>
        <v>114.9726398880495</v>
      </c>
      <c r="CP429" s="758">
        <f t="shared" si="105"/>
        <v>115.7951698409787</v>
      </c>
      <c r="CQ429" s="758">
        <f t="shared" si="105"/>
        <v>119.16638324657244</v>
      </c>
      <c r="CR429" s="758">
        <f t="shared" si="105"/>
        <v>117.49069422598467</v>
      </c>
      <c r="CS429" s="758">
        <f t="shared" si="105"/>
        <v>117.8049513172637</v>
      </c>
      <c r="CT429" s="758">
        <f t="shared" si="105"/>
        <v>118.16875620853735</v>
      </c>
      <c r="CU429" s="758">
        <f t="shared" si="105"/>
        <v>119.94147019767904</v>
      </c>
      <c r="CV429" s="758">
        <f t="shared" si="105"/>
        <v>120.09276355386162</v>
      </c>
      <c r="CW429" s="758">
        <f t="shared" si="105"/>
        <v>120.52363960389123</v>
      </c>
      <c r="CX429" s="758"/>
      <c r="CY429" s="758"/>
      <c r="CZ429" s="758"/>
      <c r="DA429" s="758"/>
      <c r="DB429" s="758"/>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559">
        <f t="shared" si="107"/>
        <v>205.06738456795932</v>
      </c>
      <c r="CB430" s="559">
        <f t="shared" si="107"/>
        <v>207.25908229620961</v>
      </c>
      <c r="CC430" s="559">
        <f t="shared" si="107"/>
        <v>207.56523061551957</v>
      </c>
      <c r="CD430" s="758">
        <f t="shared" si="107"/>
        <v>207.21438125667845</v>
      </c>
      <c r="CE430" s="758">
        <f t="shared" si="107"/>
        <v>207.49925336339916</v>
      </c>
      <c r="CF430" s="758">
        <f t="shared" si="107"/>
        <v>211.26062145158687</v>
      </c>
      <c r="CG430" s="758">
        <f t="shared" si="107"/>
        <v>211.85935483402497</v>
      </c>
      <c r="CH430" s="758">
        <f t="shared" si="107"/>
        <v>212.94041601329431</v>
      </c>
      <c r="CI430" s="758">
        <f t="shared" si="107"/>
        <v>213.23722151829094</v>
      </c>
      <c r="CJ430" s="758">
        <f t="shared" si="107"/>
        <v>216.11330305621829</v>
      </c>
      <c r="CK430" s="758">
        <f t="shared" si="107"/>
        <v>216.99156369158919</v>
      </c>
      <c r="CL430" s="758">
        <f t="shared" si="107"/>
        <v>219.06567517001619</v>
      </c>
      <c r="CM430" s="758">
        <f t="shared" si="107"/>
        <v>221.88223121322608</v>
      </c>
      <c r="CN430" s="758">
        <f t="shared" si="107"/>
        <v>224.8861941780807</v>
      </c>
      <c r="CO430" s="758">
        <f t="shared" si="107"/>
        <v>224.41786429507368</v>
      </c>
      <c r="CP430" s="758">
        <f t="shared" si="107"/>
        <v>225.61635827569847</v>
      </c>
      <c r="CQ430" s="758">
        <f t="shared" si="107"/>
        <v>227.56985417544448</v>
      </c>
      <c r="CR430" s="758">
        <f t="shared" si="107"/>
        <v>230.57442779655753</v>
      </c>
      <c r="CS430" s="758">
        <f t="shared" si="107"/>
        <v>231.12828216169979</v>
      </c>
      <c r="CT430" s="758">
        <f t="shared" si="107"/>
        <v>231.81805709543104</v>
      </c>
      <c r="CU430" s="758">
        <f t="shared" si="107"/>
        <v>232.91018979307293</v>
      </c>
      <c r="CV430" s="758">
        <f t="shared" si="107"/>
        <v>236.59484690625345</v>
      </c>
      <c r="CW430" s="758">
        <f t="shared" si="107"/>
        <v>237.01612151076645</v>
      </c>
      <c r="CX430" s="758"/>
      <c r="CY430" s="758"/>
      <c r="CZ430" s="758"/>
      <c r="DA430" s="758"/>
      <c r="DB430" s="758"/>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1.231882775877239</v>
      </c>
      <c r="BT431" s="557">
        <f t="shared" si="109"/>
        <v>1.191798591079243</v>
      </c>
      <c r="BU431" s="557">
        <f t="shared" si="109"/>
        <v>1.1800621001954827</v>
      </c>
      <c r="BV431" s="557">
        <f t="shared" si="109"/>
        <v>1.201156409360741</v>
      </c>
      <c r="BW431" s="557">
        <f t="shared" si="109"/>
        <v>1.2021277084450652</v>
      </c>
      <c r="BX431" s="557">
        <f t="shared" si="109"/>
        <v>1.1961980497599933</v>
      </c>
      <c r="BY431" s="557">
        <f t="shared" si="109"/>
        <v>1.2125023300073887</v>
      </c>
      <c r="BZ431" s="557">
        <f t="shared" si="109"/>
        <v>1.2436562170697287</v>
      </c>
      <c r="CA431" s="557">
        <f t="shared" si="109"/>
        <v>1.2744052752582331</v>
      </c>
      <c r="CB431" s="557">
        <f t="shared" si="109"/>
        <v>1.2867594684797528</v>
      </c>
      <c r="CC431" s="557">
        <f t="shared" si="109"/>
        <v>1.2997763062267478</v>
      </c>
      <c r="CD431" s="757">
        <f t="shared" si="109"/>
        <v>1.2877775551058135</v>
      </c>
      <c r="CE431" s="757">
        <f t="shared" si="109"/>
        <v>1.27704629967818</v>
      </c>
      <c r="CF431" s="757">
        <f t="shared" si="109"/>
        <v>1.2326361706204523</v>
      </c>
      <c r="CG431" s="757">
        <f t="shared" si="109"/>
        <v>1.2057350228657118</v>
      </c>
      <c r="CH431" s="757">
        <f t="shared" ref="CH431:DB431" si="110">+(CH268/$V268)*CH432/(CH153/$V153)</f>
        <v>1.190048939358217</v>
      </c>
      <c r="CI431" s="757">
        <f t="shared" si="110"/>
        <v>1.2150808614497508</v>
      </c>
      <c r="CJ431" s="757">
        <f t="shared" si="110"/>
        <v>1.2188425236634055</v>
      </c>
      <c r="CK431" s="757">
        <f t="shared" si="110"/>
        <v>1.233539890655357</v>
      </c>
      <c r="CL431" s="757">
        <f t="shared" si="110"/>
        <v>1.2272079098131821</v>
      </c>
      <c r="CM431" s="757">
        <f t="shared" si="110"/>
        <v>1.22917414459189</v>
      </c>
      <c r="CN431" s="757">
        <f t="shared" si="110"/>
        <v>1.2258263962520302</v>
      </c>
      <c r="CO431" s="757">
        <f t="shared" si="110"/>
        <v>1.24956369576093</v>
      </c>
      <c r="CP431" s="757">
        <f t="shared" si="110"/>
        <v>1.2736587095908534</v>
      </c>
      <c r="CQ431" s="757">
        <f t="shared" si="110"/>
        <v>1.3285418836419287</v>
      </c>
      <c r="CR431" s="757">
        <f t="shared" si="110"/>
        <v>1.3307161407724948</v>
      </c>
      <c r="CS431" s="757">
        <f t="shared" si="110"/>
        <v>1.35797153835523</v>
      </c>
      <c r="CT431" s="757">
        <f t="shared" si="110"/>
        <v>1.3803746148703937</v>
      </c>
      <c r="CU431" s="757">
        <f t="shared" si="110"/>
        <v>1.378807280935304</v>
      </c>
      <c r="CV431" s="757">
        <f t="shared" si="110"/>
        <v>1.3604700271993082</v>
      </c>
      <c r="CW431" s="757">
        <f t="shared" si="110"/>
        <v>1.3570927096799397</v>
      </c>
      <c r="CX431" s="757">
        <f t="shared" si="110"/>
        <v>1.3387080611912581</v>
      </c>
      <c r="CY431" s="757">
        <f t="shared" si="110"/>
        <v>1.31623159009488</v>
      </c>
      <c r="CZ431" s="757">
        <f t="shared" si="110"/>
        <v>1.2918447576228027</v>
      </c>
      <c r="DA431" s="757">
        <f t="shared" si="110"/>
        <v>1.311341827512885</v>
      </c>
      <c r="DB431" s="757">
        <f t="shared" si="110"/>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1.6786260666905304</v>
      </c>
      <c r="BT432" s="557">
        <f t="shared" si="112"/>
        <v>1.6575222411183514</v>
      </c>
      <c r="BU432" s="557">
        <f t="shared" si="112"/>
        <v>1.6323699491612982</v>
      </c>
      <c r="BV432" s="557">
        <f t="shared" si="112"/>
        <v>1.6316599781203205</v>
      </c>
      <c r="BW432" s="557">
        <f t="shared" si="112"/>
        <v>1.6363145224098359</v>
      </c>
      <c r="BX432" s="557">
        <f t="shared" si="112"/>
        <v>1.6414803574300361</v>
      </c>
      <c r="BY432" s="557">
        <f t="shared" si="112"/>
        <v>1.654343185072084</v>
      </c>
      <c r="BZ432" s="557">
        <f t="shared" si="112"/>
        <v>1.6658187802985047</v>
      </c>
      <c r="CA432" s="557">
        <f t="shared" si="112"/>
        <v>1.6780108725747707</v>
      </c>
      <c r="CB432" s="557">
        <f t="shared" si="112"/>
        <v>1.6974647575592676</v>
      </c>
      <c r="CC432" s="557">
        <f t="shared" si="112"/>
        <v>1.7032863380302266</v>
      </c>
      <c r="CD432" s="757">
        <f t="shared" si="112"/>
        <v>1.6789478968216278</v>
      </c>
      <c r="CE432" s="757">
        <f t="shared" si="112"/>
        <v>1.6299773390805281</v>
      </c>
      <c r="CF432" s="757">
        <f t="shared" si="112"/>
        <v>1.5780134691101491</v>
      </c>
      <c r="CG432" s="757">
        <f t="shared" si="112"/>
        <v>1.5341639926990858</v>
      </c>
      <c r="CH432" s="757">
        <f t="shared" si="112"/>
        <v>1.505600162368455</v>
      </c>
      <c r="CI432" s="757">
        <f t="shared" ref="CI432:DB432" si="113">+CH432*(1+CI45/4)</f>
        <v>1.4981183488519709</v>
      </c>
      <c r="CJ432" s="757">
        <f t="shared" si="113"/>
        <v>1.5034580874557437</v>
      </c>
      <c r="CK432" s="757">
        <f t="shared" si="113"/>
        <v>1.5100513065854135</v>
      </c>
      <c r="CL432" s="757">
        <f t="shared" si="113"/>
        <v>1.5105916478185824</v>
      </c>
      <c r="CM432" s="757">
        <f t="shared" si="113"/>
        <v>1.5095546553315939</v>
      </c>
      <c r="CN432" s="757">
        <f t="shared" si="113"/>
        <v>1.5084012580129844</v>
      </c>
      <c r="CO432" s="757">
        <f t="shared" si="113"/>
        <v>1.5236000400782035</v>
      </c>
      <c r="CP432" s="757">
        <f t="shared" si="113"/>
        <v>1.5504565996676269</v>
      </c>
      <c r="CQ432" s="757">
        <f t="shared" si="113"/>
        <v>1.5963023933718361</v>
      </c>
      <c r="CR432" s="757">
        <f t="shared" si="113"/>
        <v>1.6224980425140567</v>
      </c>
      <c r="CS432" s="757">
        <f t="shared" si="113"/>
        <v>1.6245998998651685</v>
      </c>
      <c r="CT432" s="757">
        <f t="shared" si="113"/>
        <v>1.621343062635807</v>
      </c>
      <c r="CU432" s="757">
        <f t="shared" si="113"/>
        <v>1.6053974882016666</v>
      </c>
      <c r="CV432" s="757">
        <f t="shared" si="113"/>
        <v>1.5949372960798058</v>
      </c>
      <c r="CW432" s="757">
        <f t="shared" si="113"/>
        <v>1.58950959618679</v>
      </c>
      <c r="CX432" s="757">
        <f t="shared" si="113"/>
        <v>1.5884233762601279</v>
      </c>
      <c r="CY432" s="757">
        <f t="shared" si="113"/>
        <v>1.5812283179470992</v>
      </c>
      <c r="CZ432" s="757">
        <f t="shared" si="113"/>
        <v>1.5780544185567027</v>
      </c>
      <c r="DA432" s="757">
        <f t="shared" si="113"/>
        <v>1.5959714752778542</v>
      </c>
      <c r="DB432" s="757">
        <f t="shared" si="113"/>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1.0856849556975354</v>
      </c>
      <c r="X433" s="557">
        <f t="shared" si="114"/>
        <v>1.1346365009924815</v>
      </c>
      <c r="Y433" s="557">
        <f t="shared" si="114"/>
        <v>1.1640864240126858</v>
      </c>
      <c r="Z433" s="557">
        <f t="shared" si="114"/>
        <v>1.1456966408104989</v>
      </c>
      <c r="AA433" s="557">
        <f t="shared" si="114"/>
        <v>1.2222417899094955</v>
      </c>
      <c r="AB433" s="557">
        <f t="shared" si="114"/>
        <v>1.2820767736701373</v>
      </c>
      <c r="AC433" s="557">
        <f t="shared" si="114"/>
        <v>1.3778291089847727</v>
      </c>
      <c r="AD433" s="557">
        <f t="shared" si="114"/>
        <v>1.4490489877770367</v>
      </c>
      <c r="AE433" s="557">
        <f t="shared" si="114"/>
        <v>1.4145255162032873</v>
      </c>
      <c r="AF433" s="557">
        <f t="shared" si="114"/>
        <v>1.3293745748295365</v>
      </c>
      <c r="AG433" s="557">
        <f t="shared" si="114"/>
        <v>1.2239022959372967</v>
      </c>
      <c r="AH433" s="557">
        <f t="shared" si="114"/>
        <v>1.0981561975382257</v>
      </c>
      <c r="AI433" s="557">
        <f t="shared" si="114"/>
        <v>1.164030951491976</v>
      </c>
      <c r="AJ433" s="557">
        <f t="shared" si="114"/>
        <v>1.1805929844624845</v>
      </c>
      <c r="AK433" s="557">
        <f t="shared" si="114"/>
        <v>1.1821487470110654</v>
      </c>
      <c r="AL433" s="557">
        <f t="shared" si="114"/>
        <v>1.200348383183043</v>
      </c>
      <c r="AM433" s="557">
        <f t="shared" si="114"/>
        <v>1.2719411963882767</v>
      </c>
      <c r="AN433" s="557">
        <f t="shared" si="114"/>
        <v>1.334241996447572</v>
      </c>
      <c r="AO433" s="557">
        <f t="shared" si="114"/>
        <v>1.3793693399311808</v>
      </c>
      <c r="AP433" s="557">
        <f t="shared" si="114"/>
        <v>1.4231805750393012</v>
      </c>
      <c r="AQ433" s="557">
        <f t="shared" si="114"/>
        <v>1.4216605451830093</v>
      </c>
      <c r="AR433" s="557">
        <f t="shared" si="114"/>
        <v>1.4230867157072586</v>
      </c>
      <c r="AS433" s="557">
        <f t="shared" si="114"/>
        <v>1.4468963336017431</v>
      </c>
      <c r="AT433" s="557">
        <f t="shared" si="114"/>
        <v>1.4895445967538594</v>
      </c>
      <c r="AU433" s="557">
        <f t="shared" si="114"/>
        <v>1.3609593726817448</v>
      </c>
      <c r="AV433" s="557">
        <f t="shared" si="114"/>
        <v>1.2492118975604225</v>
      </c>
      <c r="AW433" s="557">
        <f t="shared" si="114"/>
        <v>1.1684100902852224</v>
      </c>
      <c r="AX433" s="557">
        <f t="shared" si="114"/>
        <v>1.0933952401416156</v>
      </c>
      <c r="AY433" s="557">
        <f t="shared" si="114"/>
        <v>1.0520647705451094</v>
      </c>
      <c r="AZ433" s="557">
        <f t="shared" si="114"/>
        <v>1.0527209709299714</v>
      </c>
      <c r="BA433" s="557">
        <f t="shared" si="114"/>
        <v>1.0516694097508141</v>
      </c>
      <c r="BB433" s="557">
        <f t="shared" ref="BB433:CG433" si="115">+(BB363/$V363)/(BB153/$V153)</f>
        <v>1.0537682737880261</v>
      </c>
      <c r="BC433" s="557">
        <f t="shared" si="115"/>
        <v>1.0927858259448755</v>
      </c>
      <c r="BD433" s="557">
        <f t="shared" si="115"/>
        <v>1.0987771187667488</v>
      </c>
      <c r="BE433" s="557">
        <f t="shared" si="115"/>
        <v>1.0968865336784153</v>
      </c>
      <c r="BF433" s="557">
        <f t="shared" si="115"/>
        <v>1.1339674679903695</v>
      </c>
      <c r="BG433" s="557">
        <f t="shared" si="115"/>
        <v>1.1103391781343925</v>
      </c>
      <c r="BH433" s="557">
        <f t="shared" si="115"/>
        <v>1.0991403509706281</v>
      </c>
      <c r="BI433" s="557">
        <f t="shared" si="115"/>
        <v>1.0702340218907915</v>
      </c>
      <c r="BJ433" s="557">
        <f t="shared" si="115"/>
        <v>1.0359166319725852</v>
      </c>
      <c r="BK433" s="557">
        <f t="shared" si="115"/>
        <v>1.1257175644212734</v>
      </c>
      <c r="BL433" s="557">
        <f t="shared" si="115"/>
        <v>1.1873315562259676</v>
      </c>
      <c r="BM433" s="557">
        <f t="shared" si="115"/>
        <v>1.2614280352794063</v>
      </c>
      <c r="BN433" s="557">
        <f t="shared" si="115"/>
        <v>1.32939498088671</v>
      </c>
      <c r="BO433" s="557">
        <f t="shared" si="115"/>
        <v>1.3490675594731931</v>
      </c>
      <c r="BP433" s="557">
        <f t="shared" si="115"/>
        <v>1.3329303408139745</v>
      </c>
      <c r="BQ433" s="557">
        <f t="shared" si="115"/>
        <v>1.3386378386746458</v>
      </c>
      <c r="BR433" s="557">
        <f t="shared" si="115"/>
        <v>1.3535222436935588</v>
      </c>
      <c r="BS433" s="557">
        <f t="shared" si="115"/>
        <v>1.3495030008219508</v>
      </c>
      <c r="BT433" s="557">
        <f t="shared" si="115"/>
        <v>1.323100267093857</v>
      </c>
      <c r="BU433" s="557">
        <f t="shared" si="115"/>
        <v>1.3254513939628625</v>
      </c>
      <c r="BV433" s="557">
        <f t="shared" si="115"/>
        <v>1.3336629401798237</v>
      </c>
      <c r="BW433" s="557">
        <f t="shared" si="115"/>
        <v>1.3224376676857168</v>
      </c>
      <c r="BX433" s="557">
        <f t="shared" si="115"/>
        <v>1.3000497710505947</v>
      </c>
      <c r="BY433" s="557">
        <f t="shared" si="115"/>
        <v>1.2881116949169569</v>
      </c>
      <c r="BZ433" s="557">
        <f t="shared" si="115"/>
        <v>1.2860088206040323</v>
      </c>
      <c r="CA433" s="557">
        <f t="shared" si="115"/>
        <v>1.31601832342702</v>
      </c>
      <c r="CB433" s="557">
        <f t="shared" si="115"/>
        <v>1.3313110345474368</v>
      </c>
      <c r="CC433" s="557">
        <f t="shared" si="115"/>
        <v>1.356983963433787</v>
      </c>
      <c r="CD433" s="757">
        <f t="shared" si="115"/>
        <v>1.377068583874878</v>
      </c>
      <c r="CE433" s="757">
        <f t="shared" si="115"/>
        <v>1.3582700662544487</v>
      </c>
      <c r="CF433" s="757">
        <f t="shared" si="115"/>
        <v>1.3105393260068599</v>
      </c>
      <c r="CG433" s="757">
        <f t="shared" si="115"/>
        <v>1.2737477167180111</v>
      </c>
      <c r="CH433" s="757">
        <f t="shared" ref="CH433:DB433" si="116">+(CH363/$V363)/(CH153/$V153)</f>
        <v>1.2324198661997146</v>
      </c>
      <c r="CI433" s="757">
        <f t="shared" si="116"/>
        <v>1.2546133347309798</v>
      </c>
      <c r="CJ433" s="757">
        <f t="shared" si="116"/>
        <v>1.2498105334709051</v>
      </c>
      <c r="CK433" s="757">
        <f t="shared" si="116"/>
        <v>1.2419268531321777</v>
      </c>
      <c r="CL433" s="757">
        <f t="shared" si="116"/>
        <v>1.2380573678985798</v>
      </c>
      <c r="CM433" s="757">
        <f t="shared" si="116"/>
        <v>1.2903462695243939</v>
      </c>
      <c r="CN433" s="757">
        <f t="shared" si="116"/>
        <v>1.3417272150452211</v>
      </c>
      <c r="CO433" s="757">
        <f t="shared" si="116"/>
        <v>1.4048480788866804</v>
      </c>
      <c r="CP433" s="757">
        <f t="shared" si="116"/>
        <v>1.4543724438012979</v>
      </c>
      <c r="CQ433" s="757">
        <f t="shared" si="116"/>
        <v>1.465384961137028</v>
      </c>
      <c r="CR433" s="757">
        <f t="shared" si="116"/>
        <v>1.4362143233870868</v>
      </c>
      <c r="CS433" s="757">
        <f t="shared" si="116"/>
        <v>1.4535307411192544</v>
      </c>
      <c r="CT433" s="757">
        <f t="shared" si="116"/>
        <v>1.469118927907983</v>
      </c>
      <c r="CU433" s="757">
        <f t="shared" si="116"/>
        <v>1.4296065708219015</v>
      </c>
      <c r="CV433" s="757">
        <f t="shared" si="116"/>
        <v>1.3708566043067925</v>
      </c>
      <c r="CW433" s="757">
        <f t="shared" si="116"/>
        <v>1.3212258057575075</v>
      </c>
      <c r="CX433" s="757">
        <f t="shared" si="116"/>
        <v>1.2535357019132471</v>
      </c>
      <c r="CY433" s="757">
        <f t="shared" si="116"/>
        <v>1.2156930429611832</v>
      </c>
      <c r="CZ433" s="757">
        <f t="shared" si="116"/>
        <v>1.1804024221064113</v>
      </c>
      <c r="DA433" s="757">
        <f t="shared" si="116"/>
        <v>1.1562439184909394</v>
      </c>
      <c r="DB433" s="757">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1.0049594861824547</v>
      </c>
      <c r="X434" s="557">
        <f t="shared" si="117"/>
        <v>0.97653136478651081</v>
      </c>
      <c r="Y434" s="557">
        <f t="shared" si="117"/>
        <v>0.93518747316882378</v>
      </c>
      <c r="Z434" s="557">
        <f t="shared" si="117"/>
        <v>0.86211904721080601</v>
      </c>
      <c r="AA434" s="557">
        <f t="shared" si="117"/>
        <v>1.202617417950399</v>
      </c>
      <c r="AB434" s="557">
        <f t="shared" si="117"/>
        <v>1.5388138333796082</v>
      </c>
      <c r="AC434" s="557">
        <f t="shared" si="117"/>
        <v>1.9328823992402917</v>
      </c>
      <c r="AD434" s="557">
        <f t="shared" si="117"/>
        <v>2.3083258258744812</v>
      </c>
      <c r="AE434" s="557">
        <f t="shared" si="117"/>
        <v>2.3715740258874818</v>
      </c>
      <c r="AF434" s="557">
        <f t="shared" si="117"/>
        <v>2.3503030635399456</v>
      </c>
      <c r="AG434" s="557">
        <f t="shared" si="117"/>
        <v>2.2866276556600691</v>
      </c>
      <c r="AH434" s="557">
        <f t="shared" si="117"/>
        <v>2.1732110445414676</v>
      </c>
      <c r="AI434" s="557">
        <f t="shared" si="117"/>
        <v>2.3044735865693844</v>
      </c>
      <c r="AJ434" s="557">
        <f t="shared" si="117"/>
        <v>2.3380889377652001</v>
      </c>
      <c r="AK434" s="557">
        <f t="shared" si="117"/>
        <v>2.3419245093241412</v>
      </c>
      <c r="AL434" s="557">
        <f t="shared" si="117"/>
        <v>2.3786803154916281</v>
      </c>
      <c r="AM434" s="557">
        <f t="shared" si="117"/>
        <v>2.498741671400063</v>
      </c>
      <c r="AN434" s="557">
        <f t="shared" si="117"/>
        <v>2.6014140041303748</v>
      </c>
      <c r="AO434" s="557">
        <f t="shared" si="117"/>
        <v>2.6716496492581809</v>
      </c>
      <c r="AP434" s="557">
        <f t="shared" si="117"/>
        <v>2.7404149414813066</v>
      </c>
      <c r="AQ434" s="557">
        <f t="shared" si="117"/>
        <v>2.8380522736302214</v>
      </c>
      <c r="AR434" s="557">
        <f t="shared" si="117"/>
        <v>2.9370424211104851</v>
      </c>
      <c r="AS434" s="557">
        <f t="shared" si="117"/>
        <v>3.079638953664126</v>
      </c>
      <c r="AT434" s="557">
        <f t="shared" si="117"/>
        <v>3.2624889368022596</v>
      </c>
      <c r="AU434" s="557">
        <f t="shared" si="117"/>
        <v>3.3151080096788768</v>
      </c>
      <c r="AV434" s="557">
        <f t="shared" si="117"/>
        <v>3.3805597162961063</v>
      </c>
      <c r="AW434" s="557">
        <f t="shared" si="117"/>
        <v>3.5111404531565218</v>
      </c>
      <c r="AX434" s="557">
        <f t="shared" si="117"/>
        <v>3.6490655870080468</v>
      </c>
      <c r="AY434" s="557">
        <f t="shared" si="117"/>
        <v>3.7553620645525987</v>
      </c>
      <c r="AZ434" s="557">
        <f t="shared" si="117"/>
        <v>3.9975543870447106</v>
      </c>
      <c r="BA434" s="557">
        <f t="shared" si="117"/>
        <v>4.2287671550562713</v>
      </c>
      <c r="BB434" s="557">
        <f t="shared" ref="BB434:CG434" si="118">+(BB365/$V365)/(BB153/$V153)</f>
        <v>4.4685893135530375</v>
      </c>
      <c r="BC434" s="557">
        <f t="shared" si="118"/>
        <v>4.8594117877769571</v>
      </c>
      <c r="BD434" s="557">
        <f t="shared" si="118"/>
        <v>5.0818299734257018</v>
      </c>
      <c r="BE434" s="557">
        <f t="shared" si="118"/>
        <v>5.2436323860541503</v>
      </c>
      <c r="BF434" s="557">
        <f t="shared" si="118"/>
        <v>5.5760963293920742</v>
      </c>
      <c r="BG434" s="557">
        <f t="shared" si="118"/>
        <v>5.6772465931526854</v>
      </c>
      <c r="BH434" s="557">
        <f t="shared" si="118"/>
        <v>5.838809599855006</v>
      </c>
      <c r="BI434" s="557">
        <f t="shared" si="118"/>
        <v>5.9019960796459507</v>
      </c>
      <c r="BJ434" s="557">
        <f t="shared" si="118"/>
        <v>5.9261862539563408</v>
      </c>
      <c r="BK434" s="557">
        <f t="shared" si="118"/>
        <v>6.2123771528460079</v>
      </c>
      <c r="BL434" s="557">
        <f t="shared" si="118"/>
        <v>6.3424152105412013</v>
      </c>
      <c r="BM434" s="557">
        <f t="shared" si="118"/>
        <v>6.5413807475885584</v>
      </c>
      <c r="BN434" s="557">
        <f t="shared" si="118"/>
        <v>6.7094453392615359</v>
      </c>
      <c r="BO434" s="557">
        <f t="shared" si="118"/>
        <v>7.287331480379172</v>
      </c>
      <c r="BP434" s="557">
        <f t="shared" si="118"/>
        <v>7.6509828621010048</v>
      </c>
      <c r="BQ434" s="557">
        <f t="shared" si="118"/>
        <v>8.1158611465575774</v>
      </c>
      <c r="BR434" s="557">
        <f t="shared" si="118"/>
        <v>8.6235554804364991</v>
      </c>
      <c r="BS434" s="557">
        <f t="shared" si="118"/>
        <v>9.0787240224578447</v>
      </c>
      <c r="BT434" s="557">
        <f t="shared" si="118"/>
        <v>9.3653637506302001</v>
      </c>
      <c r="BU434" s="557">
        <f t="shared" si="118"/>
        <v>9.8401343432686303</v>
      </c>
      <c r="BV434" s="557">
        <f t="shared" si="118"/>
        <v>10.355216903688508</v>
      </c>
      <c r="BW434" s="557">
        <f t="shared" si="118"/>
        <v>10.414211218533703</v>
      </c>
      <c r="BX434" s="557">
        <f t="shared" si="118"/>
        <v>10.381075488029841</v>
      </c>
      <c r="BY434" s="557">
        <f t="shared" si="118"/>
        <v>10.427100778260705</v>
      </c>
      <c r="BZ434" s="557">
        <f t="shared" si="118"/>
        <v>10.550701407866752</v>
      </c>
      <c r="CA434" s="557">
        <f t="shared" si="118"/>
        <v>10.868218015197595</v>
      </c>
      <c r="CB434" s="557">
        <f t="shared" si="118"/>
        <v>11.063799147208186</v>
      </c>
      <c r="CC434" s="557">
        <f t="shared" si="118"/>
        <v>11.34503778481487</v>
      </c>
      <c r="CD434" s="757">
        <f t="shared" si="118"/>
        <v>11.579223769964528</v>
      </c>
      <c r="CE434" s="757">
        <f t="shared" si="118"/>
        <v>11.651534717332737</v>
      </c>
      <c r="CF434" s="757">
        <f t="shared" si="118"/>
        <v>11.472290643411297</v>
      </c>
      <c r="CG434" s="757">
        <f t="shared" si="118"/>
        <v>11.382071954404458</v>
      </c>
      <c r="CH434" s="757">
        <f t="shared" ref="CH434:DB434" si="119">+(CH365/$V365)/(CH153/$V153)</f>
        <v>11.245382278664547</v>
      </c>
      <c r="CI434" s="757">
        <f t="shared" si="119"/>
        <v>11.35426882910164</v>
      </c>
      <c r="CJ434" s="757">
        <f t="shared" si="119"/>
        <v>11.220917768772679</v>
      </c>
      <c r="CK434" s="757">
        <f t="shared" si="119"/>
        <v>11.063995127449886</v>
      </c>
      <c r="CL434" s="757">
        <f t="shared" si="119"/>
        <v>10.946649676305842</v>
      </c>
      <c r="CM434" s="757">
        <f t="shared" si="119"/>
        <v>11.144409122325023</v>
      </c>
      <c r="CN434" s="757">
        <f t="shared" si="119"/>
        <v>11.338095443090388</v>
      </c>
      <c r="CO434" s="757">
        <f t="shared" si="119"/>
        <v>11.632429372778894</v>
      </c>
      <c r="CP434" s="757">
        <f t="shared" si="119"/>
        <v>11.815648516213699</v>
      </c>
      <c r="CQ434" s="757">
        <f t="shared" si="119"/>
        <v>11.984404405207174</v>
      </c>
      <c r="CR434" s="757">
        <f t="shared" si="119"/>
        <v>11.823077374400809</v>
      </c>
      <c r="CS434" s="757">
        <f t="shared" si="119"/>
        <v>12.043328842213583</v>
      </c>
      <c r="CT434" s="757">
        <f t="shared" si="119"/>
        <v>12.25054850568122</v>
      </c>
      <c r="CU434" s="757">
        <f t="shared" si="119"/>
        <v>12.297128849490242</v>
      </c>
      <c r="CV434" s="757">
        <f t="shared" si="119"/>
        <v>12.170501894616983</v>
      </c>
      <c r="CW434" s="757">
        <f t="shared" si="119"/>
        <v>12.113704989255224</v>
      </c>
      <c r="CX434" s="757">
        <f t="shared" si="119"/>
        <v>11.87651269374112</v>
      </c>
      <c r="CY434" s="757">
        <f t="shared" si="119"/>
        <v>11.580437890949428</v>
      </c>
      <c r="CZ434" s="757">
        <f t="shared" si="119"/>
        <v>11.305781159248337</v>
      </c>
      <c r="DA434" s="757">
        <f t="shared" si="119"/>
        <v>11.135514733600296</v>
      </c>
      <c r="DB434" s="757">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557"/>
      <c r="CB435" s="557"/>
      <c r="CC435" s="55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c r="B437" s="768" t="s">
        <v>1005</v>
      </c>
    </row>
    <row r="438" spans="2:130">
      <c r="B438" s="553"/>
    </row>
    <row r="439" spans="2:130">
      <c r="B439" s="553"/>
    </row>
    <row r="440" spans="2:130">
      <c r="B440" s="553"/>
    </row>
    <row r="441" spans="2:130">
      <c r="B441" s="553"/>
    </row>
    <row r="442" spans="2:130">
      <c r="B442" s="553"/>
    </row>
    <row r="443" spans="2:130">
      <c r="B443" s="553"/>
    </row>
    <row r="444" spans="2:130">
      <c r="B444" s="553"/>
    </row>
    <row r="445" spans="2:130">
      <c r="B445" s="553"/>
    </row>
    <row r="446" spans="2:130">
      <c r="B446" s="553"/>
    </row>
    <row r="447" spans="2:130">
      <c r="B447" s="553"/>
    </row>
    <row r="448" spans="2:130">
      <c r="B448" s="553"/>
    </row>
    <row r="449" spans="2:106">
      <c r="B449" s="553"/>
    </row>
    <row r="450" spans="2:106">
      <c r="B450" s="553"/>
    </row>
    <row r="451" spans="2:106">
      <c r="B451" s="553"/>
    </row>
    <row r="452" spans="2:106">
      <c r="B452" s="553"/>
    </row>
    <row r="453" spans="2:106">
      <c r="B453" s="553"/>
    </row>
    <row r="454" spans="2:106">
      <c r="B454" s="553"/>
    </row>
    <row r="455" spans="2:106">
      <c r="B455" s="553"/>
    </row>
    <row r="456" spans="2:106">
      <c r="B456" s="553"/>
    </row>
    <row r="457" spans="2:106">
      <c r="B457" s="553"/>
    </row>
    <row r="458" spans="2:106">
      <c r="B458" s="553"/>
    </row>
    <row r="459" spans="2:106">
      <c r="B459" s="553"/>
    </row>
    <row r="460" spans="2:106">
      <c r="B460" s="553"/>
    </row>
    <row r="461" spans="2:106">
      <c r="B461" s="553"/>
    </row>
    <row r="462" spans="2:106">
      <c r="B462" s="553" t="s">
        <v>1356</v>
      </c>
    </row>
    <row r="464" spans="2:106">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c r="B465" s="549" t="s">
        <v>1355</v>
      </c>
      <c r="C465" s="575" t="s">
        <v>1038</v>
      </c>
    </row>
    <row r="466" spans="2:106">
      <c r="B466" s="216" t="s">
        <v>1319</v>
      </c>
    </row>
    <row r="467" spans="2:106">
      <c r="B467" t="s">
        <v>1320</v>
      </c>
      <c r="C467" s="576" t="s">
        <v>1039</v>
      </c>
      <c r="AU467">
        <f t="shared" ref="AU467:BZ467" si="122">+AU57/AU80</f>
        <v>0</v>
      </c>
      <c r="AV467">
        <f t="shared" si="122"/>
        <v>0</v>
      </c>
      <c r="AW467">
        <f t="shared" si="122"/>
        <v>0</v>
      </c>
      <c r="AX467">
        <f t="shared" si="122"/>
        <v>0</v>
      </c>
      <c r="AY467">
        <f t="shared" si="122"/>
        <v>0</v>
      </c>
      <c r="AZ467">
        <f t="shared" si="122"/>
        <v>0</v>
      </c>
      <c r="BA467">
        <f t="shared" si="122"/>
        <v>0</v>
      </c>
      <c r="BB467">
        <f t="shared" si="122"/>
        <v>0</v>
      </c>
      <c r="BC467">
        <f t="shared" si="122"/>
        <v>0</v>
      </c>
      <c r="BD467">
        <f t="shared" si="122"/>
        <v>0</v>
      </c>
      <c r="BE467">
        <f t="shared" si="122"/>
        <v>0</v>
      </c>
      <c r="BF467">
        <f t="shared" si="122"/>
        <v>0</v>
      </c>
      <c r="BG467">
        <f t="shared" si="122"/>
        <v>0</v>
      </c>
      <c r="BH467">
        <f t="shared" si="122"/>
        <v>0</v>
      </c>
      <c r="BI467">
        <f t="shared" si="122"/>
        <v>0</v>
      </c>
      <c r="BJ467">
        <f t="shared" si="122"/>
        <v>0</v>
      </c>
      <c r="BK467">
        <f t="shared" si="122"/>
        <v>0</v>
      </c>
      <c r="BL467">
        <f t="shared" si="122"/>
        <v>0</v>
      </c>
      <c r="BM467">
        <f t="shared" si="122"/>
        <v>0</v>
      </c>
      <c r="BN467">
        <f t="shared" si="122"/>
        <v>0</v>
      </c>
      <c r="BO467">
        <f t="shared" si="122"/>
        <v>0</v>
      </c>
      <c r="BP467">
        <f t="shared" si="122"/>
        <v>0</v>
      </c>
      <c r="BQ467">
        <f t="shared" si="122"/>
        <v>0</v>
      </c>
      <c r="BR467">
        <f t="shared" si="122"/>
        <v>0</v>
      </c>
      <c r="BS467">
        <f t="shared" si="122"/>
        <v>0</v>
      </c>
      <c r="BT467">
        <f t="shared" si="122"/>
        <v>0</v>
      </c>
      <c r="BU467">
        <f t="shared" si="122"/>
        <v>0</v>
      </c>
      <c r="BV467">
        <f t="shared" si="122"/>
        <v>0</v>
      </c>
      <c r="BW467">
        <f t="shared" si="122"/>
        <v>0</v>
      </c>
      <c r="BX467">
        <f t="shared" si="122"/>
        <v>0</v>
      </c>
      <c r="BY467">
        <f t="shared" si="122"/>
        <v>0</v>
      </c>
      <c r="BZ467">
        <f t="shared" si="122"/>
        <v>0</v>
      </c>
      <c r="CA467">
        <f t="shared" ref="CA467:DB467" si="123">+CA57/CA80</f>
        <v>0</v>
      </c>
      <c r="CB467">
        <f t="shared" si="123"/>
        <v>0</v>
      </c>
      <c r="CC467">
        <f t="shared" si="123"/>
        <v>0</v>
      </c>
      <c r="CD467">
        <f t="shared" si="123"/>
        <v>0</v>
      </c>
      <c r="CE467">
        <f t="shared" si="123"/>
        <v>0</v>
      </c>
      <c r="CF467">
        <f t="shared" si="123"/>
        <v>0</v>
      </c>
      <c r="CG467">
        <f t="shared" si="123"/>
        <v>0</v>
      </c>
      <c r="CH467">
        <f t="shared" si="123"/>
        <v>0</v>
      </c>
      <c r="CI467">
        <f t="shared" si="123"/>
        <v>0</v>
      </c>
      <c r="CJ467">
        <f t="shared" si="123"/>
        <v>0</v>
      </c>
      <c r="CK467">
        <f t="shared" si="123"/>
        <v>0</v>
      </c>
      <c r="CL467">
        <f t="shared" si="123"/>
        <v>0</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c r="B468" t="s">
        <v>1326</v>
      </c>
      <c r="AV468">
        <f>+AV80</f>
        <v>1510</v>
      </c>
    </row>
    <row r="469" spans="2:106">
      <c r="B469" s="497" t="s">
        <v>1321</v>
      </c>
      <c r="C469" s="576" t="s">
        <v>1039</v>
      </c>
    </row>
    <row r="470" spans="2:106">
      <c r="B470" t="s">
        <v>1322</v>
      </c>
      <c r="AV470" t="e">
        <f>+(AV223*AV$268/1000)/AV$467</f>
        <v>#DIV/0!</v>
      </c>
    </row>
    <row r="471" spans="2:106">
      <c r="B471" s="497" t="s">
        <v>1323</v>
      </c>
      <c r="AV471" t="e">
        <f>+(AV226*AV$268/1000)/AV$467</f>
        <v>#DIV/0!</v>
      </c>
    </row>
    <row r="472" spans="2:106">
      <c r="B472" t="s">
        <v>1324</v>
      </c>
      <c r="AV472" t="e">
        <f>+(AV229*AV$268/1000)/AV$467</f>
        <v>#DIV/0!</v>
      </c>
    </row>
    <row r="473" spans="2:106">
      <c r="B473" t="s">
        <v>1325</v>
      </c>
      <c r="AV473" t="e">
        <f>+AV282/AV$467</f>
        <v>#DIV/0!</v>
      </c>
    </row>
    <row r="474" spans="2:106">
      <c r="B474" t="s">
        <v>1051</v>
      </c>
      <c r="AV474" t="e">
        <f>+AV468+AV470-AV471+AV472-AV473</f>
        <v>#DIV/0!</v>
      </c>
    </row>
    <row r="475" spans="2:106">
      <c r="B475" s="577" t="s">
        <v>1040</v>
      </c>
      <c r="C475" s="578" t="s">
        <v>1041</v>
      </c>
      <c r="AV475">
        <f>+AV153/AU153-1</f>
        <v>3.7312383836046514E-2</v>
      </c>
    </row>
    <row r="476" spans="2:106">
      <c r="B476" s="579" t="s">
        <v>1327</v>
      </c>
      <c r="C476" s="580">
        <v>0.67999999999999994</v>
      </c>
      <c r="AV476">
        <f>+(AV475-(AV181/AU181-1)*$C477-AV482*$C483)/(1-$C477-$C483)</f>
        <v>1.1517322975296869E-2</v>
      </c>
    </row>
    <row r="477" spans="2:106">
      <c r="B477" s="579" t="s">
        <v>1042</v>
      </c>
      <c r="C477" s="580">
        <v>0.28000000000000003</v>
      </c>
      <c r="AV477">
        <f>+AV178/AU178-1</f>
        <v>9.8364314675655429E-2</v>
      </c>
    </row>
    <row r="478" spans="2:106">
      <c r="B478" s="580" t="s">
        <v>1043</v>
      </c>
      <c r="C478" s="580"/>
      <c r="AV478">
        <f>+(AV475-AV479*$C479)/(1-$C479)</f>
        <v>3.9897347434438728E-2</v>
      </c>
    </row>
    <row r="479" spans="2:106">
      <c r="B479" s="579" t="s">
        <v>1044</v>
      </c>
      <c r="C479" s="582">
        <v>0.2</v>
      </c>
      <c r="AV479">
        <f>+AV166/AU166-1</f>
        <v>2.6972529442477633E-2</v>
      </c>
    </row>
    <row r="480" spans="2:106">
      <c r="B480" s="579" t="s">
        <v>1045</v>
      </c>
      <c r="C480" s="581"/>
      <c r="AV480">
        <f>+(1+AV481)*(AV$268/AU$268)-1</f>
        <v>7.5432308424671746E-2</v>
      </c>
    </row>
    <row r="481" spans="2:48">
      <c r="B481" s="580" t="s">
        <v>1046</v>
      </c>
      <c r="C481" s="580">
        <v>0.16</v>
      </c>
      <c r="AV481">
        <f>+AV46</f>
        <v>7.8971987324523249E-2</v>
      </c>
    </row>
    <row r="482" spans="2:48">
      <c r="B482" s="579" t="s">
        <v>1047</v>
      </c>
      <c r="C482" s="581"/>
      <c r="AV482">
        <f>+(1+AV483)*(AV$268/AU$268)-1</f>
        <v>0.11736381108043759</v>
      </c>
    </row>
    <row r="483" spans="2:48">
      <c r="B483" s="580" t="s">
        <v>1048</v>
      </c>
      <c r="C483" s="580">
        <v>0.04</v>
      </c>
      <c r="AV483">
        <f>+AV20/AU20-1</f>
        <v>0.12104150336711683</v>
      </c>
    </row>
    <row r="484" spans="2:48">
      <c r="B484" s="579" t="s">
        <v>1049</v>
      </c>
      <c r="C484" s="580"/>
      <c r="AV484">
        <f>+(1+AV485)*(AV$268/AU$268)-1</f>
        <v>8.3818608955825047E-2</v>
      </c>
    </row>
    <row r="485" spans="2:48">
      <c r="B485" s="580" t="s">
        <v>1050</v>
      </c>
      <c r="C485" s="582">
        <v>0.2</v>
      </c>
      <c r="AV485">
        <f>+($C481*AV481+$C483*AV483)/($C481+$C483)</f>
        <v>8.7385890533041966E-2</v>
      </c>
    </row>
    <row r="486" spans="2:48">
      <c r="B486" s="468" t="s">
        <v>1334</v>
      </c>
      <c r="AV486">
        <f>+AV$268/AU$268-1</f>
        <v>-3.2806031495113963E-3</v>
      </c>
    </row>
    <row r="487" spans="2:48" ht="15.6">
      <c r="B487" s="549" t="s">
        <v>1052</v>
      </c>
      <c r="C487" s="583" t="s">
        <v>1053</v>
      </c>
    </row>
    <row r="488" spans="2:48">
      <c r="B488" s="584" t="s">
        <v>1054</v>
      </c>
      <c r="C488" s="585">
        <v>0</v>
      </c>
    </row>
    <row r="489" spans="2:48">
      <c r="B489" t="s">
        <v>1329</v>
      </c>
      <c r="AV489">
        <f>+AV84</f>
        <v>1124</v>
      </c>
    </row>
    <row r="490" spans="2:48">
      <c r="B490" s="497" t="s">
        <v>1328</v>
      </c>
    </row>
    <row r="491" spans="2:48">
      <c r="B491" t="s">
        <v>1055</v>
      </c>
      <c r="C491" s="652">
        <v>0.75</v>
      </c>
      <c r="AV491">
        <f>+AU489</f>
        <v>0</v>
      </c>
    </row>
    <row r="492" spans="2:48">
      <c r="B492" t="s">
        <v>1056</v>
      </c>
      <c r="C492" s="652">
        <v>0.35</v>
      </c>
      <c r="AV492" t="e">
        <f>+AV474</f>
        <v>#DIV/0!</v>
      </c>
    </row>
    <row r="493" spans="2:48">
      <c r="B493" t="s">
        <v>1057</v>
      </c>
      <c r="C493" s="652">
        <v>0.35</v>
      </c>
      <c r="AV493">
        <f>+AU492</f>
        <v>0</v>
      </c>
    </row>
    <row r="494" spans="2:48">
      <c r="B494" s="586" t="s">
        <v>1058</v>
      </c>
      <c r="C494" s="652"/>
    </row>
    <row r="495" spans="2:48">
      <c r="B495" s="587" t="s">
        <v>1059</v>
      </c>
      <c r="C495" s="653">
        <v>0.2</v>
      </c>
    </row>
    <row r="496" spans="2:48">
      <c r="B496" s="587" t="s">
        <v>1060</v>
      </c>
      <c r="C496" s="653">
        <v>0.8</v>
      </c>
    </row>
    <row r="497" spans="2:48">
      <c r="B497" s="587" t="s">
        <v>1061</v>
      </c>
      <c r="C497" s="652"/>
    </row>
    <row r="498" spans="2:48">
      <c r="B498" s="588" t="s">
        <v>1062</v>
      </c>
      <c r="C498" s="652"/>
    </row>
    <row r="499" spans="2:48">
      <c r="B499" t="s">
        <v>1063</v>
      </c>
      <c r="C499" s="652">
        <v>-0.8</v>
      </c>
      <c r="AV499">
        <f ca="1">+AV743</f>
        <v>-1.5000000000000003E-2</v>
      </c>
    </row>
    <row r="500" spans="2:48">
      <c r="B500" s="216"/>
      <c r="C500" s="583" t="s">
        <v>1053</v>
      </c>
    </row>
    <row r="501" spans="2:48">
      <c r="B501" s="584" t="s">
        <v>1064</v>
      </c>
      <c r="C501" s="589">
        <v>0</v>
      </c>
    </row>
    <row r="502" spans="2:48">
      <c r="B502" t="s">
        <v>1330</v>
      </c>
      <c r="C502" s="652"/>
      <c r="AV502" t="e">
        <f>+AV86-AV541</f>
        <v>#DIV/0!</v>
      </c>
    </row>
    <row r="503" spans="2:48">
      <c r="B503" s="497" t="s">
        <v>1065</v>
      </c>
      <c r="C503" s="652"/>
    </row>
    <row r="504" spans="2:48">
      <c r="B504" t="s">
        <v>1066</v>
      </c>
      <c r="C504" s="652">
        <v>0.5</v>
      </c>
      <c r="AV504">
        <f>+AU502</f>
        <v>0</v>
      </c>
    </row>
    <row r="505" spans="2:48">
      <c r="B505" t="s">
        <v>1067</v>
      </c>
      <c r="C505" s="652">
        <v>7.0000000000000007E-2</v>
      </c>
      <c r="AV505">
        <f>+AV468</f>
        <v>1510</v>
      </c>
    </row>
    <row r="506" spans="2:48">
      <c r="B506" t="s">
        <v>1068</v>
      </c>
      <c r="C506" s="652">
        <v>3.5000000000000003E-2</v>
      </c>
      <c r="AV506">
        <f>+AU505</f>
        <v>0</v>
      </c>
    </row>
    <row r="507" spans="2:48">
      <c r="B507" s="586" t="s">
        <v>1058</v>
      </c>
      <c r="C507" s="652"/>
    </row>
    <row r="508" spans="2:48">
      <c r="B508" s="497" t="s">
        <v>1069</v>
      </c>
      <c r="C508" s="653"/>
    </row>
    <row r="509" spans="2:48">
      <c r="B509" t="s">
        <v>1070</v>
      </c>
      <c r="C509" s="652"/>
    </row>
    <row r="510" spans="2:48">
      <c r="B510" s="587" t="s">
        <v>1071</v>
      </c>
      <c r="C510" s="652"/>
    </row>
    <row r="511" spans="2:48">
      <c r="B511" t="s">
        <v>1072</v>
      </c>
      <c r="C511" s="652">
        <v>-0.8</v>
      </c>
      <c r="AV511">
        <f ca="1">+AV746</f>
        <v>7.4999999999999997E-2</v>
      </c>
    </row>
    <row r="512" spans="2:48">
      <c r="B512"/>
      <c r="C512" s="652"/>
    </row>
    <row r="513" spans="2:48">
      <c r="B513" s="590" t="s">
        <v>1073</v>
      </c>
      <c r="C513" s="652"/>
    </row>
    <row r="514" spans="2:48">
      <c r="B514" t="s">
        <v>1332</v>
      </c>
      <c r="C514" s="654"/>
      <c r="AV514">
        <f>+AV93</f>
        <v>237</v>
      </c>
    </row>
    <row r="515" spans="2:48">
      <c r="B515" s="497" t="s">
        <v>1074</v>
      </c>
      <c r="C515" s="654"/>
    </row>
    <row r="516" spans="2:48">
      <c r="B516" t="s">
        <v>1075</v>
      </c>
      <c r="C516" s="652"/>
      <c r="AV516">
        <f>+AU514</f>
        <v>0</v>
      </c>
    </row>
    <row r="517" spans="2:48">
      <c r="B517" s="586" t="s">
        <v>1076</v>
      </c>
      <c r="C517" s="652"/>
    </row>
    <row r="518" spans="2:48">
      <c r="B518" t="s">
        <v>1077</v>
      </c>
      <c r="C518" s="652">
        <v>0.75</v>
      </c>
      <c r="AV518">
        <f>+AV43</f>
        <v>3.155909991457638E-2</v>
      </c>
    </row>
    <row r="519" spans="2:48">
      <c r="B519" s="497" t="s">
        <v>1078</v>
      </c>
      <c r="C519" s="652"/>
    </row>
    <row r="520" spans="2:48">
      <c r="B520" t="s">
        <v>1079</v>
      </c>
      <c r="C520" s="652">
        <v>0.75</v>
      </c>
      <c r="AV520">
        <f>+AU518</f>
        <v>0</v>
      </c>
    </row>
    <row r="521" spans="2:48">
      <c r="B521" t="s">
        <v>1080</v>
      </c>
      <c r="C521" s="652">
        <v>0.5</v>
      </c>
    </row>
    <row r="522" spans="2:48">
      <c r="B522" s="587" t="s">
        <v>1081</v>
      </c>
      <c r="C522" s="652"/>
    </row>
    <row r="523" spans="2:48">
      <c r="B523" t="s">
        <v>1335</v>
      </c>
      <c r="C523" s="652">
        <v>0.2</v>
      </c>
      <c r="AV523">
        <f>+(1+AV50)*(1+AV$486)/(1+AV$475)-1</f>
        <v>2.1478592929033313E-2</v>
      </c>
    </row>
    <row r="524" spans="2:48">
      <c r="B524" t="s">
        <v>1082</v>
      </c>
      <c r="C524" s="652">
        <v>0.2</v>
      </c>
    </row>
    <row r="525" spans="2:48">
      <c r="B525"/>
    </row>
    <row r="526" spans="2:48">
      <c r="B526" s="590" t="s">
        <v>1083</v>
      </c>
    </row>
    <row r="527" spans="2:48">
      <c r="B527" t="s">
        <v>1333</v>
      </c>
      <c r="C527" s="444"/>
      <c r="AV527">
        <f>+AV96</f>
        <v>388</v>
      </c>
    </row>
    <row r="528" spans="2:48">
      <c r="B528" s="497" t="s">
        <v>1084</v>
      </c>
      <c r="C528" s="444"/>
    </row>
    <row r="529" spans="2:48">
      <c r="B529" t="s">
        <v>1085</v>
      </c>
      <c r="AV529">
        <f>+AU527</f>
        <v>0</v>
      </c>
    </row>
    <row r="530" spans="2:48">
      <c r="B530" s="586" t="s">
        <v>1086</v>
      </c>
    </row>
    <row r="531" spans="2:48">
      <c r="B531" t="s">
        <v>1087</v>
      </c>
      <c r="C531" s="652">
        <v>0.6</v>
      </c>
    </row>
    <row r="532" spans="2:48">
      <c r="B532" t="s">
        <v>1088</v>
      </c>
      <c r="C532" s="652">
        <v>0.6</v>
      </c>
    </row>
    <row r="533" spans="2:48">
      <c r="B533" t="s">
        <v>1089</v>
      </c>
      <c r="C533" s="652">
        <v>0.5</v>
      </c>
    </row>
    <row r="534" spans="2:48">
      <c r="B534" s="587" t="s">
        <v>1090</v>
      </c>
      <c r="C534" s="652"/>
    </row>
    <row r="535" spans="2:48">
      <c r="B535" t="s">
        <v>1336</v>
      </c>
      <c r="C535" s="652">
        <v>-0.4</v>
      </c>
      <c r="AV535">
        <f>+(1+AV46)*(1+AV$486)/(1+AV$475)-1</f>
        <v>3.6748741442433452E-2</v>
      </c>
    </row>
    <row r="536" spans="2:48">
      <c r="B536" t="s">
        <v>1091</v>
      </c>
      <c r="C536" s="652">
        <v>-0.4</v>
      </c>
    </row>
    <row r="537" spans="2:48">
      <c r="B537"/>
    </row>
    <row r="538" spans="2:48">
      <c r="B538" s="216" t="s">
        <v>1092</v>
      </c>
    </row>
    <row r="539" spans="2:48">
      <c r="B539" t="s">
        <v>1337</v>
      </c>
      <c r="C539" s="555" t="s">
        <v>1093</v>
      </c>
      <c r="AV539">
        <f>+AV83</f>
        <v>209</v>
      </c>
    </row>
    <row r="540" spans="2:48">
      <c r="B540" s="497" t="s">
        <v>1094</v>
      </c>
      <c r="C540" s="576" t="s">
        <v>1095</v>
      </c>
    </row>
    <row r="541" spans="2:48">
      <c r="B541" t="s">
        <v>1331</v>
      </c>
      <c r="C541" s="650">
        <v>0.8</v>
      </c>
      <c r="AV541" t="e">
        <f>+AV299*$C541/AV$467</f>
        <v>#DIV/0!</v>
      </c>
    </row>
    <row r="542" spans="2:48">
      <c r="B542" s="497" t="s">
        <v>1094</v>
      </c>
      <c r="C542" s="576" t="s">
        <v>1095</v>
      </c>
    </row>
    <row r="543" spans="2:48">
      <c r="B543" t="s">
        <v>1341</v>
      </c>
      <c r="C543" s="591" t="s">
        <v>1093</v>
      </c>
      <c r="AV543" t="e">
        <f>+AV291/AV$467-AV539-AV541-AV545</f>
        <v>#DIV/0!</v>
      </c>
    </row>
    <row r="544" spans="2:48">
      <c r="B544" s="497" t="s">
        <v>1094</v>
      </c>
      <c r="C544" s="576" t="s">
        <v>1095</v>
      </c>
    </row>
    <row r="545" spans="2:48">
      <c r="B545" t="s">
        <v>1338</v>
      </c>
      <c r="C545" s="576"/>
      <c r="AV545" t="e">
        <f>+AV296/AV$467</f>
        <v>#DIV/0!</v>
      </c>
    </row>
    <row r="546" spans="2:48">
      <c r="B546" s="497" t="s">
        <v>1340</v>
      </c>
      <c r="C546" s="576"/>
      <c r="AV546" t="e">
        <f>-(AV226*AV268/1000)/AV$467</f>
        <v>#DIV/0!</v>
      </c>
    </row>
    <row r="547" spans="2:48">
      <c r="B547" t="s">
        <v>1339</v>
      </c>
      <c r="C547" s="592" t="s">
        <v>1096</v>
      </c>
      <c r="AV547" t="e">
        <f>+AV282/AV$467</f>
        <v>#DIV/0!</v>
      </c>
    </row>
    <row r="548" spans="2:48">
      <c r="B548" t="s">
        <v>1097</v>
      </c>
      <c r="C548" s="575" t="s">
        <v>1095</v>
      </c>
      <c r="AV548" t="e">
        <f>+(AV285+AV286)/AV$467</f>
        <v>#DIV/0!</v>
      </c>
    </row>
    <row r="549" spans="2:48">
      <c r="B549" t="s">
        <v>1098</v>
      </c>
      <c r="AV549" t="e">
        <f>+AV547-AV548</f>
        <v>#DIV/0!</v>
      </c>
    </row>
    <row r="550" spans="2:48">
      <c r="B550" t="s">
        <v>1099</v>
      </c>
      <c r="AV550" t="e">
        <f>+AV547-AV539-AV541-AV543-AV545</f>
        <v>#DIV/0!</v>
      </c>
    </row>
    <row r="551" spans="2:48">
      <c r="B551" s="497" t="s">
        <v>1100</v>
      </c>
      <c r="C551" s="497"/>
    </row>
    <row r="552" spans="2:48">
      <c r="B552" t="s">
        <v>1101</v>
      </c>
      <c r="C552" s="593" t="s">
        <v>1102</v>
      </c>
      <c r="AV552" t="e">
        <f>+(AV288)/AV$467</f>
        <v>#DIV/0!</v>
      </c>
    </row>
    <row r="553" spans="2:48">
      <c r="B553" t="s">
        <v>1103</v>
      </c>
      <c r="C553" s="575" t="s">
        <v>1095</v>
      </c>
    </row>
    <row r="554" spans="2:48">
      <c r="B554" t="s">
        <v>1104</v>
      </c>
      <c r="AV554" t="e">
        <f>+(AV303)/AV$467</f>
        <v>#DIV/0!</v>
      </c>
    </row>
    <row r="555" spans="2:48">
      <c r="B555" t="s">
        <v>1103</v>
      </c>
      <c r="C555" s="575" t="s">
        <v>1095</v>
      </c>
    </row>
    <row r="556" spans="2:48">
      <c r="B556" t="s">
        <v>1105</v>
      </c>
      <c r="C556" s="555" t="s">
        <v>1106</v>
      </c>
      <c r="AV556" t="e">
        <f>+(AV304)/AV$467</f>
        <v>#DIV/0!</v>
      </c>
    </row>
    <row r="557" spans="2:48">
      <c r="B557" t="s">
        <v>1103</v>
      </c>
      <c r="C557" s="575" t="s">
        <v>1095</v>
      </c>
    </row>
    <row r="558" spans="2:48">
      <c r="B558" s="594" t="s">
        <v>1107</v>
      </c>
      <c r="AV558" t="e">
        <f>+AV550+AV552+AV554+AV556</f>
        <v>#DIV/0!</v>
      </c>
    </row>
    <row r="559" spans="2:48">
      <c r="B559" s="594"/>
    </row>
    <row r="560" spans="2:48">
      <c r="B560" s="595" t="s">
        <v>1108</v>
      </c>
      <c r="C560" s="596" t="s">
        <v>1109</v>
      </c>
    </row>
    <row r="561" spans="2:48">
      <c r="B561" s="597" t="s">
        <v>1110</v>
      </c>
      <c r="C561" s="655">
        <v>0.69</v>
      </c>
    </row>
    <row r="562" spans="2:48">
      <c r="B562" s="597" t="s">
        <v>1111</v>
      </c>
      <c r="C562" s="655">
        <v>-0.29999999999999993</v>
      </c>
    </row>
    <row r="563" spans="2:48">
      <c r="B563" s="597" t="s">
        <v>1112</v>
      </c>
      <c r="C563" s="655">
        <v>0.5</v>
      </c>
    </row>
    <row r="564" spans="2:48">
      <c r="B564" s="597" t="s">
        <v>1113</v>
      </c>
      <c r="C564" s="655">
        <v>0.5</v>
      </c>
    </row>
    <row r="565" spans="2:48">
      <c r="B565" s="597" t="s">
        <v>1114</v>
      </c>
      <c r="C565" s="655"/>
    </row>
    <row r="566" spans="2:48">
      <c r="B566" s="598" t="s">
        <v>1115</v>
      </c>
      <c r="C566" s="655"/>
    </row>
    <row r="567" spans="2:48">
      <c r="B567" s="599" t="s">
        <v>1077</v>
      </c>
      <c r="C567" s="655"/>
    </row>
    <row r="568" spans="2:48">
      <c r="B568" s="600" t="s">
        <v>1080</v>
      </c>
      <c r="C568" s="655"/>
    </row>
    <row r="569" spans="2:48">
      <c r="B569" s="599" t="s">
        <v>1069</v>
      </c>
      <c r="C569" s="655"/>
    </row>
    <row r="570" spans="2:48">
      <c r="B570" s="599" t="s">
        <v>1116</v>
      </c>
      <c r="C570" s="655"/>
    </row>
    <row r="571" spans="2:48">
      <c r="B571" s="601" t="s">
        <v>1117</v>
      </c>
      <c r="C571" s="655">
        <v>0.05</v>
      </c>
    </row>
    <row r="572" spans="2:48">
      <c r="B572"/>
    </row>
    <row r="573" spans="2:48">
      <c r="B573" s="590" t="s">
        <v>1118</v>
      </c>
    </row>
    <row r="574" spans="2:48">
      <c r="B574" t="s">
        <v>1119</v>
      </c>
      <c r="C574" s="602" t="s">
        <v>1120</v>
      </c>
      <c r="AV574" t="e">
        <f t="shared" ref="AV574" si="124">+AV489+AV502+AV539+AV541+AV514-AV527</f>
        <v>#DIV/0!</v>
      </c>
    </row>
    <row r="575" spans="2:48">
      <c r="B575" s="497" t="s">
        <v>1121</v>
      </c>
      <c r="C575" s="602"/>
    </row>
    <row r="576" spans="2:48">
      <c r="B576" s="497" t="s">
        <v>1122</v>
      </c>
      <c r="C576" s="444" t="s">
        <v>1123</v>
      </c>
    </row>
    <row r="577" spans="2:49">
      <c r="B577"/>
    </row>
    <row r="578" spans="2:49" ht="15.6">
      <c r="B578" s="549" t="s">
        <v>1124</v>
      </c>
      <c r="C578" s="575" t="s">
        <v>1038</v>
      </c>
    </row>
    <row r="579" spans="2:49" ht="15.6">
      <c r="B579" s="603" t="s">
        <v>1125</v>
      </c>
    </row>
    <row r="580" spans="2:49">
      <c r="B580" s="216" t="s">
        <v>1126</v>
      </c>
    </row>
    <row r="581" spans="2:49">
      <c r="B581" s="604" t="s">
        <v>1344</v>
      </c>
      <c r="C581" s="575" t="s">
        <v>1127</v>
      </c>
      <c r="AV581">
        <f>+AV154/AU154-1</f>
        <v>3.144650775648028E-2</v>
      </c>
      <c r="AW581">
        <f>+AW154/AV154-1</f>
        <v>1.8383398006725171E-2</v>
      </c>
    </row>
    <row r="582" spans="2:49">
      <c r="B582" s="605" t="s">
        <v>1128</v>
      </c>
      <c r="C582" s="656">
        <v>0.7</v>
      </c>
      <c r="AV582">
        <f>+AU581</f>
        <v>0</v>
      </c>
      <c r="AW582">
        <f>+AV581</f>
        <v>3.144650775648028E-2</v>
      </c>
    </row>
    <row r="583" spans="2:49">
      <c r="B583" s="605" t="s">
        <v>1129</v>
      </c>
      <c r="C583" s="656"/>
    </row>
    <row r="584" spans="2:49">
      <c r="B584" s="606" t="s">
        <v>1130</v>
      </c>
      <c r="C584" s="656">
        <v>0.5</v>
      </c>
      <c r="AV584">
        <f>+$C584*AV582+(1-$C584)*AV583</f>
        <v>0</v>
      </c>
      <c r="AW584">
        <f>+$C584*AW582+(1-$C584)*AW583</f>
        <v>1.572325387824014E-2</v>
      </c>
    </row>
    <row r="585" spans="2:49">
      <c r="B585" s="587" t="s">
        <v>1131</v>
      </c>
      <c r="C585" s="656"/>
    </row>
    <row r="586" spans="2:49">
      <c r="B586" s="607" t="s">
        <v>1132</v>
      </c>
      <c r="C586" s="652"/>
    </row>
    <row r="587" spans="2:49">
      <c r="B587" s="216" t="s">
        <v>1133</v>
      </c>
      <c r="C587" s="652">
        <v>0.51</v>
      </c>
    </row>
    <row r="588" spans="2:49">
      <c r="B588" t="s">
        <v>1134</v>
      </c>
      <c r="C588" s="652">
        <v>0.8</v>
      </c>
      <c r="AV588">
        <f t="shared" ref="AV588" si="125">+AV609</f>
        <v>1.6892257497965752</v>
      </c>
    </row>
    <row r="589" spans="2:49">
      <c r="B589" t="s">
        <v>1135</v>
      </c>
      <c r="C589" s="576" t="s">
        <v>1109</v>
      </c>
    </row>
    <row r="590" spans="2:49">
      <c r="B590" s="587" t="s">
        <v>1136</v>
      </c>
    </row>
    <row r="591" spans="2:49">
      <c r="B591" t="s">
        <v>1137</v>
      </c>
      <c r="C591" s="651">
        <v>0.2</v>
      </c>
    </row>
    <row r="592" spans="2:49">
      <c r="B592" t="s">
        <v>1138</v>
      </c>
      <c r="C592" s="576" t="s">
        <v>1109</v>
      </c>
    </row>
    <row r="593" spans="2:3">
      <c r="B593" t="s">
        <v>1139</v>
      </c>
    </row>
    <row r="594" spans="2:3">
      <c r="B594" s="587" t="s">
        <v>1140</v>
      </c>
      <c r="C594" s="608" t="s">
        <v>1109</v>
      </c>
    </row>
    <row r="595" spans="2:3">
      <c r="B595" s="497" t="s">
        <v>1141</v>
      </c>
      <c r="C595" s="657">
        <v>0.2</v>
      </c>
    </row>
    <row r="596" spans="2:3">
      <c r="B596" s="587" t="s">
        <v>1140</v>
      </c>
      <c r="C596" s="609"/>
    </row>
    <row r="597" spans="2:3">
      <c r="B597"/>
    </row>
    <row r="598" spans="2:3">
      <c r="B598" s="610" t="s">
        <v>1142</v>
      </c>
      <c r="C598" s="611" t="s">
        <v>1143</v>
      </c>
    </row>
    <row r="599" spans="2:3">
      <c r="B599" s="612" t="s">
        <v>1144</v>
      </c>
      <c r="C599" s="613"/>
    </row>
    <row r="600" spans="2:3">
      <c r="B600" s="613" t="s">
        <v>1145</v>
      </c>
      <c r="C600" s="611" t="s">
        <v>1146</v>
      </c>
    </row>
    <row r="601" spans="2:3">
      <c r="B601" s="613" t="s">
        <v>1147</v>
      </c>
      <c r="C601" s="659">
        <v>0.7</v>
      </c>
    </row>
    <row r="602" spans="2:3">
      <c r="B602" s="613" t="s">
        <v>1148</v>
      </c>
      <c r="C602" s="613"/>
    </row>
    <row r="603" spans="2:3">
      <c r="B603" s="614" t="s">
        <v>1149</v>
      </c>
      <c r="C603" s="659">
        <v>0</v>
      </c>
    </row>
    <row r="604" spans="2:3">
      <c r="B604" s="614" t="s">
        <v>1150</v>
      </c>
      <c r="C604" s="610"/>
    </row>
    <row r="605" spans="2:3">
      <c r="B605" s="613" t="s">
        <v>1151</v>
      </c>
      <c r="C605" s="658"/>
    </row>
    <row r="606" spans="2:3">
      <c r="B606" s="613" t="s">
        <v>1152</v>
      </c>
      <c r="C606" s="659">
        <v>0.5</v>
      </c>
    </row>
    <row r="607" spans="2:3">
      <c r="B607" s="613" t="s">
        <v>1153</v>
      </c>
      <c r="C607" s="613"/>
    </row>
    <row r="608" spans="2:3">
      <c r="B608"/>
    </row>
    <row r="609" spans="2:48">
      <c r="B609" s="216" t="s">
        <v>1154</v>
      </c>
      <c r="C609" t="s">
        <v>1155</v>
      </c>
      <c r="AV609">
        <f t="shared" ref="AV609" si="126">+AV613/AV611</f>
        <v>1.6892257497965752</v>
      </c>
    </row>
    <row r="610" spans="2:48">
      <c r="B610" s="615" t="s">
        <v>1156</v>
      </c>
      <c r="AV610">
        <f t="shared" ref="AV610" si="127">+LN(AV609)</f>
        <v>0.5242702877434785</v>
      </c>
    </row>
    <row r="611" spans="2:48" ht="15.6">
      <c r="B611" s="616" t="s">
        <v>1157</v>
      </c>
      <c r="AV611">
        <f>+(AV624*AV615^$C615*AV618^$C618*AV621^$C621)/4</f>
        <v>893.90065252192699</v>
      </c>
    </row>
    <row r="612" spans="2:48">
      <c r="B612" s="563" t="s">
        <v>1158</v>
      </c>
      <c r="AV612" t="e">
        <f t="shared" ref="AV612" si="128">+AV611/AU611-1</f>
        <v>#DIV/0!</v>
      </c>
    </row>
    <row r="613" spans="2:48">
      <c r="B613" t="s">
        <v>1159</v>
      </c>
      <c r="AV613">
        <f t="shared" ref="AV613" si="129">+AV468</f>
        <v>1510</v>
      </c>
    </row>
    <row r="614" spans="2:48">
      <c r="B614" s="563" t="s">
        <v>1160</v>
      </c>
      <c r="AV614" t="e">
        <f>+(AV613/AL613)^0.1-1</f>
        <v>#DIV/0!</v>
      </c>
    </row>
    <row r="615" spans="2:48">
      <c r="B615" t="s">
        <v>1161</v>
      </c>
      <c r="C615">
        <v>0.25</v>
      </c>
      <c r="AU615">
        <f>+AU355</f>
        <v>3444.16774516742</v>
      </c>
      <c r="AV615">
        <f>+AU615*(1-AV617)+AV501</f>
        <v>3306.4010353607232</v>
      </c>
    </row>
    <row r="616" spans="2:48">
      <c r="B616" t="s">
        <v>1162</v>
      </c>
      <c r="AV616">
        <f t="shared" ref="AV616" si="130">+AV615/AU615-1</f>
        <v>-4.0000000000000036E-2</v>
      </c>
    </row>
    <row r="617" spans="2:48">
      <c r="B617" t="s">
        <v>1163</v>
      </c>
      <c r="AU617">
        <f>+AX356</f>
        <v>0.04</v>
      </c>
      <c r="AV617">
        <f>+AU617</f>
        <v>0.04</v>
      </c>
    </row>
    <row r="618" spans="2:48">
      <c r="B618" t="s">
        <v>1345</v>
      </c>
      <c r="C618">
        <v>0.15</v>
      </c>
      <c r="AU618">
        <f>+AX405</f>
        <v>3794.6475145527584</v>
      </c>
      <c r="AV618">
        <f>+AU618*1</f>
        <v>3794.6475145527584</v>
      </c>
    </row>
    <row r="619" spans="2:48">
      <c r="B619" t="s">
        <v>1164</v>
      </c>
      <c r="C619">
        <v>0.6</v>
      </c>
      <c r="AU619">
        <f>+AX398</f>
        <v>4.4290000000000003</v>
      </c>
      <c r="AV619">
        <f t="shared" ref="AV619" si="131">+AU619*(1+AV620)</f>
        <v>4.4290000000000003</v>
      </c>
    </row>
    <row r="620" spans="2:48">
      <c r="B620" t="s">
        <v>1165</v>
      </c>
      <c r="AV620">
        <f t="shared" ref="AV620" si="132">+AU620</f>
        <v>0</v>
      </c>
    </row>
    <row r="621" spans="2:48">
      <c r="B621" t="s">
        <v>1166</v>
      </c>
      <c r="C621">
        <v>0.6</v>
      </c>
      <c r="AU621">
        <f t="shared" ref="AU621:AV621" si="133">+AU619*(1-AU623)</f>
        <v>4.2961299999999998</v>
      </c>
      <c r="AV621">
        <f t="shared" si="133"/>
        <v>4.2961299999999998</v>
      </c>
    </row>
    <row r="622" spans="2:48">
      <c r="B622" t="s">
        <v>1167</v>
      </c>
      <c r="AV622">
        <f t="shared" ref="AV622" si="134">+AV621/AU621-1</f>
        <v>0</v>
      </c>
    </row>
    <row r="623" spans="2:48">
      <c r="B623" t="s">
        <v>1168</v>
      </c>
      <c r="AU623">
        <v>0.03</v>
      </c>
      <c r="AV623">
        <f t="shared" ref="AV623" si="135">+AU623</f>
        <v>0.03</v>
      </c>
    </row>
    <row r="624" spans="2:48">
      <c r="B624" t="s">
        <v>1169</v>
      </c>
      <c r="C624">
        <v>1</v>
      </c>
      <c r="AU624">
        <v>56</v>
      </c>
      <c r="AV624">
        <f t="shared" ref="AV624" si="136">+AU624*(1+AV625)</f>
        <v>57.120000000000005</v>
      </c>
    </row>
    <row r="625" spans="2:48">
      <c r="B625" t="s">
        <v>1170</v>
      </c>
      <c r="AV625">
        <v>0.02</v>
      </c>
    </row>
    <row r="626" spans="2:48">
      <c r="B626"/>
    </row>
    <row r="627" spans="2:48">
      <c r="B627" s="216" t="s">
        <v>1171</v>
      </c>
      <c r="AV627">
        <f ca="1">+$F629*AV629+$F631*AV631+$F635*AV635</f>
        <v>0</v>
      </c>
    </row>
    <row r="628" spans="2:48">
      <c r="B628" s="584" t="s">
        <v>1172</v>
      </c>
      <c r="C628" s="617"/>
      <c r="AV628">
        <f ca="1">+AV627</f>
        <v>0</v>
      </c>
    </row>
    <row r="629" spans="2:48">
      <c r="B629" t="s">
        <v>1173</v>
      </c>
      <c r="C629" s="618">
        <v>0.79999999999999993</v>
      </c>
      <c r="AV629">
        <f t="shared" ref="AV629" si="137">+AV580</f>
        <v>0</v>
      </c>
    </row>
    <row r="630" spans="2:48">
      <c r="B630" t="s">
        <v>1174</v>
      </c>
      <c r="C630" s="497">
        <v>0.28000000000000003</v>
      </c>
    </row>
    <row r="631" spans="2:48">
      <c r="B631" t="s">
        <v>1175</v>
      </c>
      <c r="C631" s="497">
        <v>0.16</v>
      </c>
      <c r="AV631">
        <f ca="1">+AV633+AV$636</f>
        <v>2.2862795890959357E-2</v>
      </c>
    </row>
    <row r="632" spans="2:48">
      <c r="B632" t="s">
        <v>1176</v>
      </c>
      <c r="C632" s="619"/>
    </row>
    <row r="633" spans="2:48">
      <c r="B633" t="s">
        <v>1177</v>
      </c>
      <c r="C633" s="619"/>
      <c r="AV633">
        <f t="shared" ref="AV633" si="138">+(AT481+AU481+AV481)/3</f>
        <v>2.6323995774841083E-2</v>
      </c>
    </row>
    <row r="634" spans="2:48">
      <c r="B634" t="s">
        <v>1178</v>
      </c>
      <c r="C634" s="497">
        <v>0.08</v>
      </c>
    </row>
    <row r="635" spans="2:48">
      <c r="B635" t="s">
        <v>1179</v>
      </c>
      <c r="C635" s="497">
        <v>0.04</v>
      </c>
      <c r="AV635">
        <f ca="1">+AV638+AV$636</f>
        <v>4.0347167789038942E-2</v>
      </c>
    </row>
    <row r="636" spans="2:48">
      <c r="B636" s="607" t="s">
        <v>1180</v>
      </c>
      <c r="C636" s="497"/>
      <c r="AV636">
        <f ca="1">+AV692</f>
        <v>0</v>
      </c>
    </row>
    <row r="637" spans="2:48">
      <c r="B637" t="s">
        <v>1181</v>
      </c>
    </row>
    <row r="638" spans="2:48">
      <c r="B638" t="s">
        <v>1182</v>
      </c>
      <c r="AV638">
        <f t="shared" ref="AV638" si="139">+(AT483+AU483+AV483)/3</f>
        <v>4.0347167789038942E-2</v>
      </c>
    </row>
    <row r="639" spans="2:48">
      <c r="B639"/>
    </row>
    <row r="640" spans="2:48">
      <c r="B640" s="216" t="s">
        <v>1183</v>
      </c>
      <c r="AV640">
        <f t="shared" ref="AV640" ca="1" si="140">+(1-AV$648)*AV641+AV$648*AV642</f>
        <v>0</v>
      </c>
    </row>
    <row r="641" spans="2:48">
      <c r="B641" t="s">
        <v>1184</v>
      </c>
      <c r="AV641">
        <f t="shared" ref="AV641" si="141">+AV580</f>
        <v>0</v>
      </c>
    </row>
    <row r="642" spans="2:48">
      <c r="B642" t="s">
        <v>1185</v>
      </c>
      <c r="C642" s="444" t="s">
        <v>1186</v>
      </c>
      <c r="AV642">
        <f t="shared" ref="AV642" ca="1" si="142">+AV643+AV692</f>
        <v>0</v>
      </c>
    </row>
    <row r="643" spans="2:48">
      <c r="B643" t="s">
        <v>1187</v>
      </c>
      <c r="AV643">
        <f>+AV16</f>
        <v>0</v>
      </c>
    </row>
    <row r="644" spans="2:48">
      <c r="B644" s="584" t="s">
        <v>1188</v>
      </c>
    </row>
    <row r="645" spans="2:48">
      <c r="B645" s="497" t="s">
        <v>1189</v>
      </c>
      <c r="C645" s="497"/>
    </row>
    <row r="646" spans="2:48">
      <c r="B646" t="s">
        <v>1190</v>
      </c>
    </row>
    <row r="647" spans="2:48">
      <c r="B647" t="s">
        <v>1191</v>
      </c>
    </row>
    <row r="648" spans="2:48">
      <c r="B648" t="s">
        <v>1192</v>
      </c>
      <c r="C648" s="592" t="s">
        <v>1193</v>
      </c>
      <c r="AV648">
        <f>+AV106</f>
        <v>84</v>
      </c>
    </row>
    <row r="649" spans="2:48">
      <c r="B649"/>
    </row>
    <row r="650" spans="2:48">
      <c r="B650" s="216" t="s">
        <v>1194</v>
      </c>
      <c r="AV650" t="e">
        <f>+AV653</f>
        <v>#DIV/0!</v>
      </c>
    </row>
    <row r="651" spans="2:48">
      <c r="B651" t="s">
        <v>1195</v>
      </c>
      <c r="AV651">
        <f t="shared" ref="AV651" si="143">+AV621</f>
        <v>4.2961299999999998</v>
      </c>
    </row>
    <row r="652" spans="2:48">
      <c r="B652" t="s">
        <v>1196</v>
      </c>
      <c r="AV652" t="e">
        <f t="shared" ref="AV652" si="144">+(AV613*AV615^(-$F615)*AV618^(-$F618)*AV624^(-1))^(1/$F619)</f>
        <v>#DIV/0!</v>
      </c>
    </row>
    <row r="653" spans="2:48">
      <c r="B653" s="590" t="s">
        <v>1197</v>
      </c>
      <c r="AV653" t="e">
        <f t="shared" ref="AV653" si="145">+$F654*AV654+(1-$F654)*AU653*(1+$F655*AV655)*(1+$F656*AV656)</f>
        <v>#DIV/0!</v>
      </c>
    </row>
    <row r="654" spans="2:48">
      <c r="B654" t="s">
        <v>1198</v>
      </c>
      <c r="C654" s="620">
        <v>0.5</v>
      </c>
      <c r="AV654">
        <f t="shared" ref="AV654" si="146">+AU651</f>
        <v>0</v>
      </c>
    </row>
    <row r="655" spans="2:48">
      <c r="B655" t="s">
        <v>1199</v>
      </c>
      <c r="C655" s="620">
        <v>1</v>
      </c>
      <c r="AV655" t="e">
        <f t="shared" ref="AV655" si="147">+AV613/AU613-1</f>
        <v>#DIV/0!</v>
      </c>
    </row>
    <row r="656" spans="2:48">
      <c r="B656" t="s">
        <v>1200</v>
      </c>
      <c r="C656" s="620">
        <v>-0.2</v>
      </c>
      <c r="AV656">
        <f t="shared" ref="AV656" si="148">+AV604</f>
        <v>0</v>
      </c>
    </row>
    <row r="657" spans="2:48">
      <c r="B657"/>
    </row>
    <row r="658" spans="2:48">
      <c r="B658"/>
      <c r="AV658">
        <f t="shared" ref="AV658" si="149">+AV$465</f>
        <v>0</v>
      </c>
    </row>
    <row r="659" spans="2:48" ht="15.6">
      <c r="B659" s="621" t="s">
        <v>1201</v>
      </c>
    </row>
    <row r="660" spans="2:48">
      <c r="B660" s="622" t="s">
        <v>1202</v>
      </c>
      <c r="C660" s="623" t="s">
        <v>1203</v>
      </c>
      <c r="AV660" t="e">
        <f t="shared" ref="AV660" si="150">+LN(AV661/AV662)</f>
        <v>#DIV/0!</v>
      </c>
    </row>
    <row r="661" spans="2:48">
      <c r="B661" s="624" t="s">
        <v>1204</v>
      </c>
      <c r="C661" s="625" t="s">
        <v>1039</v>
      </c>
      <c r="AV661">
        <f>+AU661/(1+AV75)</f>
        <v>0</v>
      </c>
    </row>
    <row r="662" spans="2:48">
      <c r="B662" s="624" t="s">
        <v>1205</v>
      </c>
      <c r="C662" s="625" t="s">
        <v>1206</v>
      </c>
      <c r="AV662">
        <f t="shared" ref="AV662" si="151">+AVERAGE(AO661:AV661)</f>
        <v>0</v>
      </c>
    </row>
    <row r="663" spans="2:48">
      <c r="B663" s="624" t="s">
        <v>1207</v>
      </c>
      <c r="C663" s="624"/>
      <c r="AV663" t="e">
        <f t="shared" ref="AV663" si="152">+AV662/AU662-1</f>
        <v>#DIV/0!</v>
      </c>
    </row>
    <row r="664" spans="2:48">
      <c r="B664" s="624" t="s">
        <v>1208</v>
      </c>
      <c r="C664" s="625" t="s">
        <v>1039</v>
      </c>
      <c r="AV664">
        <f>+AV74</f>
        <v>357</v>
      </c>
    </row>
    <row r="665" spans="2:48">
      <c r="B665" s="624" t="s">
        <v>1209</v>
      </c>
      <c r="C665" s="624"/>
      <c r="AV665" t="e">
        <f t="shared" ref="AV665" si="153">+AV664/AU664-1</f>
        <v>#DIV/0!</v>
      </c>
    </row>
    <row r="666" spans="2:48">
      <c r="B666"/>
      <c r="C666" s="626" t="s">
        <v>1210</v>
      </c>
    </row>
    <row r="667" spans="2:48" ht="15.6">
      <c r="B667" s="627" t="s">
        <v>1211</v>
      </c>
      <c r="C667" s="626">
        <v>0.2</v>
      </c>
      <c r="AV667">
        <f ca="1">+AV678-$F677*AV677</f>
        <v>0</v>
      </c>
    </row>
    <row r="668" spans="2:48">
      <c r="B668" s="628" t="s">
        <v>1212</v>
      </c>
      <c r="C668" s="604"/>
      <c r="AV668">
        <f t="shared" ref="AV668" si="154">+LN(AV664)</f>
        <v>5.8777357817796387</v>
      </c>
    </row>
    <row r="669" spans="2:48">
      <c r="B669" t="s">
        <v>1213</v>
      </c>
      <c r="AV669">
        <f ca="1">+AV714</f>
        <v>-3.5000000000000003E-2</v>
      </c>
    </row>
    <row r="670" spans="2:48">
      <c r="B670" s="587" t="s">
        <v>1214</v>
      </c>
      <c r="AV670">
        <f ca="1">-$F677*AV677</f>
        <v>0</v>
      </c>
    </row>
    <row r="671" spans="2:48">
      <c r="B671" t="s">
        <v>1215</v>
      </c>
      <c r="AV671">
        <f t="shared" ref="AV671" ca="1" si="155">+AV669-AV672</f>
        <v>-3.5000000000000003E-2</v>
      </c>
    </row>
    <row r="672" spans="2:48">
      <c r="B672" t="s">
        <v>1216</v>
      </c>
      <c r="AV672">
        <f t="shared" ref="AV672" ca="1" si="156">+AV628</f>
        <v>0</v>
      </c>
    </row>
    <row r="673" spans="2:48">
      <c r="B673" t="s">
        <v>1217</v>
      </c>
      <c r="AV673">
        <v>2.5000000000000001E-2</v>
      </c>
    </row>
    <row r="674" spans="2:48">
      <c r="B674" t="s">
        <v>1218</v>
      </c>
      <c r="AV674">
        <f t="shared" ref="AV674" si="157">+AV673-AV675</f>
        <v>5.000000000000001E-3</v>
      </c>
    </row>
    <row r="675" spans="2:48">
      <c r="B675" s="629" t="s">
        <v>1219</v>
      </c>
      <c r="C675" s="592" t="s">
        <v>1220</v>
      </c>
      <c r="AV675">
        <v>0.02</v>
      </c>
    </row>
    <row r="676" spans="2:48">
      <c r="B676" s="629" t="s">
        <v>1221</v>
      </c>
      <c r="C676" s="630" t="s">
        <v>1222</v>
      </c>
      <c r="AV676">
        <v>0.03</v>
      </c>
    </row>
    <row r="677" spans="2:48">
      <c r="B677" t="s">
        <v>1223</v>
      </c>
      <c r="C677" s="609">
        <v>0.5</v>
      </c>
      <c r="AV677">
        <f ca="1">+AV669-AV673-AV676</f>
        <v>-0.09</v>
      </c>
    </row>
    <row r="678" spans="2:48">
      <c r="B678" t="s">
        <v>1224</v>
      </c>
      <c r="C678">
        <v>0.5</v>
      </c>
      <c r="AV678">
        <f t="shared" ref="AV678" si="158">+AU667*$F678+AW667*(1-$F678)</f>
        <v>0</v>
      </c>
    </row>
    <row r="679" spans="2:48">
      <c r="B679" s="497" t="s">
        <v>1225</v>
      </c>
      <c r="C679" s="631" t="s">
        <v>1109</v>
      </c>
      <c r="AV679">
        <f ca="1">+AV671-AV674-AV676</f>
        <v>-7.0000000000000007E-2</v>
      </c>
    </row>
    <row r="680" spans="2:48">
      <c r="B680"/>
    </row>
    <row r="681" spans="2:48" ht="15.6">
      <c r="B681" s="632" t="s">
        <v>1226</v>
      </c>
    </row>
    <row r="682" spans="2:48">
      <c r="B682" t="s">
        <v>1227</v>
      </c>
      <c r="C682" s="633" t="s">
        <v>1228</v>
      </c>
      <c r="AV682">
        <v>5.0000000000000001E-3</v>
      </c>
    </row>
    <row r="683" spans="2:48">
      <c r="B683" t="s">
        <v>1229</v>
      </c>
      <c r="C683" s="555" t="s">
        <v>1220</v>
      </c>
      <c r="AV683">
        <v>0.05</v>
      </c>
    </row>
    <row r="684" spans="2:48">
      <c r="B684" t="s">
        <v>1230</v>
      </c>
      <c r="AV684">
        <f>+AV13*0+AV675</f>
        <v>0.02</v>
      </c>
    </row>
    <row r="685" spans="2:48">
      <c r="B685" t="s">
        <v>1231</v>
      </c>
      <c r="AV685">
        <f t="shared" ref="AV685" si="159">+AV682+AV683-AV684</f>
        <v>3.5000000000000003E-2</v>
      </c>
    </row>
    <row r="686" spans="2:48">
      <c r="B686" s="216" t="s">
        <v>1232</v>
      </c>
      <c r="C686" s="576" t="s">
        <v>1233</v>
      </c>
    </row>
    <row r="687" spans="2:48">
      <c r="B687" t="s">
        <v>1234</v>
      </c>
      <c r="C687" s="497">
        <v>0.8</v>
      </c>
      <c r="AV687">
        <f t="shared" ref="AV687" si="160">+$F687*AU685+(1-$F687)*AV685</f>
        <v>3.5000000000000003E-2</v>
      </c>
    </row>
    <row r="688" spans="2:48">
      <c r="B688"/>
      <c r="C688" s="634" t="s">
        <v>1235</v>
      </c>
    </row>
    <row r="689" spans="2:48">
      <c r="B689" s="629" t="s">
        <v>1236</v>
      </c>
      <c r="C689" s="587">
        <v>0.8</v>
      </c>
      <c r="AV689">
        <f t="shared" ref="AV689" si="161">+AU689+AV687</f>
        <v>3.5000000000000003E-2</v>
      </c>
    </row>
    <row r="690" spans="2:48">
      <c r="B690" s="629"/>
      <c r="C690" s="587"/>
    </row>
    <row r="691" spans="2:48" ht="15.6">
      <c r="B691" s="635" t="s">
        <v>1237</v>
      </c>
      <c r="C691" s="636"/>
      <c r="AV691">
        <f t="shared" ref="AV691" ca="1" si="162">+$F667*AV667+$F689*AV689</f>
        <v>0</v>
      </c>
    </row>
    <row r="692" spans="2:48">
      <c r="B692" s="629" t="s">
        <v>1238</v>
      </c>
      <c r="AV692">
        <f ca="1">+AV691-AU691</f>
        <v>0</v>
      </c>
    </row>
    <row r="693" spans="2:48">
      <c r="B693" s="587" t="s">
        <v>1239</v>
      </c>
      <c r="AV693">
        <f t="shared" ref="AV693" si="163">+EXP(AV689)</f>
        <v>1.0356197087996233</v>
      </c>
    </row>
    <row r="694" spans="2:48">
      <c r="B694" s="629" t="s">
        <v>1240</v>
      </c>
      <c r="AV694">
        <f t="shared" ref="AV694" ca="1" si="164">+AV692+AV675-AV627</f>
        <v>0.02</v>
      </c>
    </row>
    <row r="695" spans="2:48">
      <c r="B695" s="587" t="s">
        <v>1241</v>
      </c>
      <c r="AV695">
        <f ca="1">+AU695*(1+AV694)</f>
        <v>0</v>
      </c>
    </row>
    <row r="696" spans="2:48">
      <c r="B696" s="587" t="s">
        <v>1242</v>
      </c>
      <c r="AV696">
        <f t="shared" ref="AV696" si="165">+AU696*(1+AV682)</f>
        <v>0</v>
      </c>
    </row>
    <row r="697" spans="2:48">
      <c r="B697" s="587" t="s">
        <v>1243</v>
      </c>
      <c r="AV697" t="e">
        <f t="shared" ref="AV697" ca="1" si="166">+LN(AV695/AV696)</f>
        <v>#DIV/0!</v>
      </c>
    </row>
    <row r="698" spans="2:48">
      <c r="B698" s="629" t="s">
        <v>1244</v>
      </c>
      <c r="AV698">
        <f ca="1">+AV461+AV692-AV627</f>
        <v>0</v>
      </c>
    </row>
    <row r="699" spans="2:48">
      <c r="B699" s="629" t="s">
        <v>1245</v>
      </c>
      <c r="AV699">
        <f ca="1">+AV485+AV692-AV627</f>
        <v>7.9079010811725817E-2</v>
      </c>
    </row>
    <row r="700" spans="2:48">
      <c r="B700" s="629"/>
    </row>
    <row r="701" spans="2:48">
      <c r="B701" s="563" t="s">
        <v>1246</v>
      </c>
    </row>
    <row r="702" spans="2:48">
      <c r="B702" s="637" t="s">
        <v>1247</v>
      </c>
    </row>
    <row r="703" spans="2:48">
      <c r="B703" s="638" t="s">
        <v>1248</v>
      </c>
    </row>
    <row r="704" spans="2:48">
      <c r="B704" s="637" t="s">
        <v>1249</v>
      </c>
    </row>
    <row r="705" spans="2:48">
      <c r="B705" s="637" t="s">
        <v>1250</v>
      </c>
    </row>
    <row r="706" spans="2:48">
      <c r="B706" s="637" t="s">
        <v>1251</v>
      </c>
    </row>
    <row r="707" spans="2:48">
      <c r="B707" s="639" t="s">
        <v>1252</v>
      </c>
    </row>
    <row r="708" spans="2:48">
      <c r="B708"/>
    </row>
    <row r="709" spans="2:48" ht="15.6">
      <c r="B709" s="549" t="s">
        <v>1253</v>
      </c>
      <c r="AV709">
        <f t="shared" ref="AV709" si="167">+AV$465</f>
        <v>0</v>
      </c>
    </row>
    <row r="710" spans="2:48">
      <c r="B710" s="216" t="s">
        <v>1254</v>
      </c>
    </row>
    <row r="711" spans="2:48">
      <c r="B711" s="640" t="s">
        <v>1255</v>
      </c>
      <c r="AV711">
        <f t="shared" ref="AV711" ca="1" si="168">+AV713-AV718</f>
        <v>-5.5000000000000007E-2</v>
      </c>
    </row>
    <row r="712" spans="2:48">
      <c r="B712" s="640" t="s">
        <v>1256</v>
      </c>
      <c r="AV712">
        <f ca="1">+AV714-AV717</f>
        <v>-5.5000000000000007E-2</v>
      </c>
    </row>
    <row r="713" spans="2:48">
      <c r="B713" s="641" t="s">
        <v>1257</v>
      </c>
      <c r="C713" s="642"/>
      <c r="AV713">
        <f ca="1">+AV714-AV724</f>
        <v>-3.5000000000000003E-2</v>
      </c>
    </row>
    <row r="714" spans="2:48" ht="15.6">
      <c r="B714" s="635" t="s">
        <v>1258</v>
      </c>
      <c r="C714" s="643" t="s">
        <v>1259</v>
      </c>
      <c r="AV714">
        <f ca="1">+$F716*AV716+(1-$F716)*(AV717+$F720*AV720+IF(AV722&lt;0,1.1,$F722)*AV722+$F727*AV727)+AV731</f>
        <v>-3.5000000000000003E-2</v>
      </c>
    </row>
    <row r="715" spans="2:48">
      <c r="B715" t="s">
        <v>1260</v>
      </c>
      <c r="C715" s="575" t="s">
        <v>1261</v>
      </c>
      <c r="AV715">
        <f t="shared" ref="AV715" si="169">+AV447</f>
        <v>0</v>
      </c>
    </row>
    <row r="716" spans="2:48">
      <c r="B716" t="s">
        <v>1262</v>
      </c>
      <c r="C716" s="644">
        <v>0.7</v>
      </c>
      <c r="AV716">
        <f>+AU715</f>
        <v>0</v>
      </c>
    </row>
    <row r="717" spans="2:48">
      <c r="B717" t="s">
        <v>1263</v>
      </c>
      <c r="C717" s="633" t="s">
        <v>1264</v>
      </c>
      <c r="AV717">
        <f t="shared" ref="AV717" si="170">+AV718+AV719</f>
        <v>0.02</v>
      </c>
    </row>
    <row r="718" spans="2:48">
      <c r="B718" t="s">
        <v>1265</v>
      </c>
      <c r="AV718">
        <v>0.02</v>
      </c>
    </row>
    <row r="719" spans="2:48">
      <c r="B719" t="s">
        <v>1266</v>
      </c>
      <c r="C719" s="644"/>
      <c r="AV719">
        <f t="shared" ref="AV719" si="171">+AW734</f>
        <v>0</v>
      </c>
    </row>
    <row r="720" spans="2:48">
      <c r="B720" t="s">
        <v>1267</v>
      </c>
      <c r="C720" s="644">
        <v>0.5</v>
      </c>
      <c r="AV720">
        <f t="shared" ref="AV720" si="172">+AV610</f>
        <v>0.5242702877434785</v>
      </c>
    </row>
    <row r="721" spans="2:48">
      <c r="B721" s="587" t="s">
        <v>1268</v>
      </c>
      <c r="C721" s="644"/>
      <c r="AV721">
        <f>+(1-$F716)*$F720*AV720</f>
        <v>0</v>
      </c>
    </row>
    <row r="722" spans="2:48">
      <c r="B722" t="s">
        <v>1269</v>
      </c>
      <c r="C722" s="644">
        <v>2.1</v>
      </c>
      <c r="AV722">
        <f t="shared" ref="AV722" si="173">+(AV724-AV726)</f>
        <v>-0.05</v>
      </c>
    </row>
    <row r="723" spans="2:48">
      <c r="B723" s="587" t="s">
        <v>1270</v>
      </c>
      <c r="C723" s="644"/>
      <c r="AV723">
        <f>+(1-$F716)*IF(AV722&lt;0,1.1,$F722)*AV722</f>
        <v>-5.5000000000000007E-2</v>
      </c>
    </row>
    <row r="724" spans="2:48">
      <c r="B724" t="s">
        <v>1271</v>
      </c>
      <c r="C724" s="644"/>
      <c r="AV724">
        <f t="shared" ref="AV724" si="174">+AW627</f>
        <v>0</v>
      </c>
    </row>
    <row r="725" spans="2:48">
      <c r="B725" t="s">
        <v>1272</v>
      </c>
      <c r="C725" s="644"/>
    </row>
    <row r="726" spans="2:48">
      <c r="B726" t="s">
        <v>1273</v>
      </c>
      <c r="C726" s="644"/>
      <c r="AV726">
        <f t="shared" ref="AV726" si="175">+AV734</f>
        <v>0.05</v>
      </c>
    </row>
    <row r="727" spans="2:48">
      <c r="B727" t="s">
        <v>1274</v>
      </c>
      <c r="C727" s="644">
        <v>0.2</v>
      </c>
      <c r="AV727">
        <f t="shared" ref="AV727" ca="1" si="176">+AV729-AV730</f>
        <v>-3.5000000000000003E-2</v>
      </c>
    </row>
    <row r="728" spans="2:48">
      <c r="B728" s="587" t="s">
        <v>1275</v>
      </c>
      <c r="C728" s="644"/>
      <c r="AV728">
        <f ca="1">+(1-$F716)*$F727*AV727</f>
        <v>0</v>
      </c>
    </row>
    <row r="729" spans="2:48">
      <c r="B729" t="s">
        <v>1276</v>
      </c>
      <c r="C729" s="644"/>
      <c r="AV729">
        <f ca="1">+AV691</f>
        <v>0</v>
      </c>
    </row>
    <row r="730" spans="2:48">
      <c r="B730" t="s">
        <v>1277</v>
      </c>
      <c r="C730" s="644"/>
      <c r="AV730">
        <f t="shared" ref="AV730" si="177">+AV689</f>
        <v>3.5000000000000003E-2</v>
      </c>
    </row>
    <row r="731" spans="2:48">
      <c r="B731" t="s">
        <v>1278</v>
      </c>
      <c r="C731" s="644">
        <v>1</v>
      </c>
      <c r="AV731">
        <v>0</v>
      </c>
    </row>
    <row r="732" spans="2:48">
      <c r="B732"/>
      <c r="C732" s="644"/>
    </row>
    <row r="733" spans="2:48">
      <c r="B733"/>
      <c r="C733" s="444" t="s">
        <v>1279</v>
      </c>
    </row>
    <row r="734" spans="2:48">
      <c r="B734" s="216" t="s">
        <v>1280</v>
      </c>
      <c r="C734" s="587">
        <v>0.5</v>
      </c>
      <c r="AV734">
        <f t="shared" ref="AV734" si="178">+$F734*AU734+(1-$F734)*AV735</f>
        <v>0.05</v>
      </c>
    </row>
    <row r="735" spans="2:48">
      <c r="B735" t="s">
        <v>1281</v>
      </c>
      <c r="C735" s="587"/>
      <c r="AV735">
        <v>0.05</v>
      </c>
    </row>
    <row r="736" spans="2:48">
      <c r="B736" t="s">
        <v>1282</v>
      </c>
      <c r="C736" s="587"/>
    </row>
    <row r="737" spans="2:48">
      <c r="B737"/>
    </row>
    <row r="738" spans="2:48">
      <c r="B738" s="216" t="s">
        <v>1283</v>
      </c>
    </row>
    <row r="739" spans="2:48">
      <c r="B739" t="s">
        <v>1284</v>
      </c>
      <c r="C739" s="643" t="s">
        <v>1259</v>
      </c>
      <c r="AV739">
        <f t="shared" ref="AV739" ca="1" si="179">+AV714</f>
        <v>-3.5000000000000003E-2</v>
      </c>
    </row>
    <row r="740" spans="2:48">
      <c r="B740" s="604" t="s">
        <v>1285</v>
      </c>
      <c r="AV740">
        <f t="shared" ref="AV740" si="180">+AV447</f>
        <v>0</v>
      </c>
    </row>
    <row r="741" spans="2:48">
      <c r="B741" t="s">
        <v>1286</v>
      </c>
      <c r="AV741">
        <v>0.02</v>
      </c>
    </row>
    <row r="742" spans="2:48">
      <c r="B742" t="s">
        <v>1287</v>
      </c>
      <c r="AV742">
        <f ca="1">+AV739+AV741</f>
        <v>-1.5000000000000003E-2</v>
      </c>
    </row>
    <row r="743" spans="2:48">
      <c r="B743" s="216" t="s">
        <v>1288</v>
      </c>
      <c r="AV743">
        <f ca="1">+AV742-AW$747</f>
        <v>-1.5000000000000003E-2</v>
      </c>
    </row>
    <row r="744" spans="2:48">
      <c r="B744" t="s">
        <v>1289</v>
      </c>
      <c r="AV744">
        <v>0.09</v>
      </c>
    </row>
    <row r="745" spans="2:48">
      <c r="B745" t="s">
        <v>1290</v>
      </c>
      <c r="AV745">
        <f ca="1">+AV742+AV744</f>
        <v>7.4999999999999997E-2</v>
      </c>
    </row>
    <row r="746" spans="2:48">
      <c r="B746" s="216" t="s">
        <v>1291</v>
      </c>
      <c r="AV746">
        <f ca="1">+AV745-AW$747</f>
        <v>7.4999999999999997E-2</v>
      </c>
    </row>
    <row r="747" spans="2:48">
      <c r="B747" t="s">
        <v>1292</v>
      </c>
      <c r="C747" s="643" t="s">
        <v>1293</v>
      </c>
      <c r="AV747">
        <f ca="1">+AV627</f>
        <v>0</v>
      </c>
    </row>
    <row r="748" spans="2:48">
      <c r="B748"/>
    </row>
    <row r="749" spans="2:48">
      <c r="B749" s="216" t="s">
        <v>1294</v>
      </c>
    </row>
    <row r="750" spans="2:48" ht="15.6">
      <c r="B750" s="635" t="s">
        <v>1295</v>
      </c>
      <c r="C750" s="643" t="s">
        <v>1296</v>
      </c>
      <c r="AV750" t="e">
        <f t="shared" ref="AV750" ca="1" si="181">+$F753*AV753+(1-$F753)*($F755*AV755+$F762*(AV762-AU762)-AV760)</f>
        <v>#DIV/0!</v>
      </c>
    </row>
    <row r="751" spans="2:48">
      <c r="B751" t="s">
        <v>1297</v>
      </c>
      <c r="AV751" t="e">
        <f t="shared" ref="AV751" ca="1" si="182">+AV752/AU752-1</f>
        <v>#DIV/0!</v>
      </c>
    </row>
    <row r="752" spans="2:48">
      <c r="B752" s="629" t="s">
        <v>1298</v>
      </c>
      <c r="C752" s="576" t="s">
        <v>1127</v>
      </c>
      <c r="AV752" t="e">
        <f ca="1">+AU752*(1+AV750)</f>
        <v>#DIV/0!</v>
      </c>
    </row>
    <row r="753" spans="2:48">
      <c r="B753" t="s">
        <v>1299</v>
      </c>
      <c r="C753" s="497">
        <v>0.5</v>
      </c>
      <c r="AV753" t="e">
        <f>+AV754/AU754-1</f>
        <v>#DIV/0!</v>
      </c>
    </row>
    <row r="754" spans="2:48">
      <c r="B754" t="s">
        <v>1300</v>
      </c>
      <c r="AV754">
        <f t="shared" ref="AV754" si="183">+AU752</f>
        <v>0</v>
      </c>
    </row>
    <row r="755" spans="2:48">
      <c r="B755" t="s">
        <v>1301</v>
      </c>
      <c r="C755" s="497">
        <v>1</v>
      </c>
      <c r="AV755" t="e">
        <f t="shared" ref="AV755" ca="1" si="184">+AV756/AU756-1</f>
        <v>#DIV/0!</v>
      </c>
    </row>
    <row r="756" spans="2:48">
      <c r="B756" t="s">
        <v>1302</v>
      </c>
      <c r="AV756">
        <f t="shared" ref="AV756" ca="1" si="185">+AV757*AV759</f>
        <v>0</v>
      </c>
    </row>
    <row r="757" spans="2:48">
      <c r="B757" t="s">
        <v>1303</v>
      </c>
      <c r="AV757" t="e">
        <f t="shared" ref="AV757" si="186">+AV574</f>
        <v>#DIV/0!</v>
      </c>
    </row>
    <row r="758" spans="2:48">
      <c r="B758" t="s">
        <v>1304</v>
      </c>
      <c r="AV758">
        <f ca="1">+AV640</f>
        <v>0</v>
      </c>
    </row>
    <row r="759" spans="2:48">
      <c r="B759" t="s">
        <v>1305</v>
      </c>
      <c r="AV759">
        <f t="shared" ref="AV759" ca="1" si="187">+AU759*(1+AV758)</f>
        <v>0</v>
      </c>
    </row>
    <row r="760" spans="2:48">
      <c r="B760" t="s">
        <v>1306</v>
      </c>
      <c r="AV760">
        <f>+AV761</f>
        <v>-0.03</v>
      </c>
    </row>
    <row r="761" spans="2:48">
      <c r="B761" s="497" t="s">
        <v>1307</v>
      </c>
      <c r="AV761">
        <v>-0.03</v>
      </c>
    </row>
    <row r="762" spans="2:48">
      <c r="B762" t="s">
        <v>1308</v>
      </c>
      <c r="C762" s="497">
        <v>-0.05</v>
      </c>
      <c r="AV762">
        <f ca="1">+AV714</f>
        <v>-3.5000000000000003E-2</v>
      </c>
    </row>
    <row r="763" spans="2:48">
      <c r="B763"/>
    </row>
    <row r="764" spans="2:48">
      <c r="B764" s="216" t="s">
        <v>1309</v>
      </c>
    </row>
    <row r="765" spans="2:48">
      <c r="B765" t="s">
        <v>1310</v>
      </c>
      <c r="AV765" t="e">
        <f t="shared" ref="AV765" ca="1" si="188">+AV752/AV766</f>
        <v>#DIV/0!</v>
      </c>
    </row>
    <row r="766" spans="2:48">
      <c r="B766" t="s">
        <v>1311</v>
      </c>
      <c r="AV766">
        <f t="shared" ref="AV766" si="189">+AV434</f>
        <v>3.3805597162961063</v>
      </c>
    </row>
    <row r="767" spans="2:48">
      <c r="B767" t="s">
        <v>1312</v>
      </c>
      <c r="C767" s="444" t="s">
        <v>1220</v>
      </c>
      <c r="AV767">
        <f t="shared" ref="AV767" si="190">+AV393</f>
        <v>0</v>
      </c>
    </row>
    <row r="768" spans="2:48">
      <c r="B768" t="s">
        <v>1313</v>
      </c>
      <c r="C768" s="444" t="s">
        <v>1314</v>
      </c>
      <c r="AV768" t="e">
        <f t="shared" ref="AV768" ca="1" si="191">+AV752-AV767</f>
        <v>#DIV/0!</v>
      </c>
    </row>
    <row r="769" spans="2:2">
      <c r="B769"/>
    </row>
    <row r="770" spans="2:2">
      <c r="B770" s="444" t="s">
        <v>1315</v>
      </c>
    </row>
  </sheetData>
  <mergeCells count="2">
    <mergeCell ref="C7:C10"/>
    <mergeCell ref="C11:C13"/>
  </mergeCells>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72390</xdr:colOff>
                <xdr:row>3</xdr:row>
                <xdr:rowOff>26670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tabSelected="1" zoomScale="80" zoomScaleNormal="80" workbookViewId="0">
      <pane xSplit="1" ySplit="5" topLeftCell="LZ165" activePane="bottomRight" state="frozen"/>
      <selection pane="topRight" activeCell="B1" sqref="B1"/>
      <selection pane="bottomLeft" activeCell="A2" sqref="A2"/>
      <selection pane="bottomRight" activeCell="ML153" sqref="ML153:MN153"/>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3">
      <c r="A152" s="433" t="s">
        <v>1478</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6">
        <v>40.175256148311021</v>
      </c>
      <c r="AY153" s="746">
        <v>39.750403627211632</v>
      </c>
      <c r="AZ153" s="746">
        <v>39.984346809376568</v>
      </c>
      <c r="BA153" s="746">
        <v>39.801869713146552</v>
      </c>
      <c r="BB153" s="746">
        <v>38.963448841522002</v>
      </c>
      <c r="BC153" s="746">
        <v>39.070254456411433</v>
      </c>
      <c r="BD153" s="746">
        <v>39.192800109744198</v>
      </c>
      <c r="BE153" s="746">
        <v>39.190286011891686</v>
      </c>
      <c r="BF153" s="746">
        <v>38.915691662942656</v>
      </c>
      <c r="BG153" s="746">
        <v>38.858428789273411</v>
      </c>
      <c r="BH153" s="746">
        <v>38.678652348386187</v>
      </c>
      <c r="BI153" s="746">
        <v>37.799523510043862</v>
      </c>
      <c r="BJ153" s="746">
        <v>37.718768955566532</v>
      </c>
      <c r="BK153" s="746">
        <v>37.832726012114868</v>
      </c>
      <c r="BL153" s="746">
        <v>38.336189284150137</v>
      </c>
      <c r="BM153" s="746">
        <v>38.519758392868575</v>
      </c>
      <c r="BN153" s="746">
        <v>38.773907260203977</v>
      </c>
      <c r="BO153" s="746">
        <v>39.004096757851514</v>
      </c>
      <c r="BP153" s="746">
        <v>39.526058507781585</v>
      </c>
      <c r="BQ153" s="746">
        <v>39.883956081116608</v>
      </c>
      <c r="BR153" s="746">
        <v>41.083811389608769</v>
      </c>
      <c r="BS153" s="746">
        <v>43.231696178329678</v>
      </c>
      <c r="BT153" s="746">
        <v>43.312402738567023</v>
      </c>
      <c r="BU153" s="746">
        <v>43.136623265863754</v>
      </c>
      <c r="BV153" s="746">
        <v>41.446286643520324</v>
      </c>
      <c r="BW153" s="746">
        <v>41.767501550479459</v>
      </c>
      <c r="BX153" s="746">
        <v>42.603080585212091</v>
      </c>
      <c r="BY153" s="746">
        <v>42.239762554400983</v>
      </c>
      <c r="BZ153" s="746">
        <v>41.135214682789069</v>
      </c>
      <c r="CA153" s="746">
        <v>40.628908705805863</v>
      </c>
      <c r="CB153" s="746">
        <v>40.4076429220232</v>
      </c>
      <c r="CC153" s="746">
        <v>39.655813712684804</v>
      </c>
      <c r="CD153" s="746">
        <v>39.099629742656553</v>
      </c>
      <c r="CE153" s="746">
        <v>39.071075654472637</v>
      </c>
      <c r="CF153" s="746">
        <v>39.070560704680659</v>
      </c>
      <c r="CG153" s="746">
        <v>38.75588585774738</v>
      </c>
      <c r="CH153" s="746">
        <v>38.506292589192988</v>
      </c>
      <c r="CI153" s="746">
        <v>37.991099800137647</v>
      </c>
      <c r="CJ153" s="746">
        <v>38.144439930721958</v>
      </c>
      <c r="CK153" s="746">
        <v>38.726686022053777</v>
      </c>
      <c r="CL153" s="746">
        <v>39.053488387471099</v>
      </c>
      <c r="CM153" s="746">
        <v>38.768886158938294</v>
      </c>
      <c r="CN153" s="746">
        <v>39.587653406112601</v>
      </c>
      <c r="CO153" s="746">
        <v>40.012893327423726</v>
      </c>
      <c r="CP153" s="746">
        <v>41.087942150971607</v>
      </c>
      <c r="CQ153" s="746">
        <v>41.644519407586657</v>
      </c>
      <c r="CR153" s="746">
        <v>42.686967432867519</v>
      </c>
      <c r="CS153" s="746">
        <v>43.596106477190929</v>
      </c>
      <c r="CT153" s="746">
        <v>42.161029742521052</v>
      </c>
      <c r="CU153" s="746">
        <v>42.017457868485032</v>
      </c>
      <c r="CV153" s="746">
        <v>42.689912924537069</v>
      </c>
      <c r="CW153" s="746">
        <v>43.404790588866028</v>
      </c>
      <c r="CX153" s="746">
        <v>43.823763976961175</v>
      </c>
      <c r="CY153" s="746">
        <v>43.953836469553821</v>
      </c>
      <c r="CZ153" s="746">
        <v>45.124487728376103</v>
      </c>
      <c r="DA153" s="746">
        <v>45.363628089875348</v>
      </c>
      <c r="DB153" s="746">
        <v>46.607386336520882</v>
      </c>
      <c r="DC153" s="746">
        <v>46.972290320052736</v>
      </c>
      <c r="DD153" s="746">
        <v>47.159794990599785</v>
      </c>
      <c r="DE153" s="746">
        <v>46.87826136554051</v>
      </c>
      <c r="DF153" s="746">
        <v>47.325319627582246</v>
      </c>
      <c r="DG153" s="746">
        <v>47.971630643524918</v>
      </c>
      <c r="DH153" s="746">
        <v>48.443620006873232</v>
      </c>
      <c r="DI153" s="746">
        <v>48.90504936981818</v>
      </c>
      <c r="DJ153" s="746">
        <v>49.167854705295966</v>
      </c>
      <c r="DK153" s="746">
        <v>49.124954136421906</v>
      </c>
      <c r="DL153" s="746">
        <v>49.677771726731457</v>
      </c>
      <c r="DM153" s="746">
        <v>51.07010452339884</v>
      </c>
      <c r="DN153" s="746">
        <v>51.47065537788238</v>
      </c>
      <c r="DO153" s="746">
        <v>52.589385877672996</v>
      </c>
      <c r="DP153" s="746">
        <v>52.795523275783324</v>
      </c>
      <c r="DQ153" s="746">
        <v>51.681306266826162</v>
      </c>
      <c r="DR153" s="746">
        <v>52.818845471131482</v>
      </c>
      <c r="DS153" s="746">
        <v>53.410875946999603</v>
      </c>
      <c r="DT153" s="746">
        <v>54.702130606394405</v>
      </c>
      <c r="DU153" s="746">
        <v>55.093564008645714</v>
      </c>
      <c r="DV153" s="746">
        <v>54.82346129831803</v>
      </c>
      <c r="DW153" s="746">
        <v>54.547542880360801</v>
      </c>
      <c r="DX153" s="746">
        <v>54.535009213108872</v>
      </c>
      <c r="DY153" s="746">
        <v>55.178944743092011</v>
      </c>
      <c r="DZ153" s="746">
        <v>55.677452698088402</v>
      </c>
      <c r="EA153" s="746">
        <v>55.108447957608576</v>
      </c>
      <c r="EB153" s="746">
        <v>54.497313717269122</v>
      </c>
      <c r="EC153" s="746">
        <v>54.579384668312073</v>
      </c>
      <c r="ED153" s="746">
        <v>55.54217238566261</v>
      </c>
      <c r="EE153" s="746">
        <v>57.55424238580791</v>
      </c>
      <c r="EF153" s="746">
        <v>58.393538472491393</v>
      </c>
      <c r="EG153" s="746">
        <v>59.195986652011101</v>
      </c>
      <c r="EH153" s="746">
        <v>59.096004522754498</v>
      </c>
      <c r="EI153" s="746">
        <v>59.596661028660655</v>
      </c>
      <c r="EJ153" s="746">
        <v>59.588357211606436</v>
      </c>
      <c r="EK153" s="746">
        <v>60.206554129296862</v>
      </c>
      <c r="EL153" s="746">
        <v>60.835488990004869</v>
      </c>
      <c r="EM153" s="746">
        <v>60.952370097648256</v>
      </c>
      <c r="EN153" s="746">
        <v>60.650120129549556</v>
      </c>
      <c r="EO153" s="746">
        <v>61.204363695440442</v>
      </c>
      <c r="EP153" s="746">
        <v>62.5445972408994</v>
      </c>
      <c r="EQ153" s="746">
        <v>63.832236659281989</v>
      </c>
      <c r="ER153" s="746">
        <v>65.407294460930046</v>
      </c>
      <c r="ES153" s="746">
        <v>65.191220032859349</v>
      </c>
      <c r="ET153" s="746">
        <v>64.297291621923435</v>
      </c>
      <c r="EU153" s="746">
        <v>63.97064008289486</v>
      </c>
      <c r="EV153" s="746">
        <v>64.483900811249669</v>
      </c>
      <c r="EW153" s="746">
        <v>65.239621141453895</v>
      </c>
      <c r="EX153" s="746">
        <v>65.72543301445674</v>
      </c>
      <c r="EY153" s="746">
        <v>65.778856497394727</v>
      </c>
      <c r="EZ153" s="746">
        <v>65.842398237265741</v>
      </c>
      <c r="FA153" s="746">
        <v>65.231196910324869</v>
      </c>
      <c r="FB153" s="746">
        <v>66.581439739757286</v>
      </c>
      <c r="FC153" s="746">
        <v>67.852549398220546</v>
      </c>
      <c r="FD153" s="746">
        <v>70.333801369925254</v>
      </c>
      <c r="FE153" s="746">
        <v>72.427858624957182</v>
      </c>
      <c r="FF153" s="746">
        <v>72.287260407821563</v>
      </c>
      <c r="FG153" s="746">
        <v>73.79854119230626</v>
      </c>
      <c r="FH153" s="746">
        <v>76.267516913732592</v>
      </c>
      <c r="FI153" s="746">
        <v>78.280029126733382</v>
      </c>
      <c r="FJ153" s="746">
        <v>79.230764692888116</v>
      </c>
      <c r="FK153" s="746">
        <v>80.186418720163402</v>
      </c>
      <c r="FL153" s="746">
        <v>80.555934524767522</v>
      </c>
      <c r="FM153" s="746">
        <v>79.7925470279134</v>
      </c>
      <c r="FN153" s="746">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c r="MQ153" s="699"/>
      <c r="MR153" s="699"/>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162.45615247203622</v>
      </c>
      <c r="MM154" s="439">
        <v>165.8732713045265</v>
      </c>
      <c r="MN154" s="439">
        <v>167.88408457475811</v>
      </c>
      <c r="MO154" s="439">
        <v>169.60654370915955</v>
      </c>
      <c r="MP154" s="439"/>
      <c r="MQ154" s="439"/>
      <c r="MR154" s="439"/>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c r="MQ155" s="440"/>
      <c r="MR155" s="440"/>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c r="MQ156" s="440"/>
      <c r="MR156" s="440"/>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c r="MQ157" s="440"/>
      <c r="MR157" s="440"/>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c r="MQ158" s="440"/>
      <c r="MR158" s="440"/>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c r="MQ159" s="440"/>
      <c r="MR159" s="440"/>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c r="MQ160" s="440"/>
      <c r="MR160" s="440"/>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c r="MQ161" s="440"/>
      <c r="MR161" s="440"/>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143.78232791093663</v>
      </c>
      <c r="MM162" s="440">
        <v>144.34059130144996</v>
      </c>
      <c r="MN162" s="440">
        <v>144.60283341496421</v>
      </c>
      <c r="MO162" s="440">
        <v>145.0017592411989</v>
      </c>
      <c r="MP162" s="440"/>
      <c r="MQ162" s="440"/>
      <c r="MR162" s="440"/>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c r="MQ163" s="440"/>
      <c r="MR163" s="440"/>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c r="MQ164" s="440"/>
      <c r="MR164" s="440"/>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c r="MQ165" s="440"/>
      <c r="MR165" s="440"/>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c r="MQ166" s="439"/>
      <c r="MR166" s="439"/>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c r="MQ167" s="440"/>
      <c r="MR167" s="440"/>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c r="MQ168" s="440"/>
      <c r="MR168" s="440"/>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c r="MQ169" s="440"/>
      <c r="MR169" s="440"/>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c r="MQ170" s="440"/>
      <c r="MR170" s="440"/>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c r="MQ171" s="440"/>
      <c r="MR171" s="440"/>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c r="MQ172" s="440"/>
      <c r="MR172" s="440"/>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c r="MQ173" s="440"/>
      <c r="MR173" s="440"/>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c r="MQ174" s="440"/>
      <c r="MR174" s="440"/>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c r="MQ175" s="440"/>
      <c r="MR175" s="440"/>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c r="MQ176" s="440"/>
      <c r="MR176" s="440"/>
      <c r="MS176" s="440"/>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c r="MQ177" s="440"/>
      <c r="MR177" s="440"/>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60">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c r="MQ178" s="439"/>
      <c r="MR178" s="439"/>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61">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c r="MQ179" s="439"/>
      <c r="MR179" s="439"/>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61">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c r="MQ180" s="439"/>
      <c r="MR180" s="439"/>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60">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c r="MQ181" s="439"/>
      <c r="MR181" s="439"/>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61">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c r="MQ182" s="439"/>
      <c r="MR182" s="439"/>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61">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c r="MQ183" s="439"/>
      <c r="MR183" s="439"/>
      <c r="MS183" s="439"/>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62">
        <v>158.28823945321881</v>
      </c>
      <c r="MI184" s="441">
        <v>159.19375938213099</v>
      </c>
      <c r="MJ184" s="441">
        <v>159.34237877288641</v>
      </c>
      <c r="MK184" s="441">
        <v>158.92888570229775</v>
      </c>
      <c r="ML184" s="441">
        <v>159.59364874417815</v>
      </c>
      <c r="MM184" s="441">
        <v>160.19293310648538</v>
      </c>
      <c r="MN184" s="441">
        <v>162.14994692729624</v>
      </c>
      <c r="MO184" s="441">
        <v>166.05201109591098</v>
      </c>
      <c r="MP184" s="441"/>
      <c r="MQ184" s="441"/>
      <c r="MR184" s="441"/>
      <c r="MS184" s="441"/>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2167.7247697263615</v>
      </c>
      <c r="MN244" s="480">
        <v>2220.9940891114547</v>
      </c>
      <c r="MO244" s="480"/>
      <c r="MP244" s="480"/>
      <c r="MQ244" s="480"/>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c r="MP245" s="481"/>
      <c r="MQ245" s="481"/>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c r="MP246" s="481"/>
      <c r="MQ246" s="481"/>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c r="MP247" s="480"/>
      <c r="MQ247" s="480"/>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c r="MP248" s="481"/>
      <c r="MQ248" s="481"/>
      <c r="MR248" s="481"/>
      <c r="MS248" s="481"/>
      <c r="MT248" s="481"/>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c r="MP249" s="481"/>
      <c r="MQ249" s="481"/>
      <c r="MR249" s="481"/>
      <c r="MS249" s="481"/>
      <c r="MT249" s="481"/>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c r="MP250" s="481"/>
      <c r="MQ250" s="481"/>
      <c r="MR250" s="481"/>
      <c r="MS250" s="481"/>
      <c r="MT250" s="481"/>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c r="MP251" s="481"/>
      <c r="MQ251" s="481"/>
      <c r="MR251" s="481"/>
      <c r="MS251" s="481"/>
      <c r="MT251" s="481"/>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c r="MP252" s="481"/>
      <c r="MQ252" s="481"/>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c r="MP253" s="529"/>
      <c r="MQ253" s="529"/>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c r="MP254" s="481"/>
      <c r="MQ254" s="481"/>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c r="MP255" s="481"/>
      <c r="MQ255" s="481"/>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c r="MP256" s="481"/>
      <c r="MQ256" s="481"/>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c r="MP257" s="529"/>
      <c r="MQ257" s="529"/>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c r="MP258" s="481"/>
      <c r="MQ258" s="481"/>
      <c r="MR258" s="481"/>
      <c r="MS258" s="481"/>
      <c r="MT258" s="481"/>
      <c r="MU258" s="481"/>
      <c r="MV258" s="481"/>
      <c r="MW258" s="481"/>
    </row>
    <row r="259" spans="1:361">
      <c r="A259" s="648" t="s">
        <v>1316</v>
      </c>
      <c r="B259" s="481">
        <v>3.0700000000003058E-2</v>
      </c>
      <c r="C259" s="481">
        <v>2.250000000003638E-3</v>
      </c>
      <c r="D259" s="481">
        <v>-9.2999999999960892E-3</v>
      </c>
      <c r="E259" s="481">
        <v>1.799999999995805E-3</v>
      </c>
      <c r="F259" s="481">
        <v>4.199999999997317E-3</v>
      </c>
      <c r="G259" s="481">
        <v>2.6999999999901547E-3</v>
      </c>
      <c r="H259" s="481">
        <v>3.1000000000034333E-3</v>
      </c>
      <c r="I259" s="481">
        <v>3.6999999999878241E-3</v>
      </c>
      <c r="J259" s="481">
        <v>5.2999999999983061E-3</v>
      </c>
      <c r="K259" s="481">
        <v>0.18270000000001119</v>
      </c>
      <c r="L259" s="481">
        <v>7.0000000000192131E-4</v>
      </c>
      <c r="M259" s="481">
        <v>3.5300000000013654E-2</v>
      </c>
      <c r="N259" s="481">
        <v>6.4100000000003376E-2</v>
      </c>
      <c r="O259" s="481">
        <v>5.0100000000000477E-2</v>
      </c>
      <c r="P259" s="481">
        <v>0.16279999999998296</v>
      </c>
      <c r="Q259" s="481">
        <v>1.7999999999886995E-3</v>
      </c>
      <c r="R259" s="481">
        <v>4.4000000000039563E-3</v>
      </c>
      <c r="S259" s="481">
        <v>-0.19709999999999184</v>
      </c>
      <c r="T259" s="481">
        <v>4.199999999997317E-3</v>
      </c>
      <c r="U259" s="481">
        <v>5.0000000001659828E-4</v>
      </c>
      <c r="V259" s="481">
        <v>5.0199999999989586E-2</v>
      </c>
      <c r="W259" s="481">
        <v>-7.0000000000121076E-3</v>
      </c>
      <c r="X259" s="481">
        <v>3.1000000000034333E-3</v>
      </c>
      <c r="Y259" s="481">
        <v>-8.8000000000079126E-3</v>
      </c>
      <c r="Z259" s="481">
        <v>2.9999999999574811E-4</v>
      </c>
      <c r="AA259" s="481">
        <v>0.65296999999999628</v>
      </c>
      <c r="AB259" s="481">
        <v>-0.62789999999999679</v>
      </c>
      <c r="AC259" s="481">
        <v>-0.1160899999999998</v>
      </c>
      <c r="AD259" s="481">
        <v>-9.8599999999990473E-2</v>
      </c>
      <c r="AE259" s="481">
        <v>-8.8000000000008072E-2</v>
      </c>
      <c r="AF259" s="481">
        <v>0.136099999999999</v>
      </c>
      <c r="AG259" s="481">
        <v>3.6900000000002819E-2</v>
      </c>
      <c r="AH259" s="481">
        <v>1.4000000000010004E-2</v>
      </c>
      <c r="AI259" s="481">
        <v>-0.10030000000000427</v>
      </c>
      <c r="AJ259" s="481">
        <v>-4.7700000000006071E-2</v>
      </c>
      <c r="AK259" s="481">
        <v>-5.0000000000238742E-3</v>
      </c>
      <c r="AL259" s="481">
        <v>-0.17502999999999247</v>
      </c>
      <c r="AM259" s="481">
        <v>-0.11524000000000001</v>
      </c>
      <c r="AN259" s="481">
        <v>-1.0876599999999854</v>
      </c>
      <c r="AO259" s="481">
        <v>-0.67768999999999835</v>
      </c>
      <c r="AP259" s="481">
        <v>4.6260000000017953E-2</v>
      </c>
      <c r="AQ259" s="481">
        <v>-1.7874800000000022</v>
      </c>
      <c r="AR259" s="481">
        <v>1.1426300000000111</v>
      </c>
      <c r="AS259" s="481">
        <v>0.43379999999999086</v>
      </c>
      <c r="AT259" s="481">
        <v>0.40976999999999464</v>
      </c>
      <c r="AU259" s="481">
        <v>0.57184999999998354</v>
      </c>
      <c r="AV259" s="481">
        <v>0.47516000000000247</v>
      </c>
      <c r="AW259" s="481">
        <v>2.6200000000073942E-3</v>
      </c>
      <c r="AX259" s="481">
        <v>6.7740999999983842E-2</v>
      </c>
      <c r="AY259" s="481">
        <v>-0.57896500000001083</v>
      </c>
      <c r="AZ259" s="481">
        <v>-8.5306000000002769E-2</v>
      </c>
      <c r="BA259" s="481">
        <v>0.91481199999999774</v>
      </c>
      <c r="BB259" s="481">
        <v>0.40347399999998856</v>
      </c>
      <c r="BC259" s="481">
        <v>0.4522049999999922</v>
      </c>
      <c r="BD259" s="481">
        <v>0.39202199999999721</v>
      </c>
      <c r="BE259" s="481">
        <v>9.6429999999969596E-3</v>
      </c>
      <c r="BF259" s="481">
        <v>5.4824999999979696E-2</v>
      </c>
      <c r="BG259" s="481">
        <v>7.1347000000002936E-2</v>
      </c>
      <c r="BH259" s="481">
        <v>4.5530000000297832E-3</v>
      </c>
      <c r="BI259" s="481">
        <v>0.4813800000000299</v>
      </c>
      <c r="BJ259" s="481">
        <v>0.8939200000000227</v>
      </c>
      <c r="BK259" s="481">
        <v>1.5263199999999983</v>
      </c>
      <c r="BL259" s="481">
        <v>1.0176310000000228</v>
      </c>
      <c r="BM259" s="481">
        <v>1.2411999999999921</v>
      </c>
      <c r="BN259" s="481">
        <v>0.86105999999998062</v>
      </c>
      <c r="BO259" s="481">
        <v>0.77330600000000516</v>
      </c>
      <c r="BP259" s="481">
        <v>0.40709999999998558</v>
      </c>
      <c r="BQ259" s="481">
        <v>0.54010000000000957</v>
      </c>
      <c r="BR259" s="481">
        <v>0.33911000000000513</v>
      </c>
      <c r="BS259" s="481">
        <v>-0.84082000000002211</v>
      </c>
      <c r="BT259" s="481">
        <v>0.68967999999999563</v>
      </c>
      <c r="BU259" s="481">
        <v>1.0614649999999841</v>
      </c>
      <c r="BV259" s="481">
        <v>-0.3386690000000101</v>
      </c>
      <c r="BW259" s="481">
        <v>1.3999399999999582</v>
      </c>
      <c r="BX259" s="481">
        <v>2.7999999986150215E-5</v>
      </c>
      <c r="BY259" s="481">
        <v>7.899999999949614E-5</v>
      </c>
      <c r="BZ259" s="481">
        <v>-2.8000000014571924E-5</v>
      </c>
      <c r="CA259" s="481">
        <v>0.19662000000002422</v>
      </c>
      <c r="CB259" s="481">
        <v>2.8799999999762349E-3</v>
      </c>
      <c r="CC259" s="481">
        <v>2.6877300000000162</v>
      </c>
      <c r="CD259" s="481">
        <v>2.4025749999999846</v>
      </c>
      <c r="CE259" s="481">
        <v>-2.6281490000000218</v>
      </c>
      <c r="CF259" s="481">
        <v>-0.64979999999999905</v>
      </c>
      <c r="CG259" s="481">
        <v>-0.20047999999997046</v>
      </c>
      <c r="CH259" s="481">
        <v>0.80548000000003128</v>
      </c>
      <c r="CI259" s="481">
        <v>0.79931999999996606</v>
      </c>
      <c r="CJ259" s="481">
        <v>-0.19658000000001152</v>
      </c>
      <c r="CK259" s="481">
        <v>-0.20289999999999964</v>
      </c>
      <c r="CL259" s="481">
        <v>4.7000000003549758E-4</v>
      </c>
      <c r="CM259" s="481">
        <v>1.3999999995917278E-4</v>
      </c>
      <c r="CN259" s="481">
        <v>4.5269999999987931E-2</v>
      </c>
      <c r="CO259" s="481">
        <v>9.0000000000145519E-5</v>
      </c>
      <c r="CP259" s="481">
        <v>1.5999999996552106E-4</v>
      </c>
      <c r="CQ259" s="481">
        <v>6.4800000000104774E-3</v>
      </c>
      <c r="CR259" s="481">
        <v>-4.0999999998803105E-4</v>
      </c>
      <c r="CS259" s="481">
        <v>4.9999999998817657E-4</v>
      </c>
      <c r="CT259" s="481">
        <v>0.42277000000001408</v>
      </c>
      <c r="CU259" s="481">
        <v>0.42236999999997238</v>
      </c>
      <c r="CV259" s="481">
        <v>0.44617999999999824</v>
      </c>
      <c r="CW259" s="481">
        <v>0.7066000000000372</v>
      </c>
      <c r="CX259" s="481">
        <v>0.70721000000000345</v>
      </c>
      <c r="CY259" s="481">
        <v>0.70709999999999695</v>
      </c>
      <c r="CZ259" s="481">
        <v>2.4467899999999645</v>
      </c>
      <c r="DA259" s="481">
        <v>2.4573200000000384</v>
      </c>
      <c r="DB259" s="481">
        <v>2.4071299999999667</v>
      </c>
      <c r="DC259" s="481">
        <v>3.7650799999999833</v>
      </c>
      <c r="DD259" s="481">
        <v>3.3181800000000408</v>
      </c>
      <c r="DE259" s="481">
        <v>3.0452100000000257</v>
      </c>
      <c r="DF259" s="481">
        <v>-0.1774918467999953</v>
      </c>
      <c r="DG259" s="481">
        <v>-0.17092284299997118</v>
      </c>
      <c r="DH259" s="481">
        <v>0.1708001119999949</v>
      </c>
      <c r="DI259" s="481">
        <v>-1.7190880000157449E-3</v>
      </c>
      <c r="DJ259" s="481">
        <v>-0.92329647299996509</v>
      </c>
      <c r="DK259" s="481">
        <v>-0.40191194300001598</v>
      </c>
      <c r="DL259" s="481">
        <v>-1.8879682170000365</v>
      </c>
      <c r="DM259" s="481">
        <v>-0.35860560700004385</v>
      </c>
      <c r="DN259" s="481">
        <v>-0.29794244600003594</v>
      </c>
      <c r="DO259" s="481">
        <v>-6.2385340999981054E-2</v>
      </c>
      <c r="DP259" s="481">
        <v>-0.19216112399999474</v>
      </c>
      <c r="DQ259" s="481">
        <v>-2.25619999999995</v>
      </c>
      <c r="DR259" s="481">
        <v>1.1019999999945185E-2</v>
      </c>
      <c r="DS259" s="481">
        <v>3.350000000003206E-2</v>
      </c>
      <c r="DT259" s="481">
        <v>-4.500000000007276E-3</v>
      </c>
      <c r="DU259" s="481">
        <v>-6.0000000047466528E-5</v>
      </c>
      <c r="DV259" s="481">
        <v>4.0300000000286218E-3</v>
      </c>
      <c r="DW259" s="481">
        <v>-7.4000000000751243E-4</v>
      </c>
      <c r="DX259" s="481">
        <v>6.1000000002309207E-4</v>
      </c>
      <c r="DY259" s="481">
        <v>9.9999999747524271E-6</v>
      </c>
      <c r="DZ259" s="481">
        <v>-9.9999999747524271E-6</v>
      </c>
      <c r="EA259" s="481">
        <v>-1.0000000031595846E-5</v>
      </c>
      <c r="EB259" s="481">
        <v>-1.9999999949504854E-5</v>
      </c>
      <c r="EC259" s="481">
        <v>6.5000000003578862E-4</v>
      </c>
      <c r="ED259" s="481">
        <v>-9.9999999747524271E-6</v>
      </c>
      <c r="EE259" s="481">
        <v>9.9999999463307176E-6</v>
      </c>
      <c r="EF259" s="481">
        <v>-0.32981000000003746</v>
      </c>
      <c r="EG259" s="481">
        <v>0</v>
      </c>
      <c r="EH259" s="481">
        <v>0</v>
      </c>
      <c r="EI259" s="481">
        <v>8.0000000025393092E-5</v>
      </c>
      <c r="EJ259" s="481">
        <v>5.009999999970205E-3</v>
      </c>
      <c r="EK259" s="481">
        <v>1.0000000031595846E-5</v>
      </c>
      <c r="EL259" s="481">
        <v>-9.9999999179090082E-6</v>
      </c>
      <c r="EM259" s="481">
        <v>1.0000000088439265E-5</v>
      </c>
      <c r="EN259" s="481">
        <v>-3.1999999998788553E-4</v>
      </c>
      <c r="EO259" s="481">
        <v>9.9999999747524271E-6</v>
      </c>
      <c r="EP259" s="481">
        <v>-4.3000000005122274E-4</v>
      </c>
      <c r="EQ259" s="481">
        <v>-2.0000000006348273E-5</v>
      </c>
      <c r="ER259" s="481">
        <v>0</v>
      </c>
      <c r="ES259" s="481">
        <v>-5.0000000044292392E-5</v>
      </c>
      <c r="ET259" s="481">
        <v>9.9999999179090082E-6</v>
      </c>
      <c r="EU259" s="481">
        <v>-1.0000000088439265E-5</v>
      </c>
      <c r="EV259" s="481">
        <v>-2.0000000006348273E-5</v>
      </c>
      <c r="EW259" s="481">
        <v>2.0000000063191692E-5</v>
      </c>
      <c r="EX259" s="481">
        <v>2.0000000063191692E-5</v>
      </c>
      <c r="EY259" s="481">
        <v>0</v>
      </c>
      <c r="EZ259" s="481">
        <v>-8.0000000082236511E-5</v>
      </c>
      <c r="FA259" s="481">
        <v>-1.8699999999398642E-3</v>
      </c>
      <c r="FB259" s="481">
        <v>1.0086399999999571</v>
      </c>
      <c r="FC259" s="481">
        <v>1.0020200000000727</v>
      </c>
      <c r="FD259" s="481">
        <v>-4.8999999995658072E-4</v>
      </c>
      <c r="FE259" s="481">
        <v>0.99644000000000688</v>
      </c>
      <c r="FF259" s="481">
        <v>0.99733000000003358</v>
      </c>
      <c r="FG259" s="481">
        <v>-4.899999998997373E-4</v>
      </c>
      <c r="FH259" s="481">
        <v>1.077880000000107</v>
      </c>
      <c r="FI259" s="481">
        <v>1.0450800000000413</v>
      </c>
      <c r="FJ259" s="481">
        <v>-2.4740000000008422E-2</v>
      </c>
      <c r="FK259" s="481">
        <v>1.0370000000000346</v>
      </c>
      <c r="FL259" s="481">
        <v>1.015260000000012</v>
      </c>
      <c r="FM259" s="481">
        <v>9.1200000000526416E-3</v>
      </c>
      <c r="FN259" s="481">
        <v>-5.3300000000717773E-3</v>
      </c>
      <c r="FO259" s="481">
        <v>1.5449999999646025E-3</v>
      </c>
      <c r="FP259" s="481">
        <v>1.1000000000649379E-4</v>
      </c>
      <c r="FQ259" s="481">
        <v>6.1149999999940974E-2</v>
      </c>
      <c r="FR259" s="481">
        <v>5.1010000000076161E-2</v>
      </c>
      <c r="FS259" s="481">
        <v>2.6800000000548607E-3</v>
      </c>
      <c r="FT259" s="481">
        <v>2.955999999994674E-2</v>
      </c>
      <c r="FU259" s="481">
        <v>-2.3289999999917654E-2</v>
      </c>
      <c r="FV259" s="481">
        <v>1.8670000000042819E-2</v>
      </c>
      <c r="FW259" s="481">
        <v>3.0000000037944119E-5</v>
      </c>
      <c r="FX259" s="481">
        <v>1.0400000000117871E-2</v>
      </c>
      <c r="FY259" s="481">
        <v>-2.1070173860000523</v>
      </c>
      <c r="FZ259" s="481">
        <v>-8.0350000000066757E-2</v>
      </c>
      <c r="GA259" s="481">
        <v>-3.5372569983394442E-2</v>
      </c>
      <c r="GB259" s="481">
        <v>-3.8359448374762906E-2</v>
      </c>
      <c r="GC259" s="481">
        <v>-1.8076785760285929E-3</v>
      </c>
      <c r="GD259" s="481">
        <v>-3.8169999999922766E-2</v>
      </c>
      <c r="GE259" s="481">
        <v>5.1499999999577994E-3</v>
      </c>
      <c r="GF259" s="481">
        <v>5.7699999999840657E-3</v>
      </c>
      <c r="GG259" s="481">
        <v>-0.15606948039987856</v>
      </c>
      <c r="GH259" s="481">
        <v>-0.16562000000010357</v>
      </c>
      <c r="GI259" s="481">
        <v>-5.452000000013868E-2</v>
      </c>
      <c r="GJ259" s="481">
        <v>-7.9233313200006705E-2</v>
      </c>
      <c r="GK259" s="481">
        <v>-7.5649999999995998E-2</v>
      </c>
      <c r="GL259" s="481">
        <v>-7.5349999999957618E-2</v>
      </c>
      <c r="GM259" s="481">
        <v>-7.5340000000096552E-2</v>
      </c>
      <c r="GN259" s="481">
        <v>-7.5369999999907122E-2</v>
      </c>
      <c r="GO259" s="481">
        <v>-0.10241172557891787</v>
      </c>
      <c r="GP259" s="481">
        <v>-6.7099999999982174E-3</v>
      </c>
      <c r="GQ259" s="481">
        <v>-2.9895510000073955E-2</v>
      </c>
      <c r="GR259" s="481">
        <v>0.10008627999991404</v>
      </c>
      <c r="GS259" s="481">
        <v>3.6860000000046966E-2</v>
      </c>
      <c r="GT259" s="481">
        <v>-3.7670000000048276E-2</v>
      </c>
      <c r="GU259" s="481">
        <v>4.0720000000078471E-2</v>
      </c>
      <c r="GV259" s="481">
        <v>0</v>
      </c>
      <c r="GW259" s="481">
        <v>-2.2737367544323206E-13</v>
      </c>
      <c r="GX259" s="481">
        <v>0</v>
      </c>
      <c r="GY259" s="481">
        <v>0</v>
      </c>
      <c r="GZ259" s="481">
        <v>0</v>
      </c>
      <c r="HA259" s="481">
        <v>0</v>
      </c>
      <c r="HB259" s="481">
        <v>0</v>
      </c>
      <c r="HC259" s="481">
        <v>0</v>
      </c>
      <c r="HD259" s="481">
        <v>0</v>
      </c>
      <c r="HE259" s="481">
        <v>0</v>
      </c>
      <c r="HF259" s="481">
        <v>0</v>
      </c>
      <c r="HG259" s="481">
        <v>0</v>
      </c>
      <c r="HH259" s="481">
        <v>0</v>
      </c>
      <c r="HI259" s="481">
        <v>0</v>
      </c>
      <c r="HJ259" s="481">
        <v>0</v>
      </c>
      <c r="HK259" s="481">
        <v>0</v>
      </c>
      <c r="HL259" s="481">
        <v>0</v>
      </c>
      <c r="HM259" s="481">
        <v>0</v>
      </c>
      <c r="HN259" s="481">
        <v>0</v>
      </c>
      <c r="HO259" s="481">
        <v>0</v>
      </c>
      <c r="HP259" s="481">
        <v>0</v>
      </c>
      <c r="HQ259" s="481">
        <v>0</v>
      </c>
      <c r="HR259" s="481">
        <v>0</v>
      </c>
      <c r="HS259" s="481">
        <v>0</v>
      </c>
      <c r="HT259" s="481">
        <v>0</v>
      </c>
      <c r="HU259" s="481">
        <v>3.4043551602962907E-2</v>
      </c>
      <c r="HV259" s="481">
        <v>0</v>
      </c>
      <c r="HW259" s="481">
        <v>0</v>
      </c>
      <c r="HX259" s="481">
        <v>0</v>
      </c>
      <c r="HY259" s="481">
        <v>0</v>
      </c>
      <c r="HZ259" s="481">
        <v>0</v>
      </c>
      <c r="IA259" s="481">
        <v>0</v>
      </c>
      <c r="IB259" s="481">
        <v>0</v>
      </c>
      <c r="IC259" s="481">
        <v>0</v>
      </c>
      <c r="ID259" s="481">
        <v>0</v>
      </c>
      <c r="IE259" s="481">
        <v>0</v>
      </c>
      <c r="IF259" s="481">
        <v>0</v>
      </c>
      <c r="IG259" s="481">
        <v>0</v>
      </c>
      <c r="IH259" s="481">
        <v>0</v>
      </c>
      <c r="II259" s="481">
        <v>0</v>
      </c>
      <c r="IJ259" s="481">
        <v>0</v>
      </c>
      <c r="IK259" s="481">
        <v>0</v>
      </c>
      <c r="IL259" s="481">
        <v>0</v>
      </c>
      <c r="IM259" s="481">
        <v>0</v>
      </c>
      <c r="IN259" s="481">
        <v>0</v>
      </c>
      <c r="IO259" s="481">
        <v>0</v>
      </c>
      <c r="IP259" s="481">
        <v>0</v>
      </c>
      <c r="IQ259" s="481">
        <v>0</v>
      </c>
      <c r="IR259" s="481">
        <v>0</v>
      </c>
      <c r="IS259" s="481">
        <v>0</v>
      </c>
      <c r="IT259" s="481">
        <v>0</v>
      </c>
      <c r="IU259" s="481">
        <v>0</v>
      </c>
      <c r="IV259" s="481">
        <v>0</v>
      </c>
      <c r="IW259" s="481">
        <v>0</v>
      </c>
      <c r="IX259" s="481">
        <v>0</v>
      </c>
      <c r="IY259" s="481">
        <v>0</v>
      </c>
      <c r="IZ259" s="481">
        <v>0</v>
      </c>
      <c r="JA259" s="481">
        <v>0</v>
      </c>
      <c r="JB259" s="481">
        <v>0</v>
      </c>
      <c r="JC259" s="481">
        <v>0</v>
      </c>
      <c r="JD259" s="481">
        <v>0</v>
      </c>
      <c r="JE259" s="481">
        <v>0</v>
      </c>
      <c r="JF259" s="481">
        <v>0</v>
      </c>
      <c r="JG259" s="481">
        <v>0</v>
      </c>
      <c r="JH259" s="481">
        <v>0</v>
      </c>
      <c r="JI259" s="481">
        <v>0</v>
      </c>
      <c r="JJ259" s="481">
        <v>0</v>
      </c>
      <c r="JK259" s="481">
        <v>0</v>
      </c>
      <c r="JL259" s="481">
        <v>0</v>
      </c>
      <c r="JM259" s="481">
        <v>0</v>
      </c>
      <c r="JN259" s="481">
        <v>0</v>
      </c>
      <c r="JO259" s="481">
        <v>0</v>
      </c>
      <c r="JP259" s="481">
        <v>0</v>
      </c>
      <c r="JQ259" s="481">
        <v>0</v>
      </c>
      <c r="JR259" s="481">
        <v>0</v>
      </c>
      <c r="JS259" s="481">
        <v>0</v>
      </c>
      <c r="JT259" s="481">
        <v>0</v>
      </c>
      <c r="JU259" s="481">
        <v>0</v>
      </c>
      <c r="JV259" s="481">
        <v>0</v>
      </c>
      <c r="JW259" s="481">
        <v>0</v>
      </c>
      <c r="JX259" s="481">
        <v>0</v>
      </c>
      <c r="JY259" s="481">
        <v>0</v>
      </c>
      <c r="JZ259" s="481">
        <v>0</v>
      </c>
      <c r="KA259" s="481">
        <v>0</v>
      </c>
      <c r="KB259" s="481">
        <v>0</v>
      </c>
      <c r="KC259" s="481">
        <v>0</v>
      </c>
      <c r="KD259" s="481">
        <v>0</v>
      </c>
      <c r="KE259" s="481">
        <v>0</v>
      </c>
      <c r="KF259" s="481">
        <v>0</v>
      </c>
      <c r="KG259" s="481">
        <v>0</v>
      </c>
      <c r="KH259" s="481">
        <v>0</v>
      </c>
      <c r="KI259" s="481">
        <v>0</v>
      </c>
      <c r="KJ259" s="481">
        <v>0</v>
      </c>
      <c r="KK259" s="481">
        <v>0</v>
      </c>
      <c r="KL259" s="481">
        <v>0</v>
      </c>
      <c r="KM259" s="481">
        <v>0</v>
      </c>
      <c r="KN259" s="481">
        <v>0</v>
      </c>
      <c r="KO259" s="481">
        <v>0</v>
      </c>
      <c r="KP259" s="481">
        <v>0</v>
      </c>
      <c r="KQ259" s="481">
        <v>0</v>
      </c>
      <c r="KR259" s="481">
        <v>0</v>
      </c>
      <c r="KS259" s="481">
        <v>0</v>
      </c>
      <c r="KT259" s="481">
        <v>0</v>
      </c>
      <c r="KU259" s="481">
        <v>0</v>
      </c>
      <c r="KV259" s="481">
        <v>0</v>
      </c>
      <c r="KW259" s="481">
        <v>0</v>
      </c>
      <c r="KX259" s="481">
        <v>0</v>
      </c>
      <c r="KY259" s="481">
        <v>0</v>
      </c>
      <c r="KZ259" s="481">
        <v>0</v>
      </c>
      <c r="LA259" s="481">
        <v>0</v>
      </c>
      <c r="LB259" s="481">
        <v>0</v>
      </c>
      <c r="LC259" s="481">
        <v>0</v>
      </c>
      <c r="LD259" s="481">
        <v>0</v>
      </c>
      <c r="LE259" s="481">
        <v>0</v>
      </c>
      <c r="LF259" s="481">
        <v>0</v>
      </c>
      <c r="LG259" s="481">
        <v>0</v>
      </c>
      <c r="LH259" s="481">
        <v>0</v>
      </c>
      <c r="LI259" s="481">
        <v>0</v>
      </c>
      <c r="LJ259" s="481">
        <v>0</v>
      </c>
      <c r="LK259" s="481">
        <v>0</v>
      </c>
      <c r="LL259" s="481">
        <v>0</v>
      </c>
      <c r="LM259" s="481">
        <v>0</v>
      </c>
      <c r="LN259" s="481">
        <v>0</v>
      </c>
      <c r="LO259" s="481">
        <v>0</v>
      </c>
      <c r="LP259" s="481">
        <v>0</v>
      </c>
      <c r="LQ259" s="481">
        <v>0</v>
      </c>
      <c r="LR259" s="481">
        <v>0</v>
      </c>
      <c r="LS259" s="481">
        <v>0</v>
      </c>
      <c r="LT259" s="481">
        <v>0</v>
      </c>
      <c r="LU259" s="481">
        <v>0</v>
      </c>
      <c r="LV259" s="481">
        <v>0</v>
      </c>
      <c r="LW259" s="481">
        <v>0</v>
      </c>
      <c r="LX259" s="481">
        <v>0</v>
      </c>
      <c r="LY259" s="481">
        <v>0</v>
      </c>
      <c r="LZ259" s="481">
        <v>0</v>
      </c>
      <c r="MA259" s="481">
        <v>0</v>
      </c>
      <c r="MB259" s="481">
        <v>0</v>
      </c>
      <c r="MC259" s="481">
        <v>0</v>
      </c>
      <c r="MD259" s="481">
        <v>0</v>
      </c>
      <c r="ME259" s="481">
        <v>0</v>
      </c>
      <c r="MF259" s="481">
        <v>0</v>
      </c>
      <c r="MG259" s="481">
        <v>0</v>
      </c>
      <c r="MH259" s="481">
        <v>0</v>
      </c>
      <c r="MI259" s="481">
        <v>0</v>
      </c>
      <c r="MJ259" s="481">
        <v>0</v>
      </c>
      <c r="MK259" s="481">
        <v>0</v>
      </c>
      <c r="ML259" s="481">
        <v>0</v>
      </c>
      <c r="MM259" s="481">
        <v>0</v>
      </c>
      <c r="MN259" s="481">
        <v>0</v>
      </c>
      <c r="MO259" s="481"/>
      <c r="MP259" s="481"/>
      <c r="MQ259" s="481"/>
      <c r="MR259" s="481"/>
      <c r="MS259" s="481"/>
      <c r="MT259" s="481"/>
      <c r="MU259" s="481"/>
      <c r="MV259" s="481"/>
      <c r="MW259" s="481"/>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c r="MP260" s="480"/>
      <c r="MQ260" s="480"/>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c r="MP261" s="480"/>
      <c r="MQ261" s="480"/>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c r="MP262" s="480"/>
      <c r="MQ262" s="480"/>
      <c r="MR262" s="480"/>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c r="MP263" s="481"/>
      <c r="MQ263" s="481"/>
      <c r="MR263" s="481"/>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c r="MP264" s="481"/>
      <c r="MQ264" s="481"/>
      <c r="MR264" s="481"/>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c r="MP265" s="481"/>
      <c r="MQ265" s="481"/>
      <c r="MR265" s="481"/>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c r="MP266" s="481"/>
      <c r="MQ266" s="481"/>
      <c r="MR266" s="481"/>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c r="MP267" s="481"/>
      <c r="MQ267" s="481"/>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25">
        <v>1290.202436</v>
      </c>
      <c r="MO268" s="480"/>
      <c r="MP268" s="480"/>
      <c r="MQ268" s="480"/>
      <c r="MR268" s="480"/>
      <c r="MS268" s="480"/>
      <c r="MT268" s="480"/>
      <c r="MU268" s="480"/>
      <c r="MV268" s="480"/>
      <c r="MW268" s="480"/>
    </row>
    <row r="269" spans="1:361">
      <c r="A269" s="476" t="s">
        <v>593</v>
      </c>
      <c r="B269" s="480">
        <v>201.39</v>
      </c>
      <c r="C269" s="480">
        <v>201.39</v>
      </c>
      <c r="D269" s="480">
        <v>386.58</v>
      </c>
      <c r="E269" s="480">
        <v>398.6</v>
      </c>
      <c r="F269" s="480">
        <v>434.57</v>
      </c>
      <c r="G269" s="480">
        <v>457.19</v>
      </c>
      <c r="H269" s="480">
        <v>498.17</v>
      </c>
      <c r="I269" s="480">
        <v>459.95</v>
      </c>
      <c r="J269" s="480">
        <v>463.58</v>
      </c>
      <c r="K269" s="480">
        <v>467.46</v>
      </c>
      <c r="L269" s="480">
        <v>451.52</v>
      </c>
      <c r="M269" s="480">
        <v>442.76</v>
      </c>
      <c r="N269" s="480">
        <v>443.19</v>
      </c>
      <c r="O269" s="480">
        <v>449.07</v>
      </c>
      <c r="P269" s="480">
        <v>445.2</v>
      </c>
      <c r="Q269" s="480">
        <v>441.28</v>
      </c>
      <c r="R269" s="480">
        <v>445.98</v>
      </c>
      <c r="S269" s="480">
        <v>445.37</v>
      </c>
      <c r="T269" s="480">
        <v>449.91</v>
      </c>
      <c r="U269" s="480">
        <v>444.34</v>
      </c>
      <c r="V269" s="480">
        <v>444.42</v>
      </c>
      <c r="W269" s="480">
        <v>446.69</v>
      </c>
      <c r="X269" s="480">
        <v>448.2</v>
      </c>
      <c r="Y269" s="480">
        <v>434.53</v>
      </c>
      <c r="Z269" s="480">
        <v>420.67</v>
      </c>
      <c r="AA269" s="480">
        <v>417.98</v>
      </c>
      <c r="AB269" s="480">
        <v>422.89</v>
      </c>
      <c r="AC269" s="480">
        <v>413.96</v>
      </c>
      <c r="AD269" s="480">
        <v>414.54</v>
      </c>
      <c r="AE269" s="480">
        <v>416.68</v>
      </c>
      <c r="AF269" s="480">
        <v>502.77</v>
      </c>
      <c r="AG269" s="480">
        <v>406.39</v>
      </c>
      <c r="AH269" s="480">
        <v>412.84</v>
      </c>
      <c r="AI269" s="480">
        <v>421.6</v>
      </c>
      <c r="AJ269" s="480">
        <v>412.76</v>
      </c>
      <c r="AK269" s="480">
        <v>411.31</v>
      </c>
      <c r="AL269" s="480">
        <v>412.37</v>
      </c>
      <c r="AM269" s="480">
        <v>415.96</v>
      </c>
      <c r="AN269" s="480">
        <v>412.4</v>
      </c>
      <c r="AO269" s="480">
        <v>416.01</v>
      </c>
      <c r="AP269" s="480">
        <v>409.29</v>
      </c>
      <c r="AQ269" s="480">
        <v>416.27</v>
      </c>
      <c r="AR269" s="480">
        <v>415.51</v>
      </c>
      <c r="AS269" s="480">
        <v>422.95</v>
      </c>
      <c r="AT269" s="480">
        <v>436.77</v>
      </c>
      <c r="AU269" s="480">
        <v>452.09</v>
      </c>
      <c r="AV269" s="480">
        <v>448.4</v>
      </c>
      <c r="AW269" s="480">
        <v>464.9</v>
      </c>
      <c r="AX269" s="480">
        <v>471.67</v>
      </c>
      <c r="AY269" s="480">
        <v>461.58</v>
      </c>
      <c r="AZ269" s="480">
        <v>454.55</v>
      </c>
      <c r="BA269" s="480">
        <v>455.4</v>
      </c>
      <c r="BB269" s="480">
        <v>455.62</v>
      </c>
      <c r="BC269" s="480">
        <v>451.66</v>
      </c>
      <c r="BD269" s="480">
        <v>452.41</v>
      </c>
      <c r="BE269" s="480">
        <v>456.77</v>
      </c>
      <c r="BF269" s="480">
        <v>471.81</v>
      </c>
      <c r="BG269" s="480">
        <v>465.74</v>
      </c>
      <c r="BH269" s="480">
        <v>469.1</v>
      </c>
      <c r="BI269" s="480">
        <v>479.24090000000001</v>
      </c>
      <c r="BJ269" s="480">
        <v>488.13</v>
      </c>
      <c r="BK269" s="480">
        <v>486.7</v>
      </c>
      <c r="BL269" s="480">
        <v>492.17910000000001</v>
      </c>
      <c r="BM269" s="480">
        <v>493.11</v>
      </c>
      <c r="BN269" s="480">
        <v>500.97</v>
      </c>
      <c r="BO269" s="480">
        <v>519.26850000000002</v>
      </c>
      <c r="BP269" s="480">
        <v>519.27</v>
      </c>
      <c r="BQ269" s="480">
        <v>520.21</v>
      </c>
      <c r="BR269" s="480">
        <v>535.23</v>
      </c>
      <c r="BS269" s="480">
        <v>535.23</v>
      </c>
      <c r="BT269" s="480">
        <v>538.64</v>
      </c>
      <c r="BU269" s="480">
        <v>560.66499999999996</v>
      </c>
      <c r="BV269" s="480">
        <v>559.17960000000005</v>
      </c>
      <c r="BW269" s="480">
        <v>559.78629999999998</v>
      </c>
      <c r="BX269" s="480">
        <v>549.42150000000004</v>
      </c>
      <c r="BY269" s="480">
        <v>557.17740000000003</v>
      </c>
      <c r="BZ269" s="480">
        <v>552.56970000000001</v>
      </c>
      <c r="CA269" s="480">
        <v>551.94939999999997</v>
      </c>
      <c r="CB269" s="480">
        <v>555.90049999999997</v>
      </c>
      <c r="CC269" s="480">
        <v>567.57500000000005</v>
      </c>
      <c r="CD269" s="480">
        <v>579.35680000000002</v>
      </c>
      <c r="CE269" s="480">
        <v>578.03650000000005</v>
      </c>
      <c r="CF269" s="480">
        <v>579.27859999999998</v>
      </c>
      <c r="CG269" s="480">
        <v>572.83839999999998</v>
      </c>
      <c r="CH269" s="480">
        <v>568.7663</v>
      </c>
      <c r="CI269" s="480">
        <v>571.15949999999998</v>
      </c>
      <c r="CJ269" s="480">
        <v>573.30820000000006</v>
      </c>
      <c r="CK269" s="480">
        <v>587.18619999999999</v>
      </c>
      <c r="CL269" s="480">
        <v>600.47479999999996</v>
      </c>
      <c r="CM269" s="480">
        <v>617.74760000000003</v>
      </c>
      <c r="CN269" s="480">
        <v>625.76980000000003</v>
      </c>
      <c r="CO269" s="480">
        <v>640.37570000000005</v>
      </c>
      <c r="CP269" s="480">
        <v>639.35619999999994</v>
      </c>
      <c r="CQ269" s="480">
        <v>645.15909999999997</v>
      </c>
      <c r="CR269" s="480">
        <v>662.29660000000001</v>
      </c>
      <c r="CS269" s="480">
        <v>688.69929999999999</v>
      </c>
      <c r="CT269" s="480">
        <v>700.02480000000003</v>
      </c>
      <c r="CU269" s="480">
        <v>698.65970000000004</v>
      </c>
      <c r="CV269" s="480">
        <v>697.05740000000003</v>
      </c>
      <c r="CW269" s="480">
        <v>712.08540000000005</v>
      </c>
      <c r="CX269" s="480">
        <v>739.58389999999997</v>
      </c>
      <c r="CY269" s="480">
        <v>743.351</v>
      </c>
      <c r="CZ269" s="480">
        <v>752.10649999999998</v>
      </c>
      <c r="DA269" s="480">
        <v>752.65089999999998</v>
      </c>
      <c r="DB269" s="480">
        <v>781.51459999999997</v>
      </c>
      <c r="DC269" s="480">
        <v>799.72360000000003</v>
      </c>
      <c r="DD269" s="480">
        <v>812.37139999999999</v>
      </c>
      <c r="DE269" s="480">
        <v>849.06550000000004</v>
      </c>
      <c r="DF269" s="480">
        <v>855.68320000000006</v>
      </c>
      <c r="DG269" s="480">
        <v>860.96870000000001</v>
      </c>
      <c r="DH269" s="480">
        <v>850.67219999999998</v>
      </c>
      <c r="DI269" s="480">
        <v>832.37369999999999</v>
      </c>
      <c r="DJ269" s="480">
        <v>838.60230000000001</v>
      </c>
      <c r="DK269" s="480">
        <v>850.28920000000005</v>
      </c>
      <c r="DL269" s="480">
        <v>841.87070000000006</v>
      </c>
      <c r="DM269" s="480">
        <v>842.10730000000001</v>
      </c>
      <c r="DN269" s="480">
        <v>842.46799999999996</v>
      </c>
      <c r="DO269" s="480">
        <v>853.1087</v>
      </c>
      <c r="DP269" s="480">
        <v>873.49379999999996</v>
      </c>
      <c r="DQ269" s="480">
        <v>878.34960000000001</v>
      </c>
      <c r="DR269" s="480">
        <v>859.29690000000005</v>
      </c>
      <c r="DS269" s="480">
        <v>860.93520000000001</v>
      </c>
      <c r="DT269" s="480">
        <v>846.03620000000001</v>
      </c>
      <c r="DU269" s="480">
        <v>847.28409999999997</v>
      </c>
      <c r="DV269" s="480">
        <v>828.01620000000003</v>
      </c>
      <c r="DW269" s="480">
        <v>813.83870000000002</v>
      </c>
      <c r="DX269" s="480">
        <v>803.34569999999997</v>
      </c>
      <c r="DY269" s="480">
        <v>812.45140000000004</v>
      </c>
      <c r="DZ269" s="480">
        <v>804.5575</v>
      </c>
      <c r="EA269" s="480">
        <v>803.40940000000001</v>
      </c>
      <c r="EB269" s="480">
        <v>788.30219999999997</v>
      </c>
      <c r="EC269" s="480">
        <v>791.37480000000005</v>
      </c>
      <c r="ED269" s="480">
        <v>800.82100000000003</v>
      </c>
      <c r="EE269" s="480">
        <v>794.28989999999999</v>
      </c>
      <c r="EF269" s="480">
        <v>797.07320000000004</v>
      </c>
      <c r="EG269" s="480">
        <v>809.86220000000003</v>
      </c>
      <c r="EH269" s="480">
        <v>822.46690000000001</v>
      </c>
      <c r="EI269" s="480">
        <v>811.67370000000005</v>
      </c>
      <c r="EJ269" s="480">
        <v>818.57719999999995</v>
      </c>
      <c r="EK269" s="480">
        <v>819.83759999999995</v>
      </c>
      <c r="EL269" s="480">
        <v>813.59429999999998</v>
      </c>
      <c r="EM269" s="480">
        <v>816.21806500000002</v>
      </c>
      <c r="EN269" s="480">
        <v>829.30719999999997</v>
      </c>
      <c r="EO269" s="480">
        <v>824.71007199999997</v>
      </c>
      <c r="EP269" s="480">
        <v>819.50630000000001</v>
      </c>
      <c r="EQ269" s="480">
        <v>824.56773299999998</v>
      </c>
      <c r="ER269" s="480">
        <v>826.94320000000005</v>
      </c>
      <c r="ES269" s="480">
        <v>833.20519999999999</v>
      </c>
      <c r="ET269" s="480">
        <v>827.07619999999997</v>
      </c>
      <c r="EU269" s="480">
        <v>829.65620000000001</v>
      </c>
      <c r="EV269" s="480">
        <v>841.55589999999995</v>
      </c>
      <c r="EW269" s="480">
        <v>838.59889999999996</v>
      </c>
      <c r="EX269" s="480">
        <v>849.83950000000004</v>
      </c>
      <c r="EY269" s="480">
        <v>856.37189999999998</v>
      </c>
      <c r="EZ269" s="480">
        <v>866.86800000000005</v>
      </c>
      <c r="FA269" s="480">
        <v>859.04079999999999</v>
      </c>
      <c r="FB269" s="480">
        <v>864.14269999999999</v>
      </c>
      <c r="FC269" s="480">
        <v>872.16240000000005</v>
      </c>
      <c r="FD269" s="480">
        <v>895.57820000000004</v>
      </c>
      <c r="FE269" s="480">
        <v>883.64400000000001</v>
      </c>
      <c r="FF269" s="480">
        <v>881.2577</v>
      </c>
      <c r="FG269" s="480">
        <v>886.0326</v>
      </c>
      <c r="FH269" s="480">
        <v>884.22749999999996</v>
      </c>
      <c r="FI269" s="480">
        <v>862.65660000000003</v>
      </c>
      <c r="FJ269" s="480">
        <v>857.83979999999997</v>
      </c>
      <c r="FK269" s="480">
        <v>830.17769999999996</v>
      </c>
      <c r="FL269" s="480">
        <v>827.05679999999995</v>
      </c>
      <c r="FM269" s="480">
        <v>865.06769999999995</v>
      </c>
      <c r="FN269" s="480">
        <v>851.73230000000001</v>
      </c>
      <c r="FO269" s="480">
        <v>835.5779</v>
      </c>
      <c r="FP269" s="480">
        <v>848.04020000000003</v>
      </c>
      <c r="FQ269" s="480">
        <v>851.1653</v>
      </c>
      <c r="FR269" s="480">
        <v>870.60209999999995</v>
      </c>
      <c r="FS269" s="480">
        <v>881.59119999999996</v>
      </c>
      <c r="FT269" s="480">
        <v>882.6671</v>
      </c>
      <c r="FU269" s="480">
        <v>888.47500000000002</v>
      </c>
      <c r="FV269" s="480">
        <v>897.10619999999994</v>
      </c>
      <c r="FW269" s="480">
        <v>902.56500000000005</v>
      </c>
      <c r="FX269" s="480">
        <v>915.74</v>
      </c>
      <c r="FY269" s="480">
        <v>892.26549999999997</v>
      </c>
      <c r="FZ269" s="480">
        <v>891.88440000000003</v>
      </c>
      <c r="GA269" s="480">
        <v>875.3931</v>
      </c>
      <c r="GB269" s="480">
        <v>871.55820000000006</v>
      </c>
      <c r="GC269" s="480">
        <v>869.38400000000001</v>
      </c>
      <c r="GD269" s="480">
        <v>586.24599999999998</v>
      </c>
      <c r="GE269" s="480">
        <v>868.67129999999997</v>
      </c>
      <c r="GF269" s="480">
        <v>895.99990000000003</v>
      </c>
      <c r="GG269" s="480">
        <v>895.99990000000003</v>
      </c>
      <c r="GH269" s="480">
        <v>915.76670000000001</v>
      </c>
      <c r="GI269" s="480">
        <v>928.10109999999997</v>
      </c>
      <c r="GJ269" s="480">
        <v>908.12570000000005</v>
      </c>
      <c r="GK269" s="480">
        <v>911.40239999999994</v>
      </c>
      <c r="GL269" s="480">
        <v>936.30529999999999</v>
      </c>
      <c r="GM269" s="480">
        <v>938.01649999999995</v>
      </c>
      <c r="GN269" s="480">
        <v>938.01649999999995</v>
      </c>
      <c r="GO269" s="480">
        <v>971.84349999999995</v>
      </c>
      <c r="GP269" s="480">
        <v>951.43380000000002</v>
      </c>
      <c r="GQ269" s="480">
        <v>960.87210000000005</v>
      </c>
      <c r="GR269" s="480">
        <v>960.08119999999997</v>
      </c>
      <c r="GS269" s="480">
        <v>966.02859999999998</v>
      </c>
      <c r="GT269" s="480">
        <v>942.76070000000004</v>
      </c>
      <c r="GU269" s="480">
        <v>959.75490000000002</v>
      </c>
      <c r="GV269" s="480">
        <v>938.78679999999997</v>
      </c>
      <c r="GW269" s="480">
        <v>927.25969999999995</v>
      </c>
      <c r="GX269" s="480">
        <v>938.86869999999999</v>
      </c>
      <c r="GY269" s="480">
        <v>941.80430000000001</v>
      </c>
      <c r="GZ269" s="480">
        <v>936.72410000000002</v>
      </c>
      <c r="HA269" s="480">
        <v>941.82809999999995</v>
      </c>
      <c r="HB269" s="480">
        <v>923.00660000000005</v>
      </c>
      <c r="HC269" s="480">
        <v>926.98360000000002</v>
      </c>
      <c r="HD269" s="480">
        <v>926.96220000000005</v>
      </c>
      <c r="HE269" s="480">
        <v>936.08720000000005</v>
      </c>
      <c r="HF269" s="480">
        <v>960.82719999999995</v>
      </c>
      <c r="HG269" s="480">
        <v>965.53060000000005</v>
      </c>
      <c r="HH269" s="480">
        <v>965.50300000000004</v>
      </c>
      <c r="HI269" s="480">
        <v>965.50300000000004</v>
      </c>
      <c r="HJ269" s="480">
        <v>968.21699999999998</v>
      </c>
      <c r="HK269" s="480">
        <v>955.47450000000003</v>
      </c>
      <c r="HL269" s="480">
        <v>945.49279999999999</v>
      </c>
      <c r="HM269" s="480">
        <v>956.30079999999998</v>
      </c>
      <c r="HN269" s="480">
        <v>950.39760000000001</v>
      </c>
      <c r="HO269" s="480">
        <v>958.46839999999997</v>
      </c>
      <c r="HP269" s="480">
        <v>973.21460000000002</v>
      </c>
      <c r="HQ269" s="480">
        <v>976.71979999999996</v>
      </c>
      <c r="HR269" s="480">
        <v>996.89959999999996</v>
      </c>
      <c r="HS269" s="480">
        <v>1011.385126</v>
      </c>
      <c r="HT269" s="480">
        <v>1010.503559</v>
      </c>
      <c r="HU269" s="480">
        <v>1018.457888</v>
      </c>
      <c r="HV269" s="480">
        <v>1020.386223</v>
      </c>
      <c r="HW269" s="480">
        <v>1028.5550000000001</v>
      </c>
      <c r="HX269" s="480">
        <v>1033.74955</v>
      </c>
      <c r="HY269" s="480">
        <v>1052.683421</v>
      </c>
      <c r="HZ269" s="480">
        <v>1052.683421</v>
      </c>
      <c r="IA269" s="480">
        <v>1049.8599999999999</v>
      </c>
      <c r="IB269" s="480">
        <v>1047.998261</v>
      </c>
      <c r="IC269" s="480">
        <v>1039.1347290000001</v>
      </c>
      <c r="ID269" s="480">
        <v>1021.662479</v>
      </c>
      <c r="IE269" s="480">
        <v>1021.180071</v>
      </c>
      <c r="IF269" s="480">
        <v>1011.602556</v>
      </c>
      <c r="IG269" s="480">
        <v>1004.085904</v>
      </c>
      <c r="IH269" s="480">
        <v>986.68192799999997</v>
      </c>
      <c r="II269" s="480">
        <v>990.51084800000001</v>
      </c>
      <c r="IJ269" s="480">
        <v>977.99705700000004</v>
      </c>
      <c r="IK269" s="480">
        <v>997.06459700000005</v>
      </c>
      <c r="IL269" s="480">
        <v>992.46498250000002</v>
      </c>
      <c r="IM269" s="480">
        <v>1012.508647</v>
      </c>
      <c r="IN269" s="480">
        <v>1008.453575</v>
      </c>
      <c r="IO269" s="480">
        <v>1022.115041</v>
      </c>
      <c r="IP269" s="480">
        <v>1026.6848680000001</v>
      </c>
      <c r="IQ269" s="480">
        <v>1026.6338049999999</v>
      </c>
      <c r="IR269" s="480">
        <v>1018.564663</v>
      </c>
      <c r="IS269" s="480">
        <v>1036.9822099999999</v>
      </c>
      <c r="IT269" s="480">
        <v>1042.864444</v>
      </c>
      <c r="IU269" s="480">
        <v>1054.581923</v>
      </c>
      <c r="IV269" s="480">
        <v>1080.21009</v>
      </c>
      <c r="IW269" s="480">
        <v>1096.381746</v>
      </c>
      <c r="IX269" s="480">
        <v>1091.1099999999999</v>
      </c>
      <c r="IY269" s="480">
        <v>1093.5555469999999</v>
      </c>
      <c r="IZ269" s="480">
        <v>1104.26</v>
      </c>
      <c r="JA269" s="480">
        <v>1126.05</v>
      </c>
      <c r="JB269" s="480">
        <v>1132.8</v>
      </c>
      <c r="JC269" s="480">
        <v>1126.8064240000001</v>
      </c>
      <c r="JD269" s="480">
        <v>1106.3918610000001</v>
      </c>
      <c r="JE269" s="480">
        <v>1101.2</v>
      </c>
      <c r="JF269" s="480">
        <v>1115.07</v>
      </c>
      <c r="JG269" s="480">
        <v>1114.57</v>
      </c>
      <c r="JH269" s="480">
        <v>1120.6600000000001</v>
      </c>
      <c r="JI269" s="480">
        <v>1132.1099999999999</v>
      </c>
      <c r="JJ269" s="480">
        <v>1143.0899999999999</v>
      </c>
      <c r="JK269" s="480">
        <v>1154.5304570000001</v>
      </c>
      <c r="JL269" s="480">
        <v>1169.45</v>
      </c>
      <c r="JM269" s="480">
        <v>1183.93</v>
      </c>
      <c r="JN269" s="480">
        <v>1182.6099999999999</v>
      </c>
      <c r="JO269" s="480">
        <v>1179.52</v>
      </c>
      <c r="JP269" s="480">
        <v>1194.3671440000001</v>
      </c>
      <c r="JQ269" s="480">
        <v>1200.488083</v>
      </c>
      <c r="JR269" s="480">
        <v>1233.370253</v>
      </c>
      <c r="JS269" s="480">
        <v>1233.6402430000001</v>
      </c>
      <c r="JT269" s="480">
        <v>1242.84076</v>
      </c>
      <c r="JU269" s="480">
        <v>1229.2921200000001</v>
      </c>
      <c r="JV269" s="480">
        <v>1215.7683010000001</v>
      </c>
      <c r="JW269" s="480">
        <v>1207.900764</v>
      </c>
      <c r="JX269" s="480">
        <v>1210.559906</v>
      </c>
      <c r="JY269" s="480">
        <v>1214.3194880000001</v>
      </c>
      <c r="JZ269" s="480">
        <v>1218.735831</v>
      </c>
      <c r="KA269" s="480">
        <v>1207.147727</v>
      </c>
      <c r="KB269" s="480">
        <v>1207.147727</v>
      </c>
      <c r="KC269" s="480">
        <v>1222.6447049999999</v>
      </c>
      <c r="KD269" s="480">
        <v>1233.0295679999999</v>
      </c>
      <c r="KE269" s="480">
        <v>1237.9002089999999</v>
      </c>
      <c r="KF269" s="480">
        <v>1233.813995</v>
      </c>
      <c r="KG269" s="480">
        <v>1232.6488999999999</v>
      </c>
      <c r="KH269" s="480">
        <v>1231.898833</v>
      </c>
      <c r="KI269" s="480">
        <v>1248.7226740000001</v>
      </c>
      <c r="KJ269" s="480">
        <v>1241.0225809999999</v>
      </c>
      <c r="KK269" s="480">
        <v>1240.9000000000001</v>
      </c>
      <c r="KL269" s="480">
        <v>1241.1770509999999</v>
      </c>
      <c r="KM269" s="480">
        <v>1258.316341</v>
      </c>
      <c r="KN269" s="480">
        <v>1260.8452070000001</v>
      </c>
      <c r="KO269" s="480">
        <v>1276.754909</v>
      </c>
      <c r="KP269" s="480">
        <v>1274.6199999999999</v>
      </c>
      <c r="KQ269" s="480">
        <v>1272.689065</v>
      </c>
      <c r="KR269" s="480">
        <v>1275.5674730000001</v>
      </c>
      <c r="KS269" s="480">
        <v>1270.7856710000001</v>
      </c>
      <c r="KT269" s="480">
        <v>1274.82142</v>
      </c>
      <c r="KU269" s="480">
        <v>1290.7113400000001</v>
      </c>
      <c r="KV269" s="480">
        <v>1327.5658020000001</v>
      </c>
      <c r="KW269" s="480">
        <v>1347.338996</v>
      </c>
      <c r="KX269" s="480">
        <v>1346.498513</v>
      </c>
      <c r="KY269" s="480">
        <v>1360.112883</v>
      </c>
      <c r="KZ269" s="480">
        <v>1384.108481</v>
      </c>
      <c r="LA269" s="480">
        <v>1400.6275929999999</v>
      </c>
      <c r="LB269" s="480">
        <v>1403.4148640000001</v>
      </c>
      <c r="LC269" s="480">
        <v>1413.325202</v>
      </c>
      <c r="LD269" s="480">
        <v>1387.535161</v>
      </c>
      <c r="LE269" s="480">
        <v>1412.0543230000001</v>
      </c>
      <c r="LF269" s="480">
        <v>1420.756819</v>
      </c>
      <c r="LG269" s="480">
        <v>1408.4413320000001</v>
      </c>
      <c r="LH269" s="480">
        <v>1413.2315229999999</v>
      </c>
      <c r="LI269" s="480">
        <v>1412.9555350000001</v>
      </c>
      <c r="LJ269" s="480">
        <v>1410.049669</v>
      </c>
      <c r="LK269" s="480">
        <v>1417.051332</v>
      </c>
      <c r="LL269" s="480">
        <v>1407.049084</v>
      </c>
      <c r="LM269" s="480">
        <v>1413.0509520000001</v>
      </c>
      <c r="LN269" s="480">
        <v>1409.4573190000001</v>
      </c>
      <c r="LO269" s="480">
        <v>1415.8391449999999</v>
      </c>
      <c r="LP269" s="480">
        <v>1409.012592</v>
      </c>
      <c r="LQ269" s="480">
        <v>1366.78007</v>
      </c>
      <c r="LR269" s="480">
        <v>1379.0574140000001</v>
      </c>
      <c r="LS269" s="480">
        <v>1365.512109</v>
      </c>
      <c r="LT269" s="480">
        <v>1354.8739439999999</v>
      </c>
      <c r="LU269" s="480">
        <v>1349.6409309999999</v>
      </c>
      <c r="LV269" s="480">
        <v>1329.3761139999999</v>
      </c>
      <c r="LW269" s="480">
        <v>1348.1916759999999</v>
      </c>
      <c r="LX269" s="480">
        <v>1389.9930139999999</v>
      </c>
      <c r="LY269" s="480">
        <v>1424.9511689999999</v>
      </c>
      <c r="LZ269" s="480">
        <v>1464.915319</v>
      </c>
      <c r="MA269" s="480">
        <v>1447.0726110000001</v>
      </c>
      <c r="MB269" s="480">
        <v>1485.1418779999999</v>
      </c>
      <c r="MC269" s="480">
        <v>1507.17111</v>
      </c>
      <c r="MD269" s="480">
        <v>1505.9926640000001</v>
      </c>
      <c r="ME269" s="480">
        <v>1553.374785</v>
      </c>
      <c r="MF269" s="480">
        <v>1582.303909</v>
      </c>
      <c r="MG269" s="480">
        <v>1587.287603</v>
      </c>
      <c r="MH269" s="480">
        <v>1593.1344529999999</v>
      </c>
      <c r="MI269" s="480">
        <v>1613.656058</v>
      </c>
      <c r="MJ269" s="480">
        <v>1666.3278769999999</v>
      </c>
      <c r="MK269" s="480">
        <v>1695.778243</v>
      </c>
      <c r="ML269" s="480">
        <v>1695.767437</v>
      </c>
      <c r="MM269" s="480">
        <v>1700.10547</v>
      </c>
      <c r="MN269" s="480">
        <v>1709.556934</v>
      </c>
      <c r="MO269" s="480"/>
      <c r="MP269" s="480"/>
      <c r="MQ269" s="480"/>
      <c r="MR269" s="480"/>
      <c r="MS269" s="480"/>
      <c r="MT269" s="480"/>
      <c r="MU269" s="480"/>
      <c r="MV269" s="480"/>
      <c r="MW269" s="480"/>
    </row>
    <row r="270" spans="1:361">
      <c r="A270" s="762" t="s">
        <v>1470</v>
      </c>
      <c r="B270" s="480"/>
      <c r="C270" s="480"/>
      <c r="D270" s="480"/>
      <c r="E270" s="480"/>
      <c r="F270" s="480"/>
      <c r="G270" s="480"/>
      <c r="H270" s="480"/>
      <c r="I270" s="480"/>
      <c r="J270" s="480"/>
      <c r="K270" s="480"/>
      <c r="L270" s="480"/>
      <c r="M270" s="480"/>
      <c r="N270" s="480"/>
      <c r="O270" s="480"/>
      <c r="P270" s="480"/>
      <c r="Q270" s="480"/>
      <c r="R270" s="480"/>
      <c r="S270" s="480"/>
      <c r="T270" s="480"/>
      <c r="U270" s="480"/>
      <c r="V270" s="480"/>
      <c r="W270" s="480"/>
      <c r="X270" s="480"/>
      <c r="Y270" s="480"/>
      <c r="Z270" s="480"/>
      <c r="AA270" s="480"/>
      <c r="AB270" s="480"/>
      <c r="AC270" s="480"/>
      <c r="AD270" s="480"/>
      <c r="AE270" s="480"/>
      <c r="AF270" s="480"/>
      <c r="AG270" s="480"/>
      <c r="AH270" s="480"/>
      <c r="AI270" s="480"/>
      <c r="AJ270" s="480"/>
      <c r="AK270" s="480"/>
      <c r="AL270" s="480"/>
      <c r="AM270" s="480"/>
      <c r="AN270" s="480"/>
      <c r="AO270" s="480"/>
      <c r="AP270" s="480"/>
      <c r="AQ270" s="480"/>
      <c r="AR270" s="480"/>
      <c r="AS270" s="480"/>
      <c r="AT270" s="480"/>
      <c r="AU270" s="480"/>
      <c r="AV270" s="480"/>
      <c r="AW270" s="480"/>
      <c r="AX270" s="480"/>
      <c r="AY270" s="480"/>
      <c r="AZ270" s="480"/>
      <c r="BA270" s="480"/>
      <c r="BB270" s="480"/>
      <c r="BC270" s="480"/>
      <c r="BD270" s="480"/>
      <c r="BE270" s="480"/>
      <c r="BF270" s="480"/>
      <c r="BG270" s="480"/>
      <c r="BH270" s="480"/>
      <c r="BI270" s="480"/>
      <c r="BJ270" s="480"/>
      <c r="BK270" s="480"/>
      <c r="BL270" s="480"/>
      <c r="BM270" s="480"/>
      <c r="BN270" s="480"/>
      <c r="BO270" s="480"/>
      <c r="BP270" s="480"/>
      <c r="BQ270" s="480"/>
      <c r="BR270" s="480"/>
      <c r="BS270" s="480"/>
      <c r="BT270" s="480"/>
      <c r="BU270" s="480"/>
      <c r="BV270" s="480"/>
      <c r="BW270" s="480"/>
      <c r="BX270" s="480"/>
      <c r="BY270" s="480"/>
      <c r="BZ270" s="480"/>
      <c r="CA270" s="480"/>
      <c r="CB270" s="480"/>
      <c r="CC270" s="480"/>
      <c r="CD270" s="480"/>
      <c r="CE270" s="480"/>
      <c r="CF270" s="480"/>
      <c r="CG270" s="480"/>
      <c r="CH270" s="480"/>
      <c r="CI270" s="480"/>
      <c r="CJ270" s="480"/>
      <c r="CK270" s="480"/>
      <c r="CL270" s="480"/>
      <c r="CM270" s="480"/>
      <c r="CN270" s="480"/>
      <c r="CO270" s="480"/>
      <c r="CP270" s="480"/>
      <c r="CQ270" s="480"/>
      <c r="CR270" s="480"/>
      <c r="CS270" s="480"/>
      <c r="CT270" s="480"/>
      <c r="CU270" s="480"/>
      <c r="CV270" s="480"/>
      <c r="CW270" s="480"/>
      <c r="CX270" s="480"/>
      <c r="CY270" s="480"/>
      <c r="CZ270" s="480"/>
      <c r="DA270" s="480"/>
      <c r="DB270" s="480"/>
      <c r="DC270" s="480"/>
      <c r="DD270" s="480"/>
      <c r="DE270" s="480"/>
      <c r="DF270" s="480"/>
      <c r="DG270" s="480"/>
      <c r="DH270" s="480"/>
      <c r="DI270" s="480"/>
      <c r="DJ270" s="480"/>
      <c r="DK270" s="480"/>
      <c r="DL270" s="480"/>
      <c r="DM270" s="480"/>
      <c r="DN270" s="480"/>
      <c r="DO270" s="480"/>
      <c r="DP270" s="480"/>
      <c r="DQ270" s="480"/>
      <c r="DR270" s="480"/>
      <c r="DS270" s="480"/>
      <c r="DT270" s="480"/>
      <c r="DU270" s="480"/>
      <c r="DV270" s="480"/>
      <c r="DW270" s="480"/>
      <c r="DX270" s="480"/>
      <c r="DY270" s="480"/>
      <c r="DZ270" s="480"/>
      <c r="EA270" s="480"/>
      <c r="EB270" s="480"/>
      <c r="EC270" s="480"/>
      <c r="ED270" s="480"/>
      <c r="EE270" s="480"/>
      <c r="EF270" s="480"/>
      <c r="EG270" s="480"/>
      <c r="EH270" s="480"/>
      <c r="EI270" s="480"/>
      <c r="EJ270" s="480"/>
      <c r="EK270" s="480"/>
      <c r="EL270" s="480"/>
      <c r="EM270" s="480"/>
      <c r="EN270" s="480"/>
      <c r="EO270" s="480"/>
      <c r="EP270" s="480"/>
      <c r="EQ270" s="480"/>
      <c r="ER270" s="480"/>
      <c r="ES270" s="480"/>
      <c r="ET270" s="480"/>
      <c r="EU270" s="480"/>
      <c r="EV270" s="480"/>
      <c r="EW270" s="480"/>
      <c r="EX270" s="480"/>
      <c r="EY270" s="480"/>
      <c r="EZ270" s="480"/>
      <c r="FA270" s="480"/>
      <c r="FB270" s="480"/>
      <c r="FC270" s="480"/>
      <c r="FD270" s="480"/>
      <c r="FE270" s="480"/>
      <c r="FF270" s="480"/>
      <c r="FG270" s="480"/>
      <c r="FH270" s="480"/>
      <c r="FI270" s="480"/>
      <c r="FJ270" s="480"/>
      <c r="FK270" s="480"/>
      <c r="FL270" s="480"/>
      <c r="FM270" s="480"/>
      <c r="FN270" s="480"/>
      <c r="FO270" s="480"/>
      <c r="FP270" s="480"/>
      <c r="FQ270" s="480"/>
      <c r="FR270" s="480"/>
      <c r="FS270" s="480"/>
      <c r="FT270" s="480"/>
      <c r="FU270" s="480"/>
      <c r="FV270" s="480"/>
      <c r="FW270" s="480"/>
      <c r="FX270" s="480"/>
      <c r="FY270" s="480"/>
      <c r="FZ270" s="480"/>
      <c r="GA270" s="480"/>
      <c r="GB270" s="480"/>
      <c r="GC270" s="480"/>
      <c r="GD270" s="480"/>
      <c r="GE270" s="480"/>
      <c r="GF270" s="480"/>
      <c r="GG270" s="480"/>
      <c r="GH270" s="480"/>
      <c r="GI270" s="480"/>
      <c r="GJ270" s="480"/>
      <c r="GK270" s="480"/>
      <c r="GL270" s="480"/>
      <c r="GM270" s="480"/>
      <c r="GN270" s="480"/>
      <c r="GO270" s="480"/>
      <c r="GP270" s="480"/>
      <c r="GQ270" s="480"/>
      <c r="GR270" s="480"/>
      <c r="GS270" s="480"/>
      <c r="GT270" s="480"/>
      <c r="GU270" s="480"/>
      <c r="GV270" s="480"/>
      <c r="GW270" s="480"/>
      <c r="GX270" s="480"/>
      <c r="GY270" s="480"/>
      <c r="GZ270" s="480"/>
      <c r="HA270" s="480"/>
      <c r="HB270" s="480"/>
      <c r="HC270" s="480"/>
      <c r="HD270" s="480"/>
      <c r="HE270" s="480"/>
      <c r="HF270" s="480"/>
      <c r="HG270" s="480"/>
      <c r="HH270" s="480"/>
      <c r="HI270" s="480"/>
      <c r="HJ270" s="480"/>
      <c r="HK270" s="480"/>
      <c r="HL270" s="480"/>
      <c r="HM270" s="480"/>
      <c r="HN270" s="480"/>
      <c r="HO270" s="480"/>
      <c r="HP270" s="480"/>
      <c r="HQ270" s="480"/>
      <c r="HR270" s="480"/>
      <c r="HS270" s="480"/>
      <c r="HT270" s="480"/>
      <c r="HU270" s="480"/>
      <c r="HV270" s="480"/>
      <c r="HW270" s="480"/>
      <c r="HX270" s="480"/>
      <c r="HY270" s="480"/>
      <c r="HZ270" s="480"/>
      <c r="IA270" s="480"/>
      <c r="IB270" s="480"/>
      <c r="IC270" s="480"/>
      <c r="ID270" s="480"/>
      <c r="IE270" s="480"/>
      <c r="IF270" s="480"/>
      <c r="IG270" s="480"/>
      <c r="IH270" s="480"/>
      <c r="II270" s="480"/>
      <c r="IJ270" s="480"/>
      <c r="IK270" s="480"/>
      <c r="IL270" s="480"/>
      <c r="IM270" s="480"/>
      <c r="IN270" s="480"/>
      <c r="IO270" s="480"/>
      <c r="IP270" s="480"/>
      <c r="IQ270" s="480"/>
      <c r="IR270" s="480"/>
      <c r="IS270" s="480"/>
      <c r="IT270" s="480"/>
      <c r="IU270" s="480"/>
      <c r="IV270" s="480"/>
      <c r="IW270" s="480"/>
      <c r="IX270" s="480"/>
      <c r="IY270" s="480"/>
      <c r="IZ270" s="480"/>
      <c r="JA270" s="480"/>
      <c r="JB270" s="480"/>
      <c r="JC270" s="480"/>
      <c r="JD270" s="480"/>
      <c r="JE270" s="480"/>
      <c r="JF270" s="480"/>
      <c r="JG270" s="480"/>
      <c r="JH270" s="480"/>
      <c r="JI270" s="480"/>
      <c r="JJ270" s="480"/>
      <c r="JK270" s="480"/>
      <c r="JL270" s="480"/>
      <c r="JM270" s="480"/>
      <c r="JN270" s="480"/>
      <c r="JO270" s="480"/>
      <c r="JP270" s="480"/>
      <c r="JQ270" s="480"/>
      <c r="JR270" s="480"/>
      <c r="JS270" s="480"/>
      <c r="JT270" s="480"/>
      <c r="JU270" s="480"/>
      <c r="JV270" s="480"/>
      <c r="JW270" s="480"/>
      <c r="JX270" s="480"/>
      <c r="JY270" s="480"/>
      <c r="JZ270" s="480"/>
      <c r="KA270" s="480"/>
      <c r="KB270" s="480"/>
      <c r="KC270" s="480"/>
      <c r="KD270" s="480"/>
      <c r="KE270" s="480"/>
      <c r="KF270" s="480"/>
      <c r="KG270" s="480"/>
      <c r="KH270" s="480"/>
      <c r="KI270" s="480"/>
      <c r="KJ270" s="480"/>
      <c r="KK270" s="480"/>
      <c r="KL270" s="480"/>
      <c r="KM270" s="480"/>
      <c r="KN270" s="480"/>
      <c r="KO270" s="480"/>
      <c r="KP270" s="480"/>
      <c r="KQ270" s="480"/>
      <c r="KR270" s="480"/>
      <c r="KS270" s="480"/>
      <c r="KT270" s="480"/>
      <c r="KU270" s="480"/>
      <c r="KV270" s="480"/>
      <c r="KW270" s="480"/>
      <c r="KX270" s="480"/>
      <c r="KY270" s="480"/>
      <c r="KZ270" s="480"/>
      <c r="LA270" s="480"/>
      <c r="LB270" s="480"/>
      <c r="LC270" s="480"/>
      <c r="LD270" s="480"/>
      <c r="LE270" s="480"/>
      <c r="LF270" s="480"/>
      <c r="LG270" s="480"/>
      <c r="LH270" s="480"/>
      <c r="LI270" s="480"/>
      <c r="LJ270" s="480"/>
      <c r="LK270" s="480"/>
      <c r="LL270" s="480"/>
      <c r="LM270" s="480"/>
      <c r="LN270" s="480"/>
      <c r="LO270" s="480"/>
      <c r="LP270" s="480"/>
      <c r="LQ270" s="480"/>
      <c r="LR270" s="480"/>
      <c r="LS270" s="480"/>
      <c r="LT270" s="480"/>
      <c r="LU270" s="480"/>
      <c r="LV270" s="480"/>
      <c r="LW270" s="480"/>
      <c r="LX270" s="480"/>
      <c r="LY270" s="480"/>
      <c r="LZ270" s="480"/>
      <c r="MA270" s="480"/>
      <c r="MB270" s="480"/>
      <c r="MC270" s="480"/>
      <c r="MD270" s="480"/>
      <c r="ME270" s="480"/>
      <c r="MF270" s="480"/>
      <c r="MG270" s="480"/>
      <c r="MH270" s="480"/>
      <c r="MI270" s="480"/>
      <c r="MJ270" s="480"/>
      <c r="MK270" s="480"/>
      <c r="ML270" s="480"/>
      <c r="MM270" s="480"/>
      <c r="MN270" s="480"/>
      <c r="MO270" s="480"/>
      <c r="MP270" s="480"/>
      <c r="MQ270" s="480"/>
      <c r="MR270" s="480"/>
      <c r="MS270" s="480"/>
      <c r="MT270" s="480"/>
      <c r="MU270" s="480"/>
      <c r="MV270" s="480"/>
      <c r="MW270" s="480"/>
    </row>
    <row r="271" spans="1:361">
      <c r="A271" s="760" t="s">
        <v>1471</v>
      </c>
      <c r="B271" s="480"/>
      <c r="C271" s="480"/>
      <c r="D271" s="480"/>
      <c r="E271" s="480"/>
      <c r="F271" s="480"/>
      <c r="G271" s="480"/>
      <c r="H271" s="480"/>
      <c r="I271" s="480"/>
      <c r="J271" s="480"/>
      <c r="K271" s="480"/>
      <c r="L271" s="480"/>
      <c r="M271" s="480"/>
      <c r="N271" s="480"/>
      <c r="O271" s="480"/>
      <c r="P271" s="480"/>
      <c r="Q271" s="480"/>
      <c r="R271" s="480"/>
      <c r="S271" s="480"/>
      <c r="T271" s="480"/>
      <c r="U271" s="480"/>
      <c r="V271" s="480"/>
      <c r="W271" s="480"/>
      <c r="X271" s="480"/>
      <c r="Y271" s="480"/>
      <c r="Z271" s="480"/>
      <c r="AA271" s="480"/>
      <c r="AB271" s="480"/>
      <c r="AC271" s="480"/>
      <c r="AD271" s="480"/>
      <c r="AE271" s="480"/>
      <c r="AF271" s="480"/>
      <c r="AG271" s="480"/>
      <c r="AH271" s="480"/>
      <c r="AI271" s="480"/>
      <c r="AJ271" s="480"/>
      <c r="AK271" s="480"/>
      <c r="AL271" s="480"/>
      <c r="AM271" s="480"/>
      <c r="AN271" s="480"/>
      <c r="AO271" s="480"/>
      <c r="AP271" s="480"/>
      <c r="AQ271" s="480"/>
      <c r="AR271" s="480"/>
      <c r="AS271" s="480"/>
      <c r="AT271" s="480"/>
      <c r="AU271" s="480"/>
      <c r="AV271" s="480"/>
      <c r="AW271" s="480"/>
      <c r="AX271" s="480"/>
      <c r="AY271" s="480"/>
      <c r="AZ271" s="480"/>
      <c r="BA271" s="480"/>
      <c r="BB271" s="480"/>
      <c r="BC271" s="480"/>
      <c r="BD271" s="480"/>
      <c r="BE271" s="480"/>
      <c r="BF271" s="480"/>
      <c r="BG271" s="480"/>
      <c r="BH271" s="480"/>
      <c r="BI271" s="480"/>
      <c r="BJ271" s="480"/>
      <c r="BK271" s="480"/>
      <c r="BL271" s="480"/>
      <c r="BM271" s="480"/>
      <c r="BN271" s="480"/>
      <c r="BO271" s="480"/>
      <c r="BP271" s="480"/>
      <c r="BQ271" s="480"/>
      <c r="BR271" s="480"/>
      <c r="BS271" s="480"/>
      <c r="BT271" s="480"/>
      <c r="BU271" s="480"/>
      <c r="BV271" s="480"/>
      <c r="BW271" s="480"/>
      <c r="BX271" s="480"/>
      <c r="BY271" s="480"/>
      <c r="BZ271" s="480"/>
      <c r="CA271" s="480"/>
      <c r="CB271" s="480"/>
      <c r="CC271" s="480"/>
      <c r="CD271" s="480"/>
      <c r="CE271" s="480"/>
      <c r="CF271" s="480"/>
      <c r="CG271" s="480"/>
      <c r="CH271" s="480"/>
      <c r="CI271" s="480"/>
      <c r="CJ271" s="480"/>
      <c r="CK271" s="480"/>
      <c r="CL271" s="480"/>
      <c r="CM271" s="480"/>
      <c r="CN271" s="480"/>
      <c r="CO271" s="480"/>
      <c r="CP271" s="480"/>
      <c r="CQ271" s="480"/>
      <c r="CR271" s="480"/>
      <c r="CS271" s="480"/>
      <c r="CT271" s="480"/>
      <c r="CU271" s="480"/>
      <c r="CV271" s="480"/>
      <c r="CW271" s="480"/>
      <c r="CX271" s="480"/>
      <c r="CY271" s="480"/>
      <c r="CZ271" s="480"/>
      <c r="DA271" s="480"/>
      <c r="DB271" s="480"/>
      <c r="DC271" s="480"/>
      <c r="DD271" s="480"/>
      <c r="DE271" s="480"/>
      <c r="DF271" s="480"/>
      <c r="DG271" s="480"/>
      <c r="DH271" s="480"/>
      <c r="DI271" s="480"/>
      <c r="DJ271" s="480"/>
      <c r="DK271" s="480"/>
      <c r="DL271" s="480"/>
      <c r="DM271" s="480"/>
      <c r="DN271" s="480"/>
      <c r="DO271" s="480"/>
      <c r="DP271" s="480"/>
      <c r="DQ271" s="480"/>
      <c r="DR271" s="480"/>
      <c r="DS271" s="480"/>
      <c r="DT271" s="480"/>
      <c r="DU271" s="480"/>
      <c r="DV271" s="480"/>
      <c r="DW271" s="480"/>
      <c r="DX271" s="480"/>
      <c r="DY271" s="480"/>
      <c r="DZ271" s="480"/>
      <c r="EA271" s="480"/>
      <c r="EB271" s="480"/>
      <c r="EC271" s="480"/>
      <c r="ED271" s="480"/>
      <c r="EE271" s="480"/>
      <c r="EF271" s="480"/>
      <c r="EG271" s="480"/>
      <c r="EH271" s="480"/>
      <c r="EI271" s="480"/>
      <c r="EJ271" s="480"/>
      <c r="EK271" s="480"/>
      <c r="EL271" s="480"/>
      <c r="EM271" s="480"/>
      <c r="EN271" s="480"/>
      <c r="EO271" s="480"/>
      <c r="EP271" s="480"/>
      <c r="EQ271" s="480"/>
      <c r="ER271" s="480"/>
      <c r="ES271" s="480"/>
      <c r="ET271" s="480"/>
      <c r="EU271" s="480"/>
      <c r="EV271" s="480"/>
      <c r="EW271" s="480"/>
      <c r="EX271" s="480"/>
      <c r="EY271" s="480"/>
      <c r="EZ271" s="480"/>
      <c r="FA271" s="480"/>
      <c r="FB271" s="480"/>
      <c r="FC271" s="480"/>
      <c r="FD271" s="480"/>
      <c r="FE271" s="480"/>
      <c r="FF271" s="480"/>
      <c r="FG271" s="480"/>
      <c r="FH271" s="480"/>
      <c r="FI271" s="480"/>
      <c r="FJ271" s="480"/>
      <c r="FK271" s="480"/>
      <c r="FL271" s="480"/>
      <c r="FM271" s="480"/>
      <c r="FN271" s="480"/>
      <c r="FO271" s="480"/>
      <c r="FP271" s="480"/>
      <c r="FQ271" s="480"/>
      <c r="FR271" s="480"/>
      <c r="FS271" s="480"/>
      <c r="FT271" s="480"/>
      <c r="FU271" s="480"/>
      <c r="FV271" s="480"/>
      <c r="FW271" s="480"/>
      <c r="FX271" s="480"/>
      <c r="FY271" s="480"/>
      <c r="FZ271" s="480"/>
      <c r="GA271" s="480"/>
      <c r="GB271" s="480"/>
      <c r="GC271" s="480"/>
      <c r="GD271" s="480"/>
      <c r="GE271" s="480"/>
      <c r="GF271" s="480"/>
      <c r="GG271" s="480"/>
      <c r="GH271" s="480"/>
      <c r="GI271" s="480"/>
      <c r="GJ271" s="480"/>
      <c r="GK271" s="480"/>
      <c r="GL271" s="480"/>
      <c r="GM271" s="480"/>
      <c r="GN271" s="480"/>
      <c r="GO271" s="480"/>
      <c r="GP271" s="480"/>
      <c r="GQ271" s="480"/>
      <c r="GR271" s="480"/>
      <c r="GS271" s="480"/>
      <c r="GT271" s="480"/>
      <c r="GU271" s="480"/>
      <c r="GV271" s="480">
        <v>151.44263999999998</v>
      </c>
      <c r="GW271" s="480">
        <v>161.56869</v>
      </c>
      <c r="GX271" s="480">
        <v>162.41973000000002</v>
      </c>
      <c r="GY271" s="480">
        <v>162.05571</v>
      </c>
      <c r="GZ271" s="480">
        <v>144.87815000000001</v>
      </c>
      <c r="HA271" s="480">
        <v>171.62628000000001</v>
      </c>
      <c r="HB271" s="480">
        <v>167.87096</v>
      </c>
      <c r="HC271" s="480">
        <v>176.72207</v>
      </c>
      <c r="HD271" s="480">
        <v>179.80957000000001</v>
      </c>
      <c r="HE271" s="480">
        <v>178.57907999999998</v>
      </c>
      <c r="HF271" s="480">
        <v>174.36170000000001</v>
      </c>
      <c r="HG271" s="480">
        <v>177.15947</v>
      </c>
      <c r="HH271" s="480">
        <v>176.40085999999999</v>
      </c>
      <c r="HI271" s="480">
        <v>189.31953000000001</v>
      </c>
      <c r="HJ271" s="480">
        <v>184.30709999999999</v>
      </c>
      <c r="HK271" s="480">
        <v>183.18629999999999</v>
      </c>
      <c r="HL271" s="480">
        <v>192.14788999999999</v>
      </c>
      <c r="HM271" s="480">
        <v>188.40940000000001</v>
      </c>
      <c r="HN271" s="480">
        <v>192.42242000000002</v>
      </c>
      <c r="HO271" s="480">
        <v>202.51035999999999</v>
      </c>
      <c r="HP271" s="480">
        <v>206.45724999999999</v>
      </c>
      <c r="HQ271" s="480">
        <v>206.02037999999999</v>
      </c>
      <c r="HR271" s="480">
        <v>203.78557000000001</v>
      </c>
      <c r="HS271" s="480">
        <v>201.07129999999998</v>
      </c>
      <c r="HT271" s="480">
        <v>203.68333000000001</v>
      </c>
      <c r="HU271" s="480">
        <v>213.22798</v>
      </c>
      <c r="HV271" s="480">
        <v>216.88419000000002</v>
      </c>
      <c r="HW271" s="480">
        <v>214.086521</v>
      </c>
      <c r="HX271" s="480">
        <v>215.97997000000004</v>
      </c>
      <c r="HY271" s="480">
        <v>220.45153999999997</v>
      </c>
      <c r="HZ271" s="480">
        <v>217.83452499999999</v>
      </c>
      <c r="IA271" s="480">
        <v>224.01373000000001</v>
      </c>
      <c r="IB271" s="480">
        <v>235.16242299999999</v>
      </c>
      <c r="IC271" s="480">
        <v>225.13855199999998</v>
      </c>
      <c r="ID271" s="480">
        <v>229.39901399999997</v>
      </c>
      <c r="IE271" s="480">
        <v>237.38096485805312</v>
      </c>
      <c r="IF271" s="480">
        <v>238.1</v>
      </c>
      <c r="IG271" s="480">
        <v>246.88617082716979</v>
      </c>
      <c r="IH271" s="480">
        <v>250.36699999999999</v>
      </c>
      <c r="II271" s="480">
        <v>242.805231041947</v>
      </c>
      <c r="IJ271" s="480">
        <v>247.091632723776</v>
      </c>
      <c r="IK271" s="480">
        <v>257.12054795522101</v>
      </c>
      <c r="IL271" s="480">
        <v>271.07679038161501</v>
      </c>
      <c r="IM271" s="480">
        <v>272.802997</v>
      </c>
      <c r="IN271" s="480">
        <v>282.56909245999998</v>
      </c>
      <c r="IO271" s="480">
        <v>275.10782</v>
      </c>
      <c r="IP271" s="480">
        <v>265.94880999999998</v>
      </c>
      <c r="IQ271" s="480">
        <v>259.42740170675904</v>
      </c>
      <c r="IR271" s="480">
        <v>263.76556837035901</v>
      </c>
      <c r="IS271" s="480">
        <v>286.87830627781699</v>
      </c>
      <c r="IT271" s="480">
        <v>282.85770092275004</v>
      </c>
      <c r="IU271" s="480">
        <v>277.55193323200001</v>
      </c>
      <c r="IV271" s="480">
        <v>276.33008731365601</v>
      </c>
      <c r="IW271" s="480">
        <v>283.20237071262397</v>
      </c>
      <c r="IX271" s="480">
        <v>295.53454877167997</v>
      </c>
      <c r="IY271" s="480">
        <v>316.0317348879708</v>
      </c>
      <c r="IZ271" s="480">
        <v>292.520460618014</v>
      </c>
      <c r="JA271" s="480">
        <v>292.49828754168203</v>
      </c>
      <c r="JB271" s="480">
        <v>277.10012899999998</v>
      </c>
      <c r="JC271" s="480">
        <v>277.76542866408903</v>
      </c>
      <c r="JD271" s="480">
        <v>290.98210797247202</v>
      </c>
      <c r="JE271" s="480">
        <v>302.78849292896871</v>
      </c>
      <c r="JF271" s="480">
        <v>295.306122126182</v>
      </c>
      <c r="JG271" s="480">
        <v>285.09323020861996</v>
      </c>
      <c r="JH271" s="480">
        <v>292.51187445074197</v>
      </c>
      <c r="JI271" s="480">
        <v>295.98636346082003</v>
      </c>
      <c r="JJ271" s="480">
        <v>314.03457371260799</v>
      </c>
      <c r="JK271" s="480">
        <v>307.36060514158999</v>
      </c>
      <c r="JL271" s="480">
        <v>313.76453421437611</v>
      </c>
      <c r="JM271" s="480">
        <v>313.83992172782598</v>
      </c>
      <c r="JN271" s="480">
        <v>302.0235628191092</v>
      </c>
      <c r="JO271" s="480">
        <v>291.667948589535</v>
      </c>
      <c r="JP271" s="480">
        <v>306.52894651507199</v>
      </c>
      <c r="JQ271" s="480">
        <v>329.48774491015149</v>
      </c>
      <c r="JR271" s="480">
        <v>337.84073954762704</v>
      </c>
      <c r="JS271" s="480">
        <v>326.08892625500005</v>
      </c>
      <c r="JT271" s="480">
        <v>334.30812576911001</v>
      </c>
      <c r="JU271" s="480">
        <v>341.34615858612551</v>
      </c>
      <c r="JV271" s="480">
        <v>345.7284122041242</v>
      </c>
      <c r="JW271" s="480">
        <v>372.48431061718293</v>
      </c>
      <c r="JX271" s="480">
        <v>346.00049516397803</v>
      </c>
      <c r="JY271" s="480">
        <v>347.30939706512436</v>
      </c>
      <c r="JZ271" s="480">
        <v>342.02966080019974</v>
      </c>
      <c r="KA271" s="480">
        <v>339.31610554452334</v>
      </c>
      <c r="KB271" s="480">
        <v>356.55755658761564</v>
      </c>
      <c r="KC271" s="480">
        <v>386.40097681153793</v>
      </c>
      <c r="KD271" s="480">
        <v>364.92602801242225</v>
      </c>
      <c r="KE271" s="480">
        <v>361.24522146641897</v>
      </c>
      <c r="KF271" s="480">
        <v>387.7161490143281</v>
      </c>
      <c r="KG271" s="480">
        <v>378.38640611407169</v>
      </c>
      <c r="KH271" s="480">
        <v>378.79772212737095</v>
      </c>
      <c r="KI271" s="480">
        <v>429.47033986303995</v>
      </c>
      <c r="KJ271" s="480">
        <v>407.5836427203925</v>
      </c>
      <c r="KK271" s="480">
        <v>399.83896960649059</v>
      </c>
      <c r="KL271" s="480">
        <v>389.23935195280455</v>
      </c>
      <c r="KM271" s="480">
        <v>416.20004182809231</v>
      </c>
      <c r="KN271" s="480">
        <v>410.76997239619686</v>
      </c>
      <c r="KO271" s="480">
        <v>448.03497574423704</v>
      </c>
      <c r="KP271" s="480">
        <v>430.32504851209325</v>
      </c>
      <c r="KQ271" s="480">
        <v>461.11767383077841</v>
      </c>
      <c r="KR271" s="480">
        <v>444.16778610115659</v>
      </c>
      <c r="KS271" s="480">
        <v>440.00169751285802</v>
      </c>
      <c r="KT271" s="480">
        <v>493.14322751320651</v>
      </c>
      <c r="KU271" s="480">
        <v>492.24360505840957</v>
      </c>
      <c r="KV271" s="480">
        <v>518.22543214140467</v>
      </c>
      <c r="KW271" s="480">
        <v>511.06668063620401</v>
      </c>
      <c r="KX271" s="480">
        <v>498.5896765833981</v>
      </c>
      <c r="KY271" s="480">
        <v>495.32543488725366</v>
      </c>
      <c r="KZ271" s="480">
        <v>523.03086872213373</v>
      </c>
      <c r="LA271" s="480">
        <v>545.32772352088693</v>
      </c>
      <c r="LB271" s="480">
        <v>520.83829304750702</v>
      </c>
      <c r="LC271" s="480">
        <v>539.9863742469405</v>
      </c>
      <c r="LD271" s="480">
        <v>552.25935145932942</v>
      </c>
      <c r="LE271" s="480">
        <v>526.79681987401216</v>
      </c>
      <c r="LF271" s="480">
        <v>560.81826212917736</v>
      </c>
      <c r="LG271" s="480">
        <v>526.09897525084023</v>
      </c>
      <c r="LH271" s="480">
        <v>571.66242979604579</v>
      </c>
      <c r="LI271" s="480">
        <v>620.21847839779957</v>
      </c>
      <c r="LJ271" s="480">
        <v>618.6489115599145</v>
      </c>
      <c r="LK271" s="480">
        <v>598.86060165779054</v>
      </c>
      <c r="LL271" s="480">
        <v>611.15276642489448</v>
      </c>
      <c r="LM271" s="480">
        <v>712.79592904576089</v>
      </c>
      <c r="LN271" s="480">
        <v>626.03886935263154</v>
      </c>
      <c r="LO271" s="480">
        <v>634.5612423893549</v>
      </c>
      <c r="LP271" s="480">
        <v>660.42028995913893</v>
      </c>
      <c r="LQ271" s="480">
        <v>664.91396336945991</v>
      </c>
      <c r="LR271" s="480">
        <v>669.70133296524114</v>
      </c>
      <c r="LS271" s="480">
        <v>681.64094406096649</v>
      </c>
      <c r="LT271" s="480">
        <v>688.19300046432443</v>
      </c>
      <c r="LU271" s="480">
        <v>635.66381469796852</v>
      </c>
      <c r="LV271" s="480">
        <v>612.46068218985488</v>
      </c>
      <c r="LW271" s="480">
        <v>642.65798005547401</v>
      </c>
      <c r="LX271" s="480">
        <v>619.44993973371857</v>
      </c>
      <c r="LY271" s="480">
        <v>919.84324322891405</v>
      </c>
      <c r="LZ271" s="480">
        <v>704.91336016859464</v>
      </c>
      <c r="MA271" s="480">
        <v>723.87339124960965</v>
      </c>
      <c r="MB271" s="480">
        <v>763.66449325813005</v>
      </c>
      <c r="MC271" s="480">
        <v>738.82080994654495</v>
      </c>
      <c r="MD271" s="480">
        <v>734.36768925669844</v>
      </c>
      <c r="ME271" s="480">
        <v>859.15611283929752</v>
      </c>
      <c r="MF271" s="480">
        <v>797.47310829023627</v>
      </c>
      <c r="MG271" s="480">
        <v>784.89489185724028</v>
      </c>
      <c r="MH271" s="480">
        <v>731.71140104463484</v>
      </c>
      <c r="MI271" s="480">
        <v>889.5144689416187</v>
      </c>
      <c r="MJ271" s="480">
        <v>887.47200055401095</v>
      </c>
      <c r="MK271" s="480">
        <v>1012.7938777675026</v>
      </c>
      <c r="ML271" s="480">
        <v>973.23584925720741</v>
      </c>
      <c r="MM271" s="480">
        <v>843.54791673172292</v>
      </c>
      <c r="MN271" s="480">
        <v>861.39504203715796</v>
      </c>
      <c r="MO271" s="480"/>
      <c r="MP271" s="480"/>
      <c r="MQ271" s="480"/>
      <c r="MR271" s="480"/>
      <c r="MS271" s="480"/>
      <c r="MT271" s="480"/>
      <c r="MU271" s="480"/>
      <c r="MV271" s="480"/>
      <c r="MW271" s="480"/>
    </row>
    <row r="272" spans="1:361">
      <c r="A272" s="760" t="s">
        <v>568</v>
      </c>
      <c r="B272" s="480"/>
      <c r="C272" s="480"/>
      <c r="D272" s="480"/>
      <c r="E272" s="480"/>
      <c r="F272" s="480"/>
      <c r="G272" s="480"/>
      <c r="H272" s="480"/>
      <c r="I272" s="480"/>
      <c r="J272" s="480"/>
      <c r="K272" s="480"/>
      <c r="L272" s="480"/>
      <c r="M272" s="480"/>
      <c r="N272" s="480"/>
      <c r="O272" s="480"/>
      <c r="P272" s="480"/>
      <c r="Q272" s="480"/>
      <c r="R272" s="480"/>
      <c r="S272" s="480"/>
      <c r="T272" s="480"/>
      <c r="U272" s="480"/>
      <c r="V272" s="480"/>
      <c r="W272" s="480"/>
      <c r="X272" s="480"/>
      <c r="Y272" s="480"/>
      <c r="Z272" s="480"/>
      <c r="AA272" s="480"/>
      <c r="AB272" s="480"/>
      <c r="AC272" s="480"/>
      <c r="AD272" s="480"/>
      <c r="AE272" s="480"/>
      <c r="AF272" s="480"/>
      <c r="AG272" s="480"/>
      <c r="AH272" s="480"/>
      <c r="AI272" s="480"/>
      <c r="AJ272" s="480"/>
      <c r="AK272" s="480"/>
      <c r="AL272" s="480"/>
      <c r="AM272" s="480"/>
      <c r="AN272" s="480"/>
      <c r="AO272" s="480"/>
      <c r="AP272" s="480"/>
      <c r="AQ272" s="480"/>
      <c r="AR272" s="480"/>
      <c r="AS272" s="480"/>
      <c r="AT272" s="480"/>
      <c r="AU272" s="480"/>
      <c r="AV272" s="480"/>
      <c r="AW272" s="480"/>
      <c r="AX272" s="480"/>
      <c r="AY272" s="480"/>
      <c r="AZ272" s="480"/>
      <c r="BA272" s="480"/>
      <c r="BB272" s="480"/>
      <c r="BC272" s="480"/>
      <c r="BD272" s="480"/>
      <c r="BE272" s="480"/>
      <c r="BF272" s="480"/>
      <c r="BG272" s="480"/>
      <c r="BH272" s="480"/>
      <c r="BI272" s="480"/>
      <c r="BJ272" s="480"/>
      <c r="BK272" s="480"/>
      <c r="BL272" s="480"/>
      <c r="BM272" s="480"/>
      <c r="BN272" s="480"/>
      <c r="BO272" s="480"/>
      <c r="BP272" s="480"/>
      <c r="BQ272" s="480"/>
      <c r="BR272" s="480"/>
      <c r="BS272" s="480"/>
      <c r="BT272" s="480"/>
      <c r="BU272" s="480"/>
      <c r="BV272" s="480"/>
      <c r="BW272" s="480"/>
      <c r="BX272" s="480"/>
      <c r="BY272" s="480"/>
      <c r="BZ272" s="480"/>
      <c r="CA272" s="480"/>
      <c r="CB272" s="480"/>
      <c r="CC272" s="480"/>
      <c r="CD272" s="480"/>
      <c r="CE272" s="480"/>
      <c r="CF272" s="480"/>
      <c r="CG272" s="480"/>
      <c r="CH272" s="480"/>
      <c r="CI272" s="480"/>
      <c r="CJ272" s="480"/>
      <c r="CK272" s="480"/>
      <c r="CL272" s="480"/>
      <c r="CM272" s="480"/>
      <c r="CN272" s="480"/>
      <c r="CO272" s="480"/>
      <c r="CP272" s="480"/>
      <c r="CQ272" s="480"/>
      <c r="CR272" s="480"/>
      <c r="CS272" s="480"/>
      <c r="CT272" s="480"/>
      <c r="CU272" s="480"/>
      <c r="CV272" s="480"/>
      <c r="CW272" s="480"/>
      <c r="CX272" s="480"/>
      <c r="CY272" s="480"/>
      <c r="CZ272" s="480"/>
      <c r="DA272" s="480"/>
      <c r="DB272" s="480"/>
      <c r="DC272" s="480"/>
      <c r="DD272" s="480"/>
      <c r="DE272" s="480"/>
      <c r="DF272" s="480"/>
      <c r="DG272" s="480"/>
      <c r="DH272" s="480"/>
      <c r="DI272" s="480"/>
      <c r="DJ272" s="480"/>
      <c r="DK272" s="480"/>
      <c r="DL272" s="480"/>
      <c r="DM272" s="480"/>
      <c r="DN272" s="480"/>
      <c r="DO272" s="480"/>
      <c r="DP272" s="480"/>
      <c r="DQ272" s="480"/>
      <c r="DR272" s="480"/>
      <c r="DS272" s="480"/>
      <c r="DT272" s="480"/>
      <c r="DU272" s="480"/>
      <c r="DV272" s="480"/>
      <c r="DW272" s="480"/>
      <c r="DX272" s="480"/>
      <c r="DY272" s="480"/>
      <c r="DZ272" s="480"/>
      <c r="EA272" s="480"/>
      <c r="EB272" s="480"/>
      <c r="EC272" s="480"/>
      <c r="ED272" s="480"/>
      <c r="EE272" s="480"/>
      <c r="EF272" s="480"/>
      <c r="EG272" s="480"/>
      <c r="EH272" s="480"/>
      <c r="EI272" s="480"/>
      <c r="EJ272" s="480"/>
      <c r="EK272" s="480"/>
      <c r="EL272" s="480"/>
      <c r="EM272" s="480"/>
      <c r="EN272" s="480"/>
      <c r="EO272" s="480"/>
      <c r="EP272" s="480"/>
      <c r="EQ272" s="480"/>
      <c r="ER272" s="480"/>
      <c r="ES272" s="480"/>
      <c r="ET272" s="480"/>
      <c r="EU272" s="480"/>
      <c r="EV272" s="480"/>
      <c r="EW272" s="480"/>
      <c r="EX272" s="480"/>
      <c r="EY272" s="480"/>
      <c r="EZ272" s="480"/>
      <c r="FA272" s="480"/>
      <c r="FB272" s="480"/>
      <c r="FC272" s="480"/>
      <c r="FD272" s="480"/>
      <c r="FE272" s="480"/>
      <c r="FF272" s="480"/>
      <c r="FG272" s="480"/>
      <c r="FH272" s="480"/>
      <c r="FI272" s="480"/>
      <c r="FJ272" s="480"/>
      <c r="FK272" s="480"/>
      <c r="FL272" s="480"/>
      <c r="FM272" s="480"/>
      <c r="FN272" s="480"/>
      <c r="FO272" s="480"/>
      <c r="FP272" s="480"/>
      <c r="FQ272" s="480"/>
      <c r="FR272" s="480"/>
      <c r="FS272" s="480"/>
      <c r="FT272" s="480"/>
      <c r="FU272" s="480"/>
      <c r="FV272" s="480"/>
      <c r="FW272" s="480"/>
      <c r="FX272" s="480"/>
      <c r="FY272" s="480"/>
      <c r="FZ272" s="480"/>
      <c r="GA272" s="480"/>
      <c r="GB272" s="480"/>
      <c r="GC272" s="480"/>
      <c r="GD272" s="480"/>
      <c r="GE272" s="480"/>
      <c r="GF272" s="480"/>
      <c r="GG272" s="480"/>
      <c r="GH272" s="480"/>
      <c r="GI272" s="480"/>
      <c r="GJ272" s="480"/>
      <c r="GK272" s="480"/>
      <c r="GL272" s="480"/>
      <c r="GM272" s="480"/>
      <c r="GN272" s="480"/>
      <c r="GO272" s="480"/>
      <c r="GP272" s="480"/>
      <c r="GQ272" s="480"/>
      <c r="GR272" s="480"/>
      <c r="GS272" s="480"/>
      <c r="GT272" s="480"/>
      <c r="GU272" s="480"/>
      <c r="GV272" s="480">
        <v>451.14675100736002</v>
      </c>
      <c r="GW272" s="480">
        <v>563.83227688943998</v>
      </c>
      <c r="GX272" s="480">
        <v>525.28547415983996</v>
      </c>
      <c r="GY272" s="480">
        <v>506.77425192336</v>
      </c>
      <c r="GZ272" s="480">
        <v>469.92109853232</v>
      </c>
      <c r="HA272" s="480">
        <v>438.43704955312</v>
      </c>
      <c r="HB272" s="480">
        <v>390.16171297632002</v>
      </c>
      <c r="HC272" s="480">
        <v>451.83462564671999</v>
      </c>
      <c r="HD272" s="480">
        <v>398.09067651743999</v>
      </c>
      <c r="HE272" s="480">
        <v>375.44576271744</v>
      </c>
      <c r="HF272" s="480">
        <v>372.20165294544</v>
      </c>
      <c r="HG272" s="480">
        <v>393.63866398111998</v>
      </c>
      <c r="HH272" s="480">
        <v>398.4088362256</v>
      </c>
      <c r="HI272" s="480">
        <v>457.05233336799995</v>
      </c>
      <c r="HJ272" s="480">
        <v>386.3874455184</v>
      </c>
      <c r="HK272" s="480">
        <v>357.85828328239995</v>
      </c>
      <c r="HL272" s="480">
        <v>366.67206609855998</v>
      </c>
      <c r="HM272" s="480">
        <v>373.85807326016004</v>
      </c>
      <c r="HN272" s="480">
        <v>546.65393625952004</v>
      </c>
      <c r="HO272" s="480">
        <v>575.65038754367993</v>
      </c>
      <c r="HP272" s="480">
        <v>580.87457301791994</v>
      </c>
      <c r="HQ272" s="480">
        <v>578.85966796896003</v>
      </c>
      <c r="HR272" s="480">
        <v>599.18473212992001</v>
      </c>
      <c r="HS272" s="480">
        <v>607.3944861982751</v>
      </c>
      <c r="HT272" s="480">
        <v>600.55322493883682</v>
      </c>
      <c r="HU272" s="480">
        <v>634.3434295115776</v>
      </c>
      <c r="HV272" s="480">
        <v>596.7872937503696</v>
      </c>
      <c r="HW272" s="480">
        <v>565.32046133599999</v>
      </c>
      <c r="HX272" s="480">
        <v>549.25349640615991</v>
      </c>
      <c r="HY272" s="480">
        <v>547.04605345686002</v>
      </c>
      <c r="HZ272" s="480">
        <v>571.17054932366011</v>
      </c>
      <c r="IA272" s="480">
        <v>559.68447047861002</v>
      </c>
      <c r="IB272" s="480">
        <v>543.4754336011157</v>
      </c>
      <c r="IC272" s="480">
        <v>532.32504169635001</v>
      </c>
      <c r="ID272" s="480">
        <v>518.44912719474996</v>
      </c>
      <c r="IE272" s="480">
        <v>476.74144748176002</v>
      </c>
      <c r="IF272" s="480">
        <v>481.66980865506963</v>
      </c>
      <c r="IG272" s="480">
        <v>585.73875101624003</v>
      </c>
      <c r="IH272" s="480">
        <v>568.33915492497999</v>
      </c>
      <c r="II272" s="480">
        <v>541.63590639561005</v>
      </c>
      <c r="IJ272" s="480">
        <v>575.57055904248</v>
      </c>
      <c r="IK272" s="480">
        <v>558.87421403193002</v>
      </c>
      <c r="IL272" s="480">
        <v>535.87597352466003</v>
      </c>
      <c r="IM272" s="480">
        <v>534.52624512037994</v>
      </c>
      <c r="IN272" s="480">
        <v>499.98564060318995</v>
      </c>
      <c r="IO272" s="480">
        <v>455.56120501840996</v>
      </c>
      <c r="IP272" s="480">
        <v>490.29694441107</v>
      </c>
      <c r="IQ272" s="480">
        <v>463.33175386167005</v>
      </c>
      <c r="IR272" s="480">
        <v>491.56950650916798</v>
      </c>
      <c r="IS272" s="480">
        <v>608.58122545947913</v>
      </c>
      <c r="IT272" s="480">
        <v>547.89547175320877</v>
      </c>
      <c r="IU272" s="480">
        <v>543.8890944559796</v>
      </c>
      <c r="IV272" s="480">
        <v>542.05967289098817</v>
      </c>
      <c r="IW272" s="480">
        <v>553.01670779155916</v>
      </c>
      <c r="IX272" s="480">
        <v>540.86318975995994</v>
      </c>
      <c r="IY272" s="480">
        <v>568.1441154910641</v>
      </c>
      <c r="IZ272" s="480">
        <v>561.79586749645989</v>
      </c>
      <c r="JA272" s="480">
        <v>527.34613441063993</v>
      </c>
      <c r="JB272" s="480">
        <v>535.49927875648996</v>
      </c>
      <c r="JC272" s="480">
        <v>554.08807080107522</v>
      </c>
      <c r="JD272" s="480">
        <v>552.64898520550685</v>
      </c>
      <c r="JE272" s="480">
        <v>647.14362877969984</v>
      </c>
      <c r="JF272" s="480">
        <v>654.87079349156579</v>
      </c>
      <c r="JG272" s="480">
        <v>593.33104292941334</v>
      </c>
      <c r="JH272" s="480">
        <v>594.2970853096665</v>
      </c>
      <c r="JI272" s="480">
        <v>578.39091396952381</v>
      </c>
      <c r="JJ272" s="480">
        <v>570.86742462543816</v>
      </c>
      <c r="JK272" s="480">
        <v>603.88784540829977</v>
      </c>
      <c r="JL272" s="480">
        <v>603.35760883995408</v>
      </c>
      <c r="JM272" s="480">
        <v>580.79572441212383</v>
      </c>
      <c r="JN272" s="480">
        <v>576.71203224833334</v>
      </c>
      <c r="JO272" s="480">
        <v>611.69443836233324</v>
      </c>
      <c r="JP272" s="480">
        <v>604.15343802142866</v>
      </c>
      <c r="JQ272" s="480">
        <v>738.49852655890822</v>
      </c>
      <c r="JR272" s="480">
        <v>667.49241043541087</v>
      </c>
      <c r="JS272" s="480">
        <v>680.68646855137786</v>
      </c>
      <c r="JT272" s="480">
        <v>679.40489390844709</v>
      </c>
      <c r="JU272" s="480">
        <v>657.17684692350736</v>
      </c>
      <c r="JV272" s="480">
        <v>637.63808940225454</v>
      </c>
      <c r="JW272" s="480">
        <v>662.59324551947304</v>
      </c>
      <c r="JX272" s="480">
        <v>619.12113398285078</v>
      </c>
      <c r="JY272" s="480">
        <v>666.93015586074785</v>
      </c>
      <c r="JZ272" s="480">
        <v>664.95685724238001</v>
      </c>
      <c r="KA272" s="480">
        <v>617.16276872801905</v>
      </c>
      <c r="KB272" s="480">
        <v>591.52979589437723</v>
      </c>
      <c r="KC272" s="480">
        <v>839.09668268076871</v>
      </c>
      <c r="KD272" s="480">
        <v>791.36442310933319</v>
      </c>
      <c r="KE272" s="480">
        <v>785.55162057811674</v>
      </c>
      <c r="KF272" s="480">
        <v>778.35711436842382</v>
      </c>
      <c r="KG272" s="480">
        <v>732.4615567550386</v>
      </c>
      <c r="KH272" s="480">
        <v>708.45520383342546</v>
      </c>
      <c r="KI272" s="480">
        <v>767.02503290821437</v>
      </c>
      <c r="KJ272" s="480">
        <v>701.01554866714889</v>
      </c>
      <c r="KK272" s="480">
        <v>702.57679739387709</v>
      </c>
      <c r="KL272" s="480">
        <v>713.44160098456746</v>
      </c>
      <c r="KM272" s="480">
        <v>777.41949427126258</v>
      </c>
      <c r="KN272" s="480">
        <v>787.11604440711699</v>
      </c>
      <c r="KO272" s="480">
        <v>963.14947054675736</v>
      </c>
      <c r="KP272" s="480">
        <v>955.60976121111241</v>
      </c>
      <c r="KQ272" s="480">
        <v>949.80523336961573</v>
      </c>
      <c r="KR272" s="480">
        <v>923.04198511904337</v>
      </c>
      <c r="KS272" s="480">
        <v>1005.9994042536875</v>
      </c>
      <c r="KT272" s="480">
        <v>1014.9586721121289</v>
      </c>
      <c r="KU272" s="480">
        <v>1198.7095631433497</v>
      </c>
      <c r="KV272" s="480">
        <v>1285.9428980546145</v>
      </c>
      <c r="KW272" s="480">
        <v>1251.4067463921774</v>
      </c>
      <c r="KX272" s="480">
        <v>1335.9639306179517</v>
      </c>
      <c r="KY272" s="480">
        <v>1297.4398347613158</v>
      </c>
      <c r="KZ272" s="480">
        <v>1236.0445331570013</v>
      </c>
      <c r="LA272" s="480">
        <v>1371.8241390081278</v>
      </c>
      <c r="LB272" s="480">
        <v>1282.051625060581</v>
      </c>
      <c r="LC272" s="480">
        <v>1214.4387437449252</v>
      </c>
      <c r="LD272" s="480">
        <v>1279.6856947495451</v>
      </c>
      <c r="LE272" s="480">
        <v>1280.4875633827057</v>
      </c>
      <c r="LF272" s="480">
        <v>1235.6367408172273</v>
      </c>
      <c r="LG272" s="480">
        <v>1233.1435080074966</v>
      </c>
      <c r="LH272" s="480">
        <v>1218.7556502597238</v>
      </c>
      <c r="LI272" s="480">
        <v>1428.8162578482604</v>
      </c>
      <c r="LJ272" s="480">
        <v>1293.2539208364328</v>
      </c>
      <c r="LK272" s="480">
        <v>1267.5681446011199</v>
      </c>
      <c r="LL272" s="480">
        <v>1315.2255846066666</v>
      </c>
      <c r="LM272" s="480">
        <v>1417.612893804333</v>
      </c>
      <c r="LN272" s="480">
        <v>1238.2481431553333</v>
      </c>
      <c r="LO272" s="480">
        <v>1208.1557880016667</v>
      </c>
      <c r="LP272" s="480">
        <v>1392.0010429456665</v>
      </c>
      <c r="LQ272" s="480">
        <v>1428.3756119256668</v>
      </c>
      <c r="LR272" s="480">
        <v>1542.333870608667</v>
      </c>
      <c r="LS272" s="480">
        <v>1591.2722319219997</v>
      </c>
      <c r="LT272" s="480">
        <v>1601.0812184750002</v>
      </c>
      <c r="LU272" s="480">
        <v>1395.8133293596668</v>
      </c>
      <c r="LV272" s="480">
        <v>1364.5340429766668</v>
      </c>
      <c r="LW272" s="480">
        <v>1288.5491176036667</v>
      </c>
      <c r="LX272" s="480">
        <v>1216.5320110186669</v>
      </c>
      <c r="LY272" s="480">
        <v>1569.2891218043333</v>
      </c>
      <c r="LZ272" s="480">
        <v>1179.7845330203336</v>
      </c>
      <c r="MA272" s="480">
        <v>1192.7286141486668</v>
      </c>
      <c r="MB272" s="480">
        <v>1486.3307048763334</v>
      </c>
      <c r="MC272" s="480">
        <v>1601.1400518433336</v>
      </c>
      <c r="MD272" s="480">
        <v>1642.3155612246642</v>
      </c>
      <c r="ME272" s="480">
        <v>1781.1084938053336</v>
      </c>
      <c r="MF272" s="480">
        <v>1560.386604183333</v>
      </c>
      <c r="MG272" s="480">
        <v>1461.2591517903334</v>
      </c>
      <c r="MH272" s="480">
        <v>1481.4543615670002</v>
      </c>
      <c r="MI272" s="480">
        <v>1511.7423588283336</v>
      </c>
      <c r="MJ272" s="480">
        <v>1635.6642472730005</v>
      </c>
      <c r="MK272" s="480">
        <v>2007.1293529919997</v>
      </c>
      <c r="ML272" s="480">
        <v>1797.1625940413333</v>
      </c>
      <c r="MM272" s="480">
        <v>1634.5979634810001</v>
      </c>
      <c r="MN272" s="480">
        <v>1739.55169312</v>
      </c>
      <c r="MO272" s="480"/>
      <c r="MP272" s="480"/>
      <c r="MQ272" s="480"/>
      <c r="MR272" s="480"/>
      <c r="MS272" s="480"/>
      <c r="MT272" s="480"/>
      <c r="MU272" s="480"/>
      <c r="MV272" s="480"/>
      <c r="MW272" s="480"/>
    </row>
    <row r="273" spans="1:361">
      <c r="A273" s="761" t="s">
        <v>1472</v>
      </c>
      <c r="B273" s="482"/>
      <c r="C273" s="482"/>
      <c r="D273" s="482"/>
      <c r="E273" s="482"/>
      <c r="F273" s="482"/>
      <c r="G273" s="482"/>
      <c r="H273" s="482"/>
      <c r="I273" s="482"/>
      <c r="J273" s="482"/>
      <c r="K273" s="482"/>
      <c r="L273" s="482"/>
      <c r="M273" s="482"/>
      <c r="N273" s="482"/>
      <c r="O273" s="482"/>
      <c r="P273" s="482"/>
      <c r="Q273" s="482"/>
      <c r="R273" s="482"/>
      <c r="S273" s="482"/>
      <c r="T273" s="482"/>
      <c r="U273" s="482"/>
      <c r="V273" s="482"/>
      <c r="W273" s="482"/>
      <c r="X273" s="482"/>
      <c r="Y273" s="482"/>
      <c r="Z273" s="482"/>
      <c r="AA273" s="482"/>
      <c r="AB273" s="482"/>
      <c r="AC273" s="482"/>
      <c r="AD273" s="482"/>
      <c r="AE273" s="482"/>
      <c r="AF273" s="482"/>
      <c r="AG273" s="482"/>
      <c r="AH273" s="482"/>
      <c r="AI273" s="482"/>
      <c r="AJ273" s="482"/>
      <c r="AK273" s="482"/>
      <c r="AL273" s="482"/>
      <c r="AM273" s="482"/>
      <c r="AN273" s="482"/>
      <c r="AO273" s="482"/>
      <c r="AP273" s="482"/>
      <c r="AQ273" s="482"/>
      <c r="AR273" s="482"/>
      <c r="AS273" s="482"/>
      <c r="AT273" s="482"/>
      <c r="AU273" s="482"/>
      <c r="AV273" s="482"/>
      <c r="AW273" s="482"/>
      <c r="AX273" s="482"/>
      <c r="AY273" s="482"/>
      <c r="AZ273" s="482"/>
      <c r="BA273" s="482"/>
      <c r="BB273" s="482"/>
      <c r="BC273" s="482"/>
      <c r="BD273" s="482"/>
      <c r="BE273" s="482"/>
      <c r="BF273" s="482"/>
      <c r="BG273" s="482"/>
      <c r="BH273" s="482"/>
      <c r="BI273" s="482"/>
      <c r="BJ273" s="482"/>
      <c r="BK273" s="482"/>
      <c r="BL273" s="482"/>
      <c r="BM273" s="482"/>
      <c r="BN273" s="482"/>
      <c r="BO273" s="482"/>
      <c r="BP273" s="482"/>
      <c r="BQ273" s="482"/>
      <c r="BR273" s="482"/>
      <c r="BS273" s="482"/>
      <c r="BT273" s="482"/>
      <c r="BU273" s="482"/>
      <c r="BV273" s="482"/>
      <c r="BW273" s="482"/>
      <c r="BX273" s="482"/>
      <c r="BY273" s="482"/>
      <c r="BZ273" s="482"/>
      <c r="CA273" s="482"/>
      <c r="CB273" s="482"/>
      <c r="CC273" s="482"/>
      <c r="CD273" s="482"/>
      <c r="CE273" s="482"/>
      <c r="CF273" s="482"/>
      <c r="CG273" s="482"/>
      <c r="CH273" s="482"/>
      <c r="CI273" s="482"/>
      <c r="CJ273" s="482"/>
      <c r="CK273" s="482"/>
      <c r="CL273" s="482"/>
      <c r="CM273" s="482"/>
      <c r="CN273" s="482"/>
      <c r="CO273" s="482"/>
      <c r="CP273" s="482"/>
      <c r="CQ273" s="482"/>
      <c r="CR273" s="482"/>
      <c r="CS273" s="482"/>
      <c r="CT273" s="482"/>
      <c r="CU273" s="482"/>
      <c r="CV273" s="482"/>
      <c r="CW273" s="482"/>
      <c r="CX273" s="482"/>
      <c r="CY273" s="482"/>
      <c r="CZ273" s="482"/>
      <c r="DA273" s="482"/>
      <c r="DB273" s="482"/>
      <c r="DC273" s="482"/>
      <c r="DD273" s="482"/>
      <c r="DE273" s="482"/>
      <c r="DF273" s="482"/>
      <c r="DG273" s="482"/>
      <c r="DH273" s="482"/>
      <c r="DI273" s="482"/>
      <c r="DJ273" s="482"/>
      <c r="DK273" s="482"/>
      <c r="DL273" s="482"/>
      <c r="DM273" s="482"/>
      <c r="DN273" s="482"/>
      <c r="DO273" s="482"/>
      <c r="DP273" s="482"/>
      <c r="DQ273" s="482"/>
      <c r="DR273" s="482"/>
      <c r="DS273" s="482"/>
      <c r="DT273" s="482"/>
      <c r="DU273" s="482"/>
      <c r="DV273" s="482"/>
      <c r="DW273" s="482"/>
      <c r="DX273" s="482"/>
      <c r="DY273" s="482"/>
      <c r="DZ273" s="482"/>
      <c r="EA273" s="482"/>
      <c r="EB273" s="482"/>
      <c r="EC273" s="482"/>
      <c r="ED273" s="482"/>
      <c r="EE273" s="482"/>
      <c r="EF273" s="482"/>
      <c r="EG273" s="482"/>
      <c r="EH273" s="482"/>
      <c r="EI273" s="482"/>
      <c r="EJ273" s="482"/>
      <c r="EK273" s="482"/>
      <c r="EL273" s="482"/>
      <c r="EM273" s="482"/>
      <c r="EN273" s="482"/>
      <c r="EO273" s="482"/>
      <c r="EP273" s="482"/>
      <c r="EQ273" s="482"/>
      <c r="ER273" s="482"/>
      <c r="ES273" s="482"/>
      <c r="ET273" s="482"/>
      <c r="EU273" s="482"/>
      <c r="EV273" s="482"/>
      <c r="EW273" s="482"/>
      <c r="EX273" s="482"/>
      <c r="EY273" s="482"/>
      <c r="EZ273" s="482"/>
      <c r="FA273" s="482"/>
      <c r="FB273" s="482"/>
      <c r="FC273" s="482"/>
      <c r="FD273" s="482"/>
      <c r="FE273" s="482"/>
      <c r="FF273" s="482"/>
      <c r="FG273" s="482"/>
      <c r="FH273" s="482"/>
      <c r="FI273" s="482"/>
      <c r="FJ273" s="482"/>
      <c r="FK273" s="482"/>
      <c r="FL273" s="482"/>
      <c r="FM273" s="482"/>
      <c r="FN273" s="482"/>
      <c r="FO273" s="482"/>
      <c r="FP273" s="482"/>
      <c r="FQ273" s="482"/>
      <c r="FR273" s="482"/>
      <c r="FS273" s="482"/>
      <c r="FT273" s="482"/>
      <c r="FU273" s="482"/>
      <c r="FV273" s="482"/>
      <c r="FW273" s="482"/>
      <c r="FX273" s="482"/>
      <c r="FY273" s="482"/>
      <c r="FZ273" s="482"/>
      <c r="GA273" s="482"/>
      <c r="GB273" s="482"/>
      <c r="GC273" s="482"/>
      <c r="GD273" s="482"/>
      <c r="GE273" s="482"/>
      <c r="GF273" s="482"/>
      <c r="GG273" s="482"/>
      <c r="GH273" s="482"/>
      <c r="GI273" s="482"/>
      <c r="GJ273" s="482"/>
      <c r="GK273" s="482"/>
      <c r="GL273" s="482"/>
      <c r="GM273" s="482"/>
      <c r="GN273" s="482"/>
      <c r="GO273" s="482"/>
      <c r="GP273" s="482"/>
      <c r="GQ273" s="482"/>
      <c r="GR273" s="482"/>
      <c r="GS273" s="482"/>
      <c r="GT273" s="482"/>
      <c r="GU273" s="482"/>
      <c r="GV273" s="482">
        <v>-182.73086000000004</v>
      </c>
      <c r="GW273" s="482">
        <v>-261.63292999999999</v>
      </c>
      <c r="GX273" s="482">
        <v>-237.78379000000001</v>
      </c>
      <c r="GY273" s="482">
        <v>-187.50675999999999</v>
      </c>
      <c r="GZ273" s="482">
        <v>-150.86178000000001</v>
      </c>
      <c r="HA273" s="482">
        <v>-122.27566999999999</v>
      </c>
      <c r="HB273" s="482">
        <v>-70.632909999999995</v>
      </c>
      <c r="HC273" s="482">
        <v>-115.28959</v>
      </c>
      <c r="HD273" s="482">
        <v>-134.19905</v>
      </c>
      <c r="HE273" s="482">
        <v>-115.34336000000002</v>
      </c>
      <c r="HF273" s="482">
        <v>-132.36201</v>
      </c>
      <c r="HG273" s="482">
        <v>-146.91213999999997</v>
      </c>
      <c r="HH273" s="482">
        <v>-139.89963</v>
      </c>
      <c r="HI273" s="482">
        <v>-165.37295999999998</v>
      </c>
      <c r="HJ273" s="482">
        <v>-142.74851000000001</v>
      </c>
      <c r="HK273" s="482">
        <v>-108.58510999999999</v>
      </c>
      <c r="HL273" s="482">
        <v>-118.84940999999999</v>
      </c>
      <c r="HM273" s="482">
        <v>-121.42143999999999</v>
      </c>
      <c r="HN273" s="482">
        <v>-260.84959468</v>
      </c>
      <c r="HO273" s="482">
        <v>-234.60590100000002</v>
      </c>
      <c r="HP273" s="482">
        <v>-278.09161000000006</v>
      </c>
      <c r="HQ273" s="482">
        <v>-263.60619999999994</v>
      </c>
      <c r="HR273" s="482">
        <v>-279.15318000000002</v>
      </c>
      <c r="HS273" s="482">
        <v>-297.20621</v>
      </c>
      <c r="HT273" s="482">
        <v>-287.58815000000004</v>
      </c>
      <c r="HU273" s="482">
        <v>-303.60348999999997</v>
      </c>
      <c r="HV273" s="482">
        <v>-272.09118999999998</v>
      </c>
      <c r="HW273" s="482">
        <v>-242.59095000000005</v>
      </c>
      <c r="HX273" s="482">
        <v>-213.89856</v>
      </c>
      <c r="HY273" s="482">
        <v>-209.63755</v>
      </c>
      <c r="HZ273" s="482">
        <v>-213.36566999999994</v>
      </c>
      <c r="IA273" s="482">
        <v>-146.78897069210001</v>
      </c>
      <c r="IB273" s="482">
        <v>-110.26220000000001</v>
      </c>
      <c r="IC273" s="482">
        <v>-114.15020000000001</v>
      </c>
      <c r="ID273" s="482">
        <v>-81.860199999999992</v>
      </c>
      <c r="IE273" s="482">
        <v>-58.350585999999993</v>
      </c>
      <c r="IF273" s="482">
        <v>-81.298199999999994</v>
      </c>
      <c r="IG273" s="482">
        <v>-166.8620237481</v>
      </c>
      <c r="IH273" s="482">
        <v>-159.63885026610001</v>
      </c>
      <c r="II273" s="482">
        <v>-181.39485026610001</v>
      </c>
      <c r="IJ273" s="482">
        <v>-145.36392299999997</v>
      </c>
      <c r="IK273" s="482">
        <v>-136.14587993589001</v>
      </c>
      <c r="IL273" s="482">
        <v>-128.5160606208</v>
      </c>
      <c r="IM273" s="482">
        <v>-96.543470197150015</v>
      </c>
      <c r="IN273" s="482">
        <v>-100.58982010125</v>
      </c>
      <c r="IO273" s="482">
        <v>-90.77748501840999</v>
      </c>
      <c r="IP273" s="482">
        <v>-123.78787827983999</v>
      </c>
      <c r="IQ273" s="482">
        <v>-92.556046168489985</v>
      </c>
      <c r="IR273" s="482">
        <v>-111.40878229638001</v>
      </c>
      <c r="IS273" s="482">
        <v>-190.68424096699999</v>
      </c>
      <c r="IT273" s="482">
        <v>-146.45641120781997</v>
      </c>
      <c r="IU273" s="482">
        <v>-152.47066473597002</v>
      </c>
      <c r="IV273" s="482">
        <v>-162.06308878021997</v>
      </c>
      <c r="IW273" s="482">
        <v>-179.67940623145998</v>
      </c>
      <c r="IX273" s="482">
        <v>-164.36732514398</v>
      </c>
      <c r="IY273" s="482">
        <v>-122.65774068432998</v>
      </c>
      <c r="IZ273" s="482">
        <v>-142.76451914446</v>
      </c>
      <c r="JA273" s="482">
        <v>-128.86360545064002</v>
      </c>
      <c r="JB273" s="482">
        <v>-160.23771219648998</v>
      </c>
      <c r="JC273" s="482">
        <v>-151.55394095478999</v>
      </c>
      <c r="JD273" s="482">
        <v>-142.26675015275998</v>
      </c>
      <c r="JE273" s="482">
        <v>-200.4232085397</v>
      </c>
      <c r="JF273" s="482">
        <v>-205.23566022466667</v>
      </c>
      <c r="JG273" s="482">
        <v>-150.48122596833332</v>
      </c>
      <c r="JH273" s="482">
        <v>-161.7432436776667</v>
      </c>
      <c r="JI273" s="482">
        <v>-158.38982467433334</v>
      </c>
      <c r="JJ273" s="482">
        <v>-120.86788785466668</v>
      </c>
      <c r="JK273" s="482">
        <v>-97.046949600333335</v>
      </c>
      <c r="JL273" s="482">
        <v>-129.10557596833331</v>
      </c>
      <c r="JM273" s="482">
        <v>-111.00605108033334</v>
      </c>
      <c r="JN273" s="482">
        <v>-130.45379197633335</v>
      </c>
      <c r="JO273" s="482">
        <v>-140.95744245833333</v>
      </c>
      <c r="JP273" s="482">
        <v>-120.90249511299996</v>
      </c>
      <c r="JQ273" s="482">
        <v>-228.0197467006667</v>
      </c>
      <c r="JR273" s="482">
        <v>-130.54347098198545</v>
      </c>
      <c r="JS273" s="482">
        <v>-113.14527438050894</v>
      </c>
      <c r="JT273" s="482">
        <v>-102.23058280511017</v>
      </c>
      <c r="JU273" s="482">
        <v>-103.01622376492574</v>
      </c>
      <c r="JV273" s="482">
        <v>-61.746957541585346</v>
      </c>
      <c r="JW273" s="482">
        <v>-59.070551432820139</v>
      </c>
      <c r="JX273" s="482">
        <v>-64.172734734317714</v>
      </c>
      <c r="JY273" s="482">
        <v>-101.52728278924005</v>
      </c>
      <c r="JZ273" s="482">
        <v>-97.621408466805576</v>
      </c>
      <c r="KA273" s="482">
        <v>-59.815006619303233</v>
      </c>
      <c r="KB273" s="482">
        <v>-41.182035574318434</v>
      </c>
      <c r="KC273" s="482">
        <v>-230.03276887666669</v>
      </c>
      <c r="KD273" s="482">
        <v>-189.23606310933334</v>
      </c>
      <c r="KE273" s="482">
        <v>-179.22330057811672</v>
      </c>
      <c r="KF273" s="482">
        <v>-143.24097430942396</v>
      </c>
      <c r="KG273" s="482">
        <v>-137.42811387803872</v>
      </c>
      <c r="KH273" s="482">
        <v>-108.62500073842531</v>
      </c>
      <c r="KI273" s="482">
        <v>-139.4557464302145</v>
      </c>
      <c r="KJ273" s="482">
        <v>-110.60929495914891</v>
      </c>
      <c r="KK273" s="482">
        <v>-122.37483909387704</v>
      </c>
      <c r="KL273" s="482">
        <v>-140.47506416456767</v>
      </c>
      <c r="KM273" s="482">
        <v>-183.80660927126249</v>
      </c>
      <c r="KN273" s="482">
        <v>-181.72970213711667</v>
      </c>
      <c r="KO273" s="482">
        <v>-316.84530313675771</v>
      </c>
      <c r="KP273" s="482">
        <v>-323.07637820120215</v>
      </c>
      <c r="KQ273" s="482">
        <v>-289.82594732953567</v>
      </c>
      <c r="KR273" s="482">
        <v>-278.30104506939659</v>
      </c>
      <c r="KS273" s="482">
        <v>-354.73958093397732</v>
      </c>
      <c r="KT273" s="482">
        <v>-291.17986614071231</v>
      </c>
      <c r="KU273" s="482">
        <v>-438.52819375332331</v>
      </c>
      <c r="KV273" s="482">
        <v>-542.83079503746455</v>
      </c>
      <c r="KW273" s="482">
        <v>-528.10228164064415</v>
      </c>
      <c r="KX273" s="482">
        <v>-639.10030974481515</v>
      </c>
      <c r="KY273" s="482">
        <v>-629.57629746731607</v>
      </c>
      <c r="KZ273" s="482">
        <v>-552.72426315700113</v>
      </c>
      <c r="LA273" s="482">
        <v>-691.10694900812712</v>
      </c>
      <c r="LB273" s="482">
        <v>-667.03370506058116</v>
      </c>
      <c r="LC273" s="482">
        <v>-578.24977374492482</v>
      </c>
      <c r="LD273" s="482">
        <v>-603.56110474954551</v>
      </c>
      <c r="LE273" s="482">
        <v>-650.53690338270565</v>
      </c>
      <c r="LF273" s="482">
        <v>-553.17148081722735</v>
      </c>
      <c r="LG273" s="482">
        <v>-477.29167800749673</v>
      </c>
      <c r="LH273" s="482">
        <v>-539.20497025972372</v>
      </c>
      <c r="LI273" s="482">
        <v>-637.27173784826027</v>
      </c>
      <c r="LJ273" s="482">
        <v>-524.64546083643279</v>
      </c>
      <c r="LK273" s="482">
        <v>-509.0129646011203</v>
      </c>
      <c r="LL273" s="480">
        <v>-520.2455262466666</v>
      </c>
      <c r="LM273" s="480">
        <v>-543.45603380433317</v>
      </c>
      <c r="LN273" s="480">
        <v>-439.37181315533326</v>
      </c>
      <c r="LO273" s="480">
        <v>-403.17573800166679</v>
      </c>
      <c r="LP273" s="480">
        <v>-557.15136294566662</v>
      </c>
      <c r="LQ273" s="480">
        <v>-622.80650192566679</v>
      </c>
      <c r="LR273" s="480">
        <v>-679.63292060866672</v>
      </c>
      <c r="LS273" s="480">
        <v>-613.1936320399999</v>
      </c>
      <c r="LT273" s="480">
        <v>-589.517033309</v>
      </c>
      <c r="LU273" s="480">
        <v>-439.83660813766664</v>
      </c>
      <c r="LV273" s="480">
        <v>-396.45231297666669</v>
      </c>
      <c r="LW273" s="480">
        <v>-356.94945760366659</v>
      </c>
      <c r="LX273" s="480">
        <v>-293.71388101866665</v>
      </c>
      <c r="LY273" s="480">
        <v>-453.60467180433318</v>
      </c>
      <c r="LZ273" s="480">
        <v>-285.75668302033336</v>
      </c>
      <c r="MA273" s="480">
        <v>-255.97268731066663</v>
      </c>
      <c r="MB273" s="480">
        <v>-455.14308011933338</v>
      </c>
      <c r="MC273" s="480">
        <v>-611.30217172233324</v>
      </c>
      <c r="MD273" s="480">
        <v>-579.28750519833352</v>
      </c>
      <c r="ME273" s="480">
        <v>-529.98818555833327</v>
      </c>
      <c r="MF273" s="480">
        <v>-432.68064499833343</v>
      </c>
      <c r="MG273" s="480">
        <v>-325.95155664933338</v>
      </c>
      <c r="MH273" s="480">
        <v>-353.03779616599996</v>
      </c>
      <c r="MI273" s="480">
        <v>-310.37681284833326</v>
      </c>
      <c r="MJ273" s="480">
        <v>-347.11786870899999</v>
      </c>
      <c r="MK273" s="480">
        <v>-653.12606398299999</v>
      </c>
      <c r="ML273" s="480">
        <v>-394.68967123133336</v>
      </c>
      <c r="MM273" s="480">
        <v>-330.77163414299997</v>
      </c>
      <c r="MN273" s="480">
        <v>-388.03051789699987</v>
      </c>
      <c r="MO273" s="480"/>
      <c r="MP273" s="480"/>
      <c r="MQ273" s="480"/>
      <c r="MR273" s="480"/>
      <c r="MS273" s="480"/>
      <c r="MT273" s="480"/>
      <c r="MU273" s="480"/>
      <c r="MV273" s="480"/>
      <c r="MW273" s="480"/>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66" t="s">
        <v>1481</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77">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194.7687965669972</v>
      </c>
      <c r="MG282" s="681">
        <v>202.85571531898256</v>
      </c>
      <c r="MH282" s="681">
        <v>325.7312749770029</v>
      </c>
      <c r="MI282" s="681">
        <v>203.55687630372</v>
      </c>
      <c r="MJ282" s="681">
        <v>189.5288231851095</v>
      </c>
      <c r="MK282" s="681">
        <v>333.45606860303161</v>
      </c>
      <c r="ML282" s="802" t="e" cm="1">
        <f t="array" ref="ML282">_</f>
        <v>#NAME?</v>
      </c>
      <c r="MM282" s="802" t="e" cm="1">
        <f t="array" ref="MM282">_</f>
        <v>#NAME?</v>
      </c>
      <c r="MN282" s="802" t="e" cm="1">
        <f t="array" ref="MN282">_</f>
        <v>#NAME?</v>
      </c>
      <c r="MO282" s="802" t="e" cm="1">
        <f t="array" ref="MO282">_</f>
        <v>#NAME?</v>
      </c>
      <c r="MP282" s="802" t="e" cm="1">
        <f t="array" ref="MP282">_</f>
        <v>#NAME?</v>
      </c>
      <c r="MQ282" s="802" t="e" cm="1">
        <f t="array" ref="MQ282">_</f>
        <v>#NAME?</v>
      </c>
      <c r="MR282" s="802" t="e" cm="1">
        <f t="array" ref="MR282">_</f>
        <v>#NAME?</v>
      </c>
      <c r="MS282" s="802" t="e" cm="1">
        <f t="array" ref="MS282">_</f>
        <v>#NAME?</v>
      </c>
      <c r="MT282" s="802" t="e" cm="1">
        <f t="array" ref="MT282">_</f>
        <v>#NAME?</v>
      </c>
      <c r="MU282" s="802" t="e" cm="1">
        <f t="array" ref="MU282">_</f>
        <v>#NAME?</v>
      </c>
      <c r="MV282" s="802" t="e" cm="1">
        <f t="array" ref="MV282">_</f>
        <v>#NAME?</v>
      </c>
      <c r="MW282" s="802" t="e" cm="1">
        <f t="array" ref="MW282">_</f>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181.55472185685062</v>
      </c>
      <c r="MG283" s="682">
        <v>182.46648224496246</v>
      </c>
      <c r="MH283" s="682">
        <v>218.33074797871626</v>
      </c>
      <c r="MI283" s="682">
        <v>191.66390280255001</v>
      </c>
      <c r="MJ283" s="682">
        <v>176.02157551367949</v>
      </c>
      <c r="MK283" s="682">
        <v>239.0768803329</v>
      </c>
      <c r="ML283" s="802" t="e" cm="1">
        <f t="array" ref="ML283">_</f>
        <v>#NAME?</v>
      </c>
      <c r="MM283" s="802" t="e" cm="1">
        <f t="array" ref="MM283">_</f>
        <v>#NAME?</v>
      </c>
      <c r="MN283" s="802" t="e" cm="1">
        <f t="array" ref="MN283">_</f>
        <v>#NAME?</v>
      </c>
      <c r="MO283" s="802" t="e" cm="1">
        <f t="array" ref="MO283">_</f>
        <v>#NAME?</v>
      </c>
      <c r="MP283" s="802" t="e" cm="1">
        <f t="array" ref="MP283">_</f>
        <v>#NAME?</v>
      </c>
      <c r="MQ283" s="802" t="e" cm="1">
        <f t="array" ref="MQ283">_</f>
        <v>#NAME?</v>
      </c>
      <c r="MR283" s="802" t="e" cm="1">
        <f t="array" ref="MR283">_</f>
        <v>#NAME?</v>
      </c>
      <c r="MS283" s="802" t="e" cm="1">
        <f t="array" ref="MS283">_</f>
        <v>#NAME?</v>
      </c>
      <c r="MT283" s="802" t="e" cm="1">
        <f t="array" ref="MT283">_</f>
        <v>#NAME?</v>
      </c>
      <c r="MU283" s="802" t="e" cm="1">
        <f t="array" ref="MU283">_</f>
        <v>#NAME?</v>
      </c>
      <c r="MV283" s="802" t="e" cm="1">
        <f t="array" ref="MV283">_</f>
        <v>#NAME?</v>
      </c>
      <c r="MW283" s="802" t="e" cm="1">
        <f t="array" ref="MW283">_</f>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72.702926003999991</v>
      </c>
      <c r="MG284" s="683">
        <v>71.902249378999997</v>
      </c>
      <c r="MH284" s="683">
        <v>111.74814440499999</v>
      </c>
      <c r="MI284" s="683">
        <v>82.764297782</v>
      </c>
      <c r="MJ284" s="683">
        <v>72.344524026999991</v>
      </c>
      <c r="MK284" s="683">
        <v>130.59136215300001</v>
      </c>
      <c r="ML284" s="802" t="e" cm="1">
        <f t="array" ref="ML284">_</f>
        <v>#NAME?</v>
      </c>
      <c r="MM284" s="802" t="e" cm="1">
        <f t="array" ref="MM284">_</f>
        <v>#NAME?</v>
      </c>
      <c r="MN284" s="802" t="e" cm="1">
        <f t="array" ref="MN284">_</f>
        <v>#NAME?</v>
      </c>
      <c r="MO284" s="802" t="e" cm="1">
        <f t="array" ref="MO284">_</f>
        <v>#NAME?</v>
      </c>
      <c r="MP284" s="802" t="e" cm="1">
        <f t="array" ref="MP284">_</f>
        <v>#NAME?</v>
      </c>
      <c r="MQ284" s="802" t="e" cm="1">
        <f t="array" ref="MQ284">_</f>
        <v>#NAME?</v>
      </c>
      <c r="MR284" s="802" t="e" cm="1">
        <f t="array" ref="MR284">_</f>
        <v>#NAME?</v>
      </c>
      <c r="MS284" s="802" t="e" cm="1">
        <f t="array" ref="MS284">_</f>
        <v>#NAME?</v>
      </c>
      <c r="MT284" s="802" t="e" cm="1">
        <f t="array" ref="MT284">_</f>
        <v>#NAME?</v>
      </c>
      <c r="MU284" s="802" t="e" cm="1">
        <f t="array" ref="MU284">_</f>
        <v>#NAME?</v>
      </c>
      <c r="MV284" s="802" t="e" cm="1">
        <f t="array" ref="MV284">_</f>
        <v>#NAME?</v>
      </c>
      <c r="MW284" s="802" t="e" cm="1">
        <f t="array" ref="MW284">_</f>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92.929511362670624</v>
      </c>
      <c r="MG285" s="683">
        <v>94.694953617701543</v>
      </c>
      <c r="MH285" s="683">
        <v>91.226541823847882</v>
      </c>
      <c r="MI285" s="683">
        <v>94.532815158449992</v>
      </c>
      <c r="MJ285" s="683">
        <v>89.913545751979498</v>
      </c>
      <c r="MK285" s="683">
        <v>92.846897970649991</v>
      </c>
      <c r="ML285" s="802" t="e" cm="1">
        <f t="array" ref="ML285">_</f>
        <v>#NAME?</v>
      </c>
      <c r="MM285" s="802" t="e" cm="1">
        <f t="array" ref="MM285">_</f>
        <v>#NAME?</v>
      </c>
      <c r="MN285" s="802" t="e" cm="1">
        <f t="array" ref="MN285">_</f>
        <v>#NAME?</v>
      </c>
      <c r="MO285" s="802" t="e" cm="1">
        <f t="array" ref="MO285">_</f>
        <v>#NAME?</v>
      </c>
      <c r="MP285" s="802" t="e" cm="1">
        <f t="array" ref="MP285">_</f>
        <v>#NAME?</v>
      </c>
      <c r="MQ285" s="802" t="e" cm="1">
        <f t="array" ref="MQ285">_</f>
        <v>#NAME?</v>
      </c>
      <c r="MR285" s="802" t="e" cm="1">
        <f t="array" ref="MR285">_</f>
        <v>#NAME?</v>
      </c>
      <c r="MS285" s="802" t="e" cm="1">
        <f t="array" ref="MS285">_</f>
        <v>#NAME?</v>
      </c>
      <c r="MT285" s="802" t="e" cm="1">
        <f t="array" ref="MT285">_</f>
        <v>#NAME?</v>
      </c>
      <c r="MU285" s="802" t="e" cm="1">
        <f t="array" ref="MU285">_</f>
        <v>#NAME?</v>
      </c>
      <c r="MV285" s="802" t="e" cm="1">
        <f t="array" ref="MV285">_</f>
        <v>#NAME?</v>
      </c>
      <c r="MW285" s="802" t="e" cm="1">
        <f t="array" ref="MW285">_</f>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15.922284490180001</v>
      </c>
      <c r="MG286" s="683">
        <v>15.869279248260932</v>
      </c>
      <c r="MH286" s="683">
        <v>15.356061749868376</v>
      </c>
      <c r="MI286" s="683">
        <v>14.366789862100001</v>
      </c>
      <c r="MJ286" s="683">
        <v>13.763505734700001</v>
      </c>
      <c r="MK286" s="683">
        <v>15.63862020925</v>
      </c>
      <c r="ML286" s="802" t="e" cm="1">
        <f t="array" ref="ML286">_</f>
        <v>#NAME?</v>
      </c>
      <c r="MM286" s="802" t="e" cm="1">
        <f t="array" ref="MM286">_</f>
        <v>#NAME?</v>
      </c>
      <c r="MN286" s="802" t="e" cm="1">
        <f t="array" ref="MN286">_</f>
        <v>#NAME?</v>
      </c>
      <c r="MO286" s="802" t="e" cm="1">
        <f t="array" ref="MO286">_</f>
        <v>#NAME?</v>
      </c>
      <c r="MP286" s="802" t="e" cm="1">
        <f t="array" ref="MP286">_</f>
        <v>#NAME?</v>
      </c>
      <c r="MQ286" s="802" t="e" cm="1">
        <f t="array" ref="MQ286">_</f>
        <v>#NAME?</v>
      </c>
      <c r="MR286" s="802" t="e" cm="1">
        <f t="array" ref="MR286">_</f>
        <v>#NAME?</v>
      </c>
      <c r="MS286" s="802" t="e" cm="1">
        <f t="array" ref="MS286">_</f>
        <v>#NAME?</v>
      </c>
      <c r="MT286" s="802" t="e" cm="1">
        <f t="array" ref="MT286">_</f>
        <v>#NAME?</v>
      </c>
      <c r="MU286" s="802" t="e" cm="1">
        <f t="array" ref="MU286">_</f>
        <v>#NAME?</v>
      </c>
      <c r="MV286" s="802" t="e" cm="1">
        <f t="array" ref="MV286">_</f>
        <v>#NAME?</v>
      </c>
      <c r="MW286" s="802" t="e" cm="1">
        <f t="array" ref="MW286">_</f>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13.214074710146569</v>
      </c>
      <c r="MG287" s="683">
        <v>20.389233074020083</v>
      </c>
      <c r="MH287" s="683">
        <v>107.40052699828662</v>
      </c>
      <c r="MI287" s="683">
        <v>11.892973501169999</v>
      </c>
      <c r="MJ287" s="683">
        <v>13.507247671429999</v>
      </c>
      <c r="MK287" s="683">
        <v>94.379188270131621</v>
      </c>
      <c r="ML287" s="802" t="e" cm="1">
        <f t="array" ref="ML287">_</f>
        <v>#NAME?</v>
      </c>
      <c r="MM287" s="802" t="e" cm="1">
        <f t="array" ref="MM287">_</f>
        <v>#NAME?</v>
      </c>
      <c r="MN287" s="802" t="e" cm="1">
        <f t="array" ref="MN287">_</f>
        <v>#NAME?</v>
      </c>
      <c r="MO287" s="802" t="e" cm="1">
        <f t="array" ref="MO287">_</f>
        <v>#NAME?</v>
      </c>
      <c r="MP287" s="802" t="e" cm="1">
        <f t="array" ref="MP287">_</f>
        <v>#NAME?</v>
      </c>
      <c r="MQ287" s="802" t="e" cm="1">
        <f t="array" ref="MQ287">_</f>
        <v>#NAME?</v>
      </c>
      <c r="MR287" s="802" t="e" cm="1">
        <f t="array" ref="MR287">_</f>
        <v>#NAME?</v>
      </c>
      <c r="MS287" s="802" t="e" cm="1">
        <f t="array" ref="MS287">_</f>
        <v>#NAME?</v>
      </c>
      <c r="MT287" s="802" t="e" cm="1">
        <f t="array" ref="MT287">_</f>
        <v>#NAME?</v>
      </c>
      <c r="MU287" s="802" t="e" cm="1">
        <f t="array" ref="MU287">_</f>
        <v>#NAME?</v>
      </c>
      <c r="MV287" s="802" t="e" cm="1">
        <f t="array" ref="MV287">_</f>
        <v>#NAME?</v>
      </c>
      <c r="MW287" s="802" t="e" cm="1">
        <f t="array" ref="MW287">_</f>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802" t="e" cm="1">
        <f t="array" ref="ML288">_</f>
        <v>#NAME?</v>
      </c>
      <c r="MM288" s="802" t="e" cm="1">
        <f t="array" ref="MM288">_</f>
        <v>#NAME?</v>
      </c>
      <c r="MN288" s="802" t="e" cm="1">
        <f t="array" ref="MN288">_</f>
        <v>#NAME?</v>
      </c>
      <c r="MO288" s="802" t="e" cm="1">
        <f t="array" ref="MO288">_</f>
        <v>#NAME?</v>
      </c>
      <c r="MP288" s="802" t="e" cm="1">
        <f t="array" ref="MP288">_</f>
        <v>#NAME?</v>
      </c>
      <c r="MQ288" s="802" t="e" cm="1">
        <f t="array" ref="MQ288">_</f>
        <v>#NAME?</v>
      </c>
      <c r="MR288" s="802" t="e" cm="1">
        <f t="array" ref="MR288">_</f>
        <v>#NAME?</v>
      </c>
      <c r="MS288" s="802" t="e" cm="1">
        <f t="array" ref="MS288">_</f>
        <v>#NAME?</v>
      </c>
      <c r="MT288" s="802" t="e" cm="1">
        <f t="array" ref="MT288">_</f>
        <v>#NAME?</v>
      </c>
      <c r="MU288" s="802" t="e" cm="1">
        <f t="array" ref="MU288">_</f>
        <v>#NAME?</v>
      </c>
      <c r="MV288" s="802" t="e" cm="1">
        <f t="array" ref="MV288">_</f>
        <v>#NAME?</v>
      </c>
      <c r="MW288" s="802" t="e" cm="1">
        <f t="array" ref="MW288">_</f>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802" t="e" cm="1">
        <f t="array" ref="ML289">_</f>
        <v>#NAME?</v>
      </c>
      <c r="MM289" s="802" t="e" cm="1">
        <f t="array" ref="MM289">_</f>
        <v>#NAME?</v>
      </c>
      <c r="MN289" s="802" t="e" cm="1">
        <f t="array" ref="MN289">_</f>
        <v>#NAME?</v>
      </c>
      <c r="MO289" s="802" t="e" cm="1">
        <f t="array" ref="MO289">_</f>
        <v>#NAME?</v>
      </c>
      <c r="MP289" s="802" t="e" cm="1">
        <f t="array" ref="MP289">_</f>
        <v>#NAME?</v>
      </c>
      <c r="MQ289" s="802" t="e" cm="1">
        <f t="array" ref="MQ289">_</f>
        <v>#NAME?</v>
      </c>
      <c r="MR289" s="802" t="e" cm="1">
        <f t="array" ref="MR289">_</f>
        <v>#NAME?</v>
      </c>
      <c r="MS289" s="802" t="e" cm="1">
        <f t="array" ref="MS289">_</f>
        <v>#NAME?</v>
      </c>
      <c r="MT289" s="802" t="e" cm="1">
        <f t="array" ref="MT289">_</f>
        <v>#NAME?</v>
      </c>
      <c r="MU289" s="802" t="e" cm="1">
        <f t="array" ref="MU289">_</f>
        <v>#NAME?</v>
      </c>
      <c r="MV289" s="802" t="e" cm="1">
        <f t="array" ref="MV289">_</f>
        <v>#NAME?</v>
      </c>
      <c r="MW289" s="802" t="e" cm="1">
        <f t="array" ref="MW289">_</f>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802" t="e" cm="1">
        <f t="array" ref="ML290">_</f>
        <v>#NAME?</v>
      </c>
      <c r="MM290" s="802" t="e" cm="1">
        <f t="array" ref="MM290">_</f>
        <v>#NAME?</v>
      </c>
      <c r="MN290" s="802" t="e" cm="1">
        <f t="array" ref="MN290">_</f>
        <v>#NAME?</v>
      </c>
      <c r="MO290" s="802" t="e" cm="1">
        <f t="array" ref="MO290">_</f>
        <v>#NAME?</v>
      </c>
      <c r="MP290" s="802" t="e" cm="1">
        <f t="array" ref="MP290">_</f>
        <v>#NAME?</v>
      </c>
      <c r="MQ290" s="802" t="e" cm="1">
        <f t="array" ref="MQ290">_</f>
        <v>#NAME?</v>
      </c>
      <c r="MR290" s="802" t="e" cm="1">
        <f t="array" ref="MR290">_</f>
        <v>#NAME?</v>
      </c>
      <c r="MS290" s="802" t="e" cm="1">
        <f t="array" ref="MS290">_</f>
        <v>#NAME?</v>
      </c>
      <c r="MT290" s="802" t="e" cm="1">
        <f t="array" ref="MT290">_</f>
        <v>#NAME?</v>
      </c>
      <c r="MU290" s="802" t="e" cm="1">
        <f t="array" ref="MU290">_</f>
        <v>#NAME?</v>
      </c>
      <c r="MV290" s="802" t="e" cm="1">
        <f t="array" ref="MV290">_</f>
        <v>#NAME?</v>
      </c>
      <c r="MW290" s="802" t="e" cm="1">
        <f t="array" ref="MW290">_</f>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248.61550534305147</v>
      </c>
      <c r="MG291" s="682">
        <v>382.62842514980724</v>
      </c>
      <c r="MH291" s="682">
        <v>525.86860496890085</v>
      </c>
      <c r="MI291" s="682">
        <v>269.67713782770613</v>
      </c>
      <c r="MJ291" s="682">
        <v>331.13952161192344</v>
      </c>
      <c r="MK291" s="682">
        <v>432.5234629693191</v>
      </c>
      <c r="ML291" s="802" t="e" cm="1">
        <f t="array" ref="ML291">_</f>
        <v>#NAME?</v>
      </c>
      <c r="MM291" s="802" t="e" cm="1">
        <f t="array" ref="MM291">_</f>
        <v>#NAME?</v>
      </c>
      <c r="MN291" s="802" t="e" cm="1">
        <f t="array" ref="MN291">_</f>
        <v>#NAME?</v>
      </c>
      <c r="MO291" s="802" t="e" cm="1">
        <f t="array" ref="MO291">_</f>
        <v>#NAME?</v>
      </c>
      <c r="MP291" s="802" t="e" cm="1">
        <f t="array" ref="MP291">_</f>
        <v>#NAME?</v>
      </c>
      <c r="MQ291" s="802" t="e" cm="1">
        <f t="array" ref="MQ291">_</f>
        <v>#NAME?</v>
      </c>
      <c r="MR291" s="802" t="e" cm="1">
        <f t="array" ref="MR291">_</f>
        <v>#NAME?</v>
      </c>
      <c r="MS291" s="802" t="e" cm="1">
        <f t="array" ref="MS291">_</f>
        <v>#NAME?</v>
      </c>
      <c r="MT291" s="802" t="e" cm="1">
        <f t="array" ref="MT291">_</f>
        <v>#NAME?</v>
      </c>
      <c r="MU291" s="802" t="e" cm="1">
        <f t="array" ref="MU291">_</f>
        <v>#NAME?</v>
      </c>
      <c r="MV291" s="802" t="e" cm="1">
        <f t="array" ref="MV291">_</f>
        <v>#NAME?</v>
      </c>
      <c r="MW291" s="802" t="e" cm="1">
        <f t="array" ref="MW291">_</f>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160.51131638782044</v>
      </c>
      <c r="MG292" s="683">
        <v>260.48831539270009</v>
      </c>
      <c r="MH292" s="683">
        <v>281.17033105229751</v>
      </c>
      <c r="MI292" s="683">
        <v>187.96064210078256</v>
      </c>
      <c r="MJ292" s="683">
        <v>225.50394750125446</v>
      </c>
      <c r="MK292" s="683">
        <v>192.76416449581725</v>
      </c>
      <c r="ML292" s="802" t="e" cm="1">
        <f t="array" ref="ML292">_</f>
        <v>#NAME?</v>
      </c>
      <c r="MM292" s="802" t="e" cm="1">
        <f t="array" ref="MM292">_</f>
        <v>#NAME?</v>
      </c>
      <c r="MN292" s="802" t="e" cm="1">
        <f t="array" ref="MN292">_</f>
        <v>#NAME?</v>
      </c>
      <c r="MO292" s="802" t="e" cm="1">
        <f t="array" ref="MO292">_</f>
        <v>#NAME?</v>
      </c>
      <c r="MP292" s="802" t="e" cm="1">
        <f t="array" ref="MP292">_</f>
        <v>#NAME?</v>
      </c>
      <c r="MQ292" s="802" t="e" cm="1">
        <f t="array" ref="MQ292">_</f>
        <v>#NAME?</v>
      </c>
      <c r="MR292" s="802" t="e" cm="1">
        <f t="array" ref="MR292">_</f>
        <v>#NAME?</v>
      </c>
      <c r="MS292" s="802" t="e" cm="1">
        <f t="array" ref="MS292">_</f>
        <v>#NAME?</v>
      </c>
      <c r="MT292" s="802" t="e" cm="1">
        <f t="array" ref="MT292">_</f>
        <v>#NAME?</v>
      </c>
      <c r="MU292" s="802" t="e" cm="1">
        <f t="array" ref="MU292">_</f>
        <v>#NAME?</v>
      </c>
      <c r="MV292" s="802" t="e" cm="1">
        <f t="array" ref="MV292">_</f>
        <v>#NAME?</v>
      </c>
      <c r="MW292" s="802" t="e" cm="1">
        <f t="array" ref="MW292">_</f>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77.649958904394822</v>
      </c>
      <c r="MG293" s="683">
        <v>82.771015523394823</v>
      </c>
      <c r="MH293" s="683">
        <v>78.96823761239483</v>
      </c>
      <c r="MI293" s="683">
        <v>85.36166570339482</v>
      </c>
      <c r="MJ293" s="683">
        <v>90.249885454394814</v>
      </c>
      <c r="MK293" s="683">
        <v>87.305929529394831</v>
      </c>
      <c r="ML293" s="802" t="e" cm="1">
        <f t="array" ref="ML293">_</f>
        <v>#NAME?</v>
      </c>
      <c r="MM293" s="802" t="e" cm="1">
        <f t="array" ref="MM293">_</f>
        <v>#NAME?</v>
      </c>
      <c r="MN293" s="802" t="e" cm="1">
        <f t="array" ref="MN293">_</f>
        <v>#NAME?</v>
      </c>
      <c r="MO293" s="802" t="e" cm="1">
        <f t="array" ref="MO293">_</f>
        <v>#NAME?</v>
      </c>
      <c r="MP293" s="802" t="e" cm="1">
        <f t="array" ref="MP293">_</f>
        <v>#NAME?</v>
      </c>
      <c r="MQ293" s="802" t="e" cm="1">
        <f t="array" ref="MQ293">_</f>
        <v>#NAME?</v>
      </c>
      <c r="MR293" s="802" t="e" cm="1">
        <f t="array" ref="MR293">_</f>
        <v>#NAME?</v>
      </c>
      <c r="MS293" s="802" t="e" cm="1">
        <f t="array" ref="MS293">_</f>
        <v>#NAME?</v>
      </c>
      <c r="MT293" s="802" t="e" cm="1">
        <f t="array" ref="MT293">_</f>
        <v>#NAME?</v>
      </c>
      <c r="MU293" s="802" t="e" cm="1">
        <f t="array" ref="MU293">_</f>
        <v>#NAME?</v>
      </c>
      <c r="MV293" s="802" t="e" cm="1">
        <f t="array" ref="MV293">_</f>
        <v>#NAME?</v>
      </c>
      <c r="MW293" s="802" t="e" cm="1">
        <f t="array" ref="MW293">_</f>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49.96732824610514</v>
      </c>
      <c r="MG294" s="683">
        <v>59.020367374105092</v>
      </c>
      <c r="MH294" s="683">
        <v>130.22869304610518</v>
      </c>
      <c r="MI294" s="683">
        <v>55.044743099688574</v>
      </c>
      <c r="MJ294" s="683">
        <v>40.247510662021838</v>
      </c>
      <c r="MK294" s="683">
        <v>56.086827562605166</v>
      </c>
      <c r="ML294" s="802" t="e" cm="1">
        <f t="array" ref="ML294">_</f>
        <v>#NAME?</v>
      </c>
      <c r="MM294" s="802" t="e" cm="1">
        <f t="array" ref="MM294">_</f>
        <v>#NAME?</v>
      </c>
      <c r="MN294" s="802" t="e" cm="1">
        <f t="array" ref="MN294">_</f>
        <v>#NAME?</v>
      </c>
      <c r="MO294" s="802" t="e" cm="1">
        <f t="array" ref="MO294">_</f>
        <v>#NAME?</v>
      </c>
      <c r="MP294" s="802" t="e" cm="1">
        <f t="array" ref="MP294">_</f>
        <v>#NAME?</v>
      </c>
      <c r="MQ294" s="802" t="e" cm="1">
        <f t="array" ref="MQ294">_</f>
        <v>#NAME?</v>
      </c>
      <c r="MR294" s="802" t="e" cm="1">
        <f t="array" ref="MR294">_</f>
        <v>#NAME?</v>
      </c>
      <c r="MS294" s="802" t="e" cm="1">
        <f t="array" ref="MS294">_</f>
        <v>#NAME?</v>
      </c>
      <c r="MT294" s="802" t="e" cm="1">
        <f t="array" ref="MT294">_</f>
        <v>#NAME?</v>
      </c>
      <c r="MU294" s="802" t="e" cm="1">
        <f t="array" ref="MU294">_</f>
        <v>#NAME?</v>
      </c>
      <c r="MV294" s="802" t="e" cm="1">
        <f t="array" ref="MV294">_</f>
        <v>#NAME?</v>
      </c>
      <c r="MW294" s="802" t="e" cm="1">
        <f t="array" ref="MW294">_</f>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78">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5.8515882809999997</v>
      </c>
      <c r="MI295" s="683">
        <v>3.498546213</v>
      </c>
      <c r="MJ295" s="683">
        <v>44.205506296999999</v>
      </c>
      <c r="MK295" s="683">
        <v>10.491441803000001</v>
      </c>
      <c r="ML295" s="802" t="e" cm="1">
        <f t="array" ref="ML295">_</f>
        <v>#NAME?</v>
      </c>
      <c r="MM295" s="802" t="e" cm="1">
        <f t="array" ref="MM295">_</f>
        <v>#NAME?</v>
      </c>
      <c r="MN295" s="802" t="e" cm="1">
        <f t="array" ref="MN295">_</f>
        <v>#NAME?</v>
      </c>
      <c r="MO295" s="802" t="e" cm="1">
        <f t="array" ref="MO295">_</f>
        <v>#NAME?</v>
      </c>
      <c r="MP295" s="802" t="e" cm="1">
        <f t="array" ref="MP295">_</f>
        <v>#NAME?</v>
      </c>
      <c r="MQ295" s="802" t="e" cm="1">
        <f t="array" ref="MQ295">_</f>
        <v>#NAME?</v>
      </c>
      <c r="MR295" s="802" t="e" cm="1">
        <f t="array" ref="MR295">_</f>
        <v>#NAME?</v>
      </c>
      <c r="MS295" s="802" t="e" cm="1">
        <f t="array" ref="MS295">_</f>
        <v>#NAME?</v>
      </c>
      <c r="MT295" s="802" t="e" cm="1">
        <f t="array" ref="MT295">_</f>
        <v>#NAME?</v>
      </c>
      <c r="MU295" s="802" t="e" cm="1">
        <f t="array" ref="MU295">_</f>
        <v>#NAME?</v>
      </c>
      <c r="MV295" s="802" t="e" cm="1">
        <f t="array" ref="MV295">_</f>
        <v>#NAME?</v>
      </c>
      <c r="MW295" s="802" t="e" cm="1">
        <f t="array" ref="MW295">_</f>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78">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802" t="e" cm="1">
        <f t="array" ref="ML296">_</f>
        <v>#NAME?</v>
      </c>
      <c r="MM296" s="802" t="e" cm="1">
        <f t="array" ref="MM296">_</f>
        <v>#NAME?</v>
      </c>
      <c r="MN296" s="802" t="e" cm="1">
        <f t="array" ref="MN296">_</f>
        <v>#NAME?</v>
      </c>
      <c r="MO296" s="802" t="e" cm="1">
        <f t="array" ref="MO296">_</f>
        <v>#NAME?</v>
      </c>
      <c r="MP296" s="802" t="e" cm="1">
        <f t="array" ref="MP296">_</f>
        <v>#NAME?</v>
      </c>
      <c r="MQ296" s="802" t="e" cm="1">
        <f t="array" ref="MQ296">_</f>
        <v>#NAME?</v>
      </c>
      <c r="MR296" s="802" t="e" cm="1">
        <f t="array" ref="MR296">_</f>
        <v>#NAME?</v>
      </c>
      <c r="MS296" s="802" t="e" cm="1">
        <f t="array" ref="MS296">_</f>
        <v>#NAME?</v>
      </c>
      <c r="MT296" s="802" t="e" cm="1">
        <f t="array" ref="MT296">_</f>
        <v>#NAME?</v>
      </c>
      <c r="MU296" s="802" t="e" cm="1">
        <f t="array" ref="MU296">_</f>
        <v>#NAME?</v>
      </c>
      <c r="MV296" s="802" t="e" cm="1">
        <f t="array" ref="MV296">_</f>
        <v>#NAME?</v>
      </c>
      <c r="MW296" s="802" t="e" cm="1">
        <f t="array" ref="MW296">_</f>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78">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9.8793236665000279</v>
      </c>
      <c r="MG297" s="683">
        <v>30.470371608999969</v>
      </c>
      <c r="MH297" s="683">
        <v>39.285329968500015</v>
      </c>
      <c r="MI297" s="683">
        <v>27.789559049750054</v>
      </c>
      <c r="MJ297" s="683">
        <v>24.928596905583319</v>
      </c>
      <c r="MK297" s="683">
        <v>22.045176494666585</v>
      </c>
      <c r="ML297" s="802" t="e" cm="1">
        <f t="array" ref="ML297">_</f>
        <v>#NAME?</v>
      </c>
      <c r="MM297" s="802" t="e" cm="1">
        <f t="array" ref="MM297">_</f>
        <v>#NAME?</v>
      </c>
      <c r="MN297" s="802" t="e" cm="1">
        <f t="array" ref="MN297">_</f>
        <v>#NAME?</v>
      </c>
      <c r="MO297" s="802" t="e" cm="1">
        <f t="array" ref="MO297">_</f>
        <v>#NAME?</v>
      </c>
      <c r="MP297" s="802" t="e" cm="1">
        <f t="array" ref="MP297">_</f>
        <v>#NAME?</v>
      </c>
      <c r="MQ297" s="802" t="e" cm="1">
        <f t="array" ref="MQ297">_</f>
        <v>#NAME?</v>
      </c>
      <c r="MR297" s="802" t="e" cm="1">
        <f t="array" ref="MR297">_</f>
        <v>#NAME?</v>
      </c>
      <c r="MS297" s="802" t="e" cm="1">
        <f t="array" ref="MS297">_</f>
        <v>#NAME?</v>
      </c>
      <c r="MT297" s="802" t="e" cm="1">
        <f t="array" ref="MT297">_</f>
        <v>#NAME?</v>
      </c>
      <c r="MU297" s="802" t="e" cm="1">
        <f t="array" ref="MU297">_</f>
        <v>#NAME?</v>
      </c>
      <c r="MV297" s="802" t="e" cm="1">
        <f t="array" ref="MV297">_</f>
        <v>#NAME?</v>
      </c>
      <c r="MW297" s="802" t="e" cm="1">
        <f t="array" ref="MW297">_</f>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78">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7.9925931529999996</v>
      </c>
      <c r="MG298" s="683">
        <v>17.928334579000001</v>
      </c>
      <c r="MH298" s="683">
        <v>17.275260537000001</v>
      </c>
      <c r="MI298" s="683">
        <v>10.731413123999999</v>
      </c>
      <c r="MJ298" s="683">
        <v>7.9371400859999994</v>
      </c>
      <c r="MK298" s="683">
        <v>7.1840432119999997</v>
      </c>
      <c r="ML298" s="802" t="e" cm="1">
        <f t="array" ref="ML298">_</f>
        <v>#NAME?</v>
      </c>
      <c r="MM298" s="802" t="e" cm="1">
        <f t="array" ref="MM298">_</f>
        <v>#NAME?</v>
      </c>
      <c r="MN298" s="802" t="e" cm="1">
        <f t="array" ref="MN298">_</f>
        <v>#NAME?</v>
      </c>
      <c r="MO298" s="802" t="e" cm="1">
        <f t="array" ref="MO298">_</f>
        <v>#NAME?</v>
      </c>
      <c r="MP298" s="802" t="e" cm="1">
        <f t="array" ref="MP298">_</f>
        <v>#NAME?</v>
      </c>
      <c r="MQ298" s="802" t="e" cm="1">
        <f t="array" ref="MQ298">_</f>
        <v>#NAME?</v>
      </c>
      <c r="MR298" s="802" t="e" cm="1">
        <f t="array" ref="MR298">_</f>
        <v>#NAME?</v>
      </c>
      <c r="MS298" s="802" t="e" cm="1">
        <f t="array" ref="MS298">_</f>
        <v>#NAME?</v>
      </c>
      <c r="MT298" s="802" t="e" cm="1">
        <f t="array" ref="MT298">_</f>
        <v>#NAME?</v>
      </c>
      <c r="MU298" s="802" t="e" cm="1">
        <f t="array" ref="MU298">_</f>
        <v>#NAME?</v>
      </c>
      <c r="MV298" s="802" t="e" cm="1">
        <f t="array" ref="MV298">_</f>
        <v>#NAME?</v>
      </c>
      <c r="MW298" s="802" t="e" cm="1">
        <f t="array" ref="MW298">_</f>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84.417351685231012</v>
      </c>
      <c r="MG299" s="682">
        <v>116.95256237610712</v>
      </c>
      <c r="MH299" s="682">
        <v>233.80702607360342</v>
      </c>
      <c r="MI299" s="682">
        <v>78.613847162923548</v>
      </c>
      <c r="MJ299" s="682">
        <v>96.432785447669005</v>
      </c>
      <c r="MK299" s="682">
        <v>214.87123375750184</v>
      </c>
      <c r="ML299" s="802" t="e" cm="1">
        <f t="array" ref="ML299">_</f>
        <v>#NAME?</v>
      </c>
      <c r="MM299" s="802" t="e" cm="1">
        <f t="array" ref="MM299">_</f>
        <v>#NAME?</v>
      </c>
      <c r="MN299" s="802" t="e" cm="1">
        <f t="array" ref="MN299">_</f>
        <v>#NAME?</v>
      </c>
      <c r="MO299" s="802" t="e" cm="1">
        <f t="array" ref="MO299">_</f>
        <v>#NAME?</v>
      </c>
      <c r="MP299" s="802" t="e" cm="1">
        <f t="array" ref="MP299">_</f>
        <v>#NAME?</v>
      </c>
      <c r="MQ299" s="802" t="e" cm="1">
        <f t="array" ref="MQ299">_</f>
        <v>#NAME?</v>
      </c>
      <c r="MR299" s="802" t="e" cm="1">
        <f t="array" ref="MR299">_</f>
        <v>#NAME?</v>
      </c>
      <c r="MS299" s="802" t="e" cm="1">
        <f t="array" ref="MS299">_</f>
        <v>#NAME?</v>
      </c>
      <c r="MT299" s="802" t="e" cm="1">
        <f t="array" ref="MT299">_</f>
        <v>#NAME?</v>
      </c>
      <c r="MU299" s="802" t="e" cm="1">
        <f t="array" ref="MU299">_</f>
        <v>#NAME?</v>
      </c>
      <c r="MV299" s="802" t="e" cm="1">
        <f t="array" ref="MV299">_</f>
        <v>#NAME?</v>
      </c>
      <c r="MW299" s="802" t="e" cm="1">
        <f t="array" ref="MW299">_</f>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78">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62.506822409000009</v>
      </c>
      <c r="MG300" s="683">
        <v>74.791045229500114</v>
      </c>
      <c r="MH300" s="683">
        <v>66.535565833999982</v>
      </c>
      <c r="MI300" s="683">
        <v>43.287677563166554</v>
      </c>
      <c r="MJ300" s="683">
        <v>55.887229390000016</v>
      </c>
      <c r="MK300" s="683">
        <v>29.942234774333414</v>
      </c>
      <c r="ML300" s="802" t="e" cm="1">
        <f t="array" ref="ML300">_</f>
        <v>#NAME?</v>
      </c>
      <c r="MM300" s="802" t="e" cm="1">
        <f t="array" ref="MM300">_</f>
        <v>#NAME?</v>
      </c>
      <c r="MN300" s="802" t="e" cm="1">
        <f t="array" ref="MN300">_</f>
        <v>#NAME?</v>
      </c>
      <c r="MO300" s="802" t="e" cm="1">
        <f t="array" ref="MO300">_</f>
        <v>#NAME?</v>
      </c>
      <c r="MP300" s="802" t="e" cm="1">
        <f t="array" ref="MP300">_</f>
        <v>#NAME?</v>
      </c>
      <c r="MQ300" s="802" t="e" cm="1">
        <f t="array" ref="MQ300">_</f>
        <v>#NAME?</v>
      </c>
      <c r="MR300" s="802" t="e" cm="1">
        <f t="array" ref="MR300">_</f>
        <v>#NAME?</v>
      </c>
      <c r="MS300" s="802" t="e" cm="1">
        <f t="array" ref="MS300">_</f>
        <v>#NAME?</v>
      </c>
      <c r="MT300" s="802" t="e" cm="1">
        <f t="array" ref="MT300">_</f>
        <v>#NAME?</v>
      </c>
      <c r="MU300" s="802" t="e" cm="1">
        <f t="array" ref="MU300">_</f>
        <v>#NAME?</v>
      </c>
      <c r="MV300" s="802" t="e" cm="1">
        <f t="array" ref="MV300">_</f>
        <v>#NAME?</v>
      </c>
      <c r="MW300" s="802" t="e" cm="1">
        <f t="array" ref="MW300">_</f>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78">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42.161517146607004</v>
      </c>
      <c r="MH301" s="683">
        <v>167.27146023960344</v>
      </c>
      <c r="MI301" s="683">
        <v>35.326169599757002</v>
      </c>
      <c r="MJ301" s="683">
        <v>40.545556057668996</v>
      </c>
      <c r="MK301" s="683">
        <v>184.92899898316841</v>
      </c>
      <c r="ML301" s="802" t="e" cm="1">
        <f t="array" ref="ML301">_</f>
        <v>#NAME?</v>
      </c>
      <c r="MM301" s="802" t="e" cm="1">
        <f t="array" ref="MM301">_</f>
        <v>#NAME?</v>
      </c>
      <c r="MN301" s="802" t="e" cm="1">
        <f t="array" ref="MN301">_</f>
        <v>#NAME?</v>
      </c>
      <c r="MO301" s="802" t="e" cm="1">
        <f t="array" ref="MO301">_</f>
        <v>#NAME?</v>
      </c>
      <c r="MP301" s="802" t="e" cm="1">
        <f t="array" ref="MP301">_</f>
        <v>#NAME?</v>
      </c>
      <c r="MQ301" s="802" t="e" cm="1">
        <f t="array" ref="MQ301">_</f>
        <v>#NAME?</v>
      </c>
      <c r="MR301" s="802" t="e" cm="1">
        <f t="array" ref="MR301">_</f>
        <v>#NAME?</v>
      </c>
      <c r="MS301" s="802" t="e" cm="1">
        <f t="array" ref="MS301">_</f>
        <v>#NAME?</v>
      </c>
      <c r="MT301" s="802" t="e" cm="1">
        <f t="array" ref="MT301">_</f>
        <v>#NAME?</v>
      </c>
      <c r="MU301" s="802" t="e" cm="1">
        <f t="array" ref="MU301">_</f>
        <v>#NAME?</v>
      </c>
      <c r="MV301" s="802" t="e" cm="1">
        <f t="array" ref="MV301">_</f>
        <v>#NAME?</v>
      </c>
      <c r="MW301" s="802" t="e" cm="1">
        <f t="array" ref="MW301">_</f>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78">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802" t="e" cm="1">
        <f t="array" ref="ML302">_</f>
        <v>#NAME?</v>
      </c>
      <c r="MM302" s="802" t="e" cm="1">
        <f t="array" ref="MM302">_</f>
        <v>#NAME?</v>
      </c>
      <c r="MN302" s="802" t="e" cm="1">
        <f t="array" ref="MN302">_</f>
        <v>#NAME?</v>
      </c>
      <c r="MO302" s="802" t="e" cm="1">
        <f t="array" ref="MO302">_</f>
        <v>#NAME?</v>
      </c>
      <c r="MP302" s="802" t="e" cm="1">
        <f t="array" ref="MP302">_</f>
        <v>#NAME?</v>
      </c>
      <c r="MQ302" s="802" t="e" cm="1">
        <f t="array" ref="MQ302">_</f>
        <v>#NAME?</v>
      </c>
      <c r="MR302" s="802" t="e" cm="1">
        <f t="array" ref="MR302">_</f>
        <v>#NAME?</v>
      </c>
      <c r="MS302" s="802" t="e" cm="1">
        <f t="array" ref="MS302">_</f>
        <v>#NAME?</v>
      </c>
      <c r="MT302" s="802" t="e" cm="1">
        <f t="array" ref="MT302">_</f>
        <v>#NAME?</v>
      </c>
      <c r="MU302" s="802" t="e" cm="1">
        <f t="array" ref="MU302">_</f>
        <v>#NAME?</v>
      </c>
      <c r="MV302" s="802" t="e" cm="1">
        <f t="array" ref="MV302">_</f>
        <v>#NAME?</v>
      </c>
      <c r="MW302" s="802" t="e" cm="1">
        <f t="array" ref="MW302">_</f>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78">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29.360752317598401</v>
      </c>
      <c r="MH303" s="683">
        <v>34.278652857079472</v>
      </c>
      <c r="MI303" s="683">
        <v>30.380439262698324</v>
      </c>
      <c r="MJ303" s="683">
        <v>34.855764698842094</v>
      </c>
      <c r="MK303" s="683">
        <v>356.35258958541317</v>
      </c>
      <c r="ML303" s="802" t="e" cm="1">
        <f t="array" ref="ML303">_</f>
        <v>#NAME?</v>
      </c>
      <c r="MM303" s="802" t="e" cm="1">
        <f t="array" ref="MM303">_</f>
        <v>#NAME?</v>
      </c>
      <c r="MN303" s="802" t="e" cm="1">
        <f t="array" ref="MN303">_</f>
        <v>#NAME?</v>
      </c>
      <c r="MO303" s="802" t="e" cm="1">
        <f t="array" ref="MO303">_</f>
        <v>#NAME?</v>
      </c>
      <c r="MP303" s="802" t="e" cm="1">
        <f t="array" ref="MP303">_</f>
        <v>#NAME?</v>
      </c>
      <c r="MQ303" s="802" t="e" cm="1">
        <f t="array" ref="MQ303">_</f>
        <v>#NAME?</v>
      </c>
      <c r="MR303" s="802" t="e" cm="1">
        <f t="array" ref="MR303">_</f>
        <v>#NAME?</v>
      </c>
      <c r="MS303" s="802" t="e" cm="1">
        <f t="array" ref="MS303">_</f>
        <v>#NAME?</v>
      </c>
      <c r="MT303" s="802" t="e" cm="1">
        <f t="array" ref="MT303">_</f>
        <v>#NAME?</v>
      </c>
      <c r="MU303" s="802" t="e" cm="1">
        <f t="array" ref="MU303">_</f>
        <v>#NAME?</v>
      </c>
      <c r="MV303" s="802" t="e" cm="1">
        <f t="array" ref="MV303">_</f>
        <v>#NAME?</v>
      </c>
      <c r="MW303" s="802" t="e" cm="1">
        <f t="array" ref="MW303">_</f>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78">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-15.992944421810236</v>
      </c>
      <c r="MK304" s="683">
        <v>-327.87407027199993</v>
      </c>
      <c r="ML304" s="802" t="e" cm="1">
        <f t="array" ref="ML304">_</f>
        <v>#NAME?</v>
      </c>
      <c r="MM304" s="802" t="e" cm="1">
        <f t="array" ref="MM304">_</f>
        <v>#NAME?</v>
      </c>
      <c r="MN304" s="802" t="e" cm="1">
        <f t="array" ref="MN304">_</f>
        <v>#NAME?</v>
      </c>
      <c r="MO304" s="802" t="e" cm="1">
        <f t="array" ref="MO304">_</f>
        <v>#NAME?</v>
      </c>
      <c r="MP304" s="802" t="e" cm="1">
        <f t="array" ref="MP304">_</f>
        <v>#NAME?</v>
      </c>
      <c r="MQ304" s="802" t="e" cm="1">
        <f t="array" ref="MQ304">_</f>
        <v>#NAME?</v>
      </c>
      <c r="MR304" s="802" t="e" cm="1">
        <f t="array" ref="MR304">_</f>
        <v>#NAME?</v>
      </c>
      <c r="MS304" s="802" t="e" cm="1">
        <f t="array" ref="MS304">_</f>
        <v>#NAME?</v>
      </c>
      <c r="MT304" s="802" t="e" cm="1">
        <f t="array" ref="MT304">_</f>
        <v>#NAME?</v>
      </c>
      <c r="MU304" s="802" t="e" cm="1">
        <f t="array" ref="MU304">_</f>
        <v>#NAME?</v>
      </c>
      <c r="MV304" s="802" t="e" cm="1">
        <f t="array" ref="MV304">_</f>
        <v>#NAME?</v>
      </c>
      <c r="MW304" s="802" t="e" cm="1">
        <f t="array" ref="MW304">_</f>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78">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-298.66410527400006</v>
      </c>
      <c r="ML305" s="802" t="e" cm="1">
        <f t="array" ref="ML305">_</f>
        <v>#NAME?</v>
      </c>
      <c r="MM305" s="802" t="e" cm="1">
        <f t="array" ref="MM305">_</f>
        <v>#NAME?</v>
      </c>
      <c r="MN305" s="802" t="e" cm="1">
        <f t="array" ref="MN305">_</f>
        <v>#NAME?</v>
      </c>
      <c r="MO305" s="802" t="e" cm="1">
        <f t="array" ref="MO305">_</f>
        <v>#NAME?</v>
      </c>
      <c r="MP305" s="802" t="e" cm="1">
        <f t="array" ref="MP305">_</f>
        <v>#NAME?</v>
      </c>
      <c r="MQ305" s="802" t="e" cm="1">
        <f t="array" ref="MQ305">_</f>
        <v>#NAME?</v>
      </c>
      <c r="MR305" s="802" t="e" cm="1">
        <f t="array" ref="MR305">_</f>
        <v>#NAME?</v>
      </c>
      <c r="MS305" s="802" t="e" cm="1">
        <f t="array" ref="MS305">_</f>
        <v>#NAME?</v>
      </c>
      <c r="MT305" s="802" t="e" cm="1">
        <f t="array" ref="MT305">_</f>
        <v>#NAME?</v>
      </c>
      <c r="MU305" s="802" t="e" cm="1">
        <f t="array" ref="MU305">_</f>
        <v>#NAME?</v>
      </c>
      <c r="MV305" s="802" t="e" cm="1">
        <f t="array" ref="MV305">_</f>
        <v>#NAME?</v>
      </c>
      <c r="MW305" s="802" t="e" cm="1">
        <f t="array" ref="MW305">_</f>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78">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23.621541205999918</v>
      </c>
      <c r="MK306" s="683">
        <v>-29.209964997999862</v>
      </c>
      <c r="ML306" s="802" t="e" cm="1">
        <f t="array" ref="ML306">_</f>
        <v>#NAME?</v>
      </c>
      <c r="MM306" s="802" t="e" cm="1">
        <f t="array" ref="MM306">_</f>
        <v>#NAME?</v>
      </c>
      <c r="MN306" s="802" t="e" cm="1">
        <f t="array" ref="MN306">_</f>
        <v>#NAME?</v>
      </c>
      <c r="MO306" s="802" t="e" cm="1">
        <f t="array" ref="MO306">_</f>
        <v>#NAME?</v>
      </c>
      <c r="MP306" s="802" t="e" cm="1">
        <f t="array" ref="MP306">_</f>
        <v>#NAME?</v>
      </c>
      <c r="MQ306" s="802" t="e" cm="1">
        <f t="array" ref="MQ306">_</f>
        <v>#NAME?</v>
      </c>
      <c r="MR306" s="802" t="e" cm="1">
        <f t="array" ref="MR306">_</f>
        <v>#NAME?</v>
      </c>
      <c r="MS306" s="802" t="e" cm="1">
        <f t="array" ref="MS306">_</f>
        <v>#NAME?</v>
      </c>
      <c r="MT306" s="802" t="e" cm="1">
        <f t="array" ref="MT306">_</f>
        <v>#NAME?</v>
      </c>
      <c r="MU306" s="802" t="e" cm="1">
        <f t="array" ref="MU306">_</f>
        <v>#NAME?</v>
      </c>
      <c r="MV306" s="802" t="e" cm="1">
        <f t="array" ref="MV306">_</f>
        <v>#NAME?</v>
      </c>
      <c r="MW306" s="802" t="e" cm="1">
        <f t="array" ref="MW306">_</f>
        <v>#NAME?</v>
      </c>
    </row>
    <row r="307" spans="1:361" s="215" customFormat="1">
      <c r="A307" s="769" t="s">
        <v>1493</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75">
        <f t="shared" ref="AX307:DI307" si="0">+AX282+AX288-AX291+AX303+AX304</f>
        <v>1.3138604166666652</v>
      </c>
      <c r="AY307" s="775">
        <f t="shared" si="0"/>
        <v>1.3138604166666652</v>
      </c>
      <c r="AZ307" s="775">
        <f t="shared" si="0"/>
        <v>1.3138604166666652</v>
      </c>
      <c r="BA307" s="775">
        <f t="shared" si="0"/>
        <v>1.3138604166666652</v>
      </c>
      <c r="BB307" s="775">
        <f t="shared" si="0"/>
        <v>1.3138604166666652</v>
      </c>
      <c r="BC307" s="775">
        <f t="shared" si="0"/>
        <v>1.3138604166666652</v>
      </c>
      <c r="BD307" s="775">
        <f t="shared" si="0"/>
        <v>1.3138604166666652</v>
      </c>
      <c r="BE307" s="775">
        <f t="shared" si="0"/>
        <v>1.3138604166666652</v>
      </c>
      <c r="BF307" s="775">
        <f t="shared" si="0"/>
        <v>1.3138604166666652</v>
      </c>
      <c r="BG307" s="775">
        <f t="shared" si="0"/>
        <v>1.3138604166666652</v>
      </c>
      <c r="BH307" s="775">
        <f t="shared" si="0"/>
        <v>1.3138604166666652</v>
      </c>
      <c r="BI307" s="775">
        <f t="shared" si="0"/>
        <v>1.3138604166666652</v>
      </c>
      <c r="BJ307" s="775">
        <f t="shared" si="0"/>
        <v>1.2048000000000005</v>
      </c>
      <c r="BK307" s="775">
        <f t="shared" si="0"/>
        <v>1.2048000000000005</v>
      </c>
      <c r="BL307" s="775">
        <f t="shared" si="0"/>
        <v>1.2048000000000005</v>
      </c>
      <c r="BM307" s="775">
        <f t="shared" si="0"/>
        <v>1.2048000000000005</v>
      </c>
      <c r="BN307" s="775">
        <f t="shared" si="0"/>
        <v>1.2048000000000005</v>
      </c>
      <c r="BO307" s="775">
        <f t="shared" si="0"/>
        <v>1.2048000000000005</v>
      </c>
      <c r="BP307" s="775">
        <f t="shared" si="0"/>
        <v>1.2048000000000005</v>
      </c>
      <c r="BQ307" s="775">
        <f t="shared" si="0"/>
        <v>1.2048000000000005</v>
      </c>
      <c r="BR307" s="775">
        <f t="shared" si="0"/>
        <v>1.2048000000000005</v>
      </c>
      <c r="BS307" s="775">
        <f t="shared" si="0"/>
        <v>1.2048000000000005</v>
      </c>
      <c r="BT307" s="775">
        <f t="shared" si="0"/>
        <v>1.2048000000000005</v>
      </c>
      <c r="BU307" s="775">
        <f t="shared" si="0"/>
        <v>1.2048000000000005</v>
      </c>
      <c r="BV307" s="775">
        <f t="shared" si="0"/>
        <v>1.4576020833333327</v>
      </c>
      <c r="BW307" s="775">
        <f t="shared" si="0"/>
        <v>1.4576020833333327</v>
      </c>
      <c r="BX307" s="775">
        <f t="shared" si="0"/>
        <v>1.4576020833333327</v>
      </c>
      <c r="BY307" s="775">
        <f t="shared" si="0"/>
        <v>1.4576020833333327</v>
      </c>
      <c r="BZ307" s="775">
        <f t="shared" si="0"/>
        <v>1.4576020833333327</v>
      </c>
      <c r="CA307" s="775">
        <f t="shared" si="0"/>
        <v>1.4576020833333327</v>
      </c>
      <c r="CB307" s="775">
        <f t="shared" si="0"/>
        <v>1.4576020833333327</v>
      </c>
      <c r="CC307" s="775">
        <f t="shared" si="0"/>
        <v>1.4576020833333327</v>
      </c>
      <c r="CD307" s="775">
        <f t="shared" si="0"/>
        <v>1.4576020833333327</v>
      </c>
      <c r="CE307" s="775">
        <f t="shared" si="0"/>
        <v>1.4576020833333327</v>
      </c>
      <c r="CF307" s="775">
        <f t="shared" si="0"/>
        <v>1.4576020833333327</v>
      </c>
      <c r="CG307" s="775">
        <f t="shared" si="0"/>
        <v>1.4576020833333327</v>
      </c>
      <c r="CH307" s="775">
        <f t="shared" si="0"/>
        <v>0.80060625000000063</v>
      </c>
      <c r="CI307" s="775">
        <f t="shared" si="0"/>
        <v>0.80060625000000063</v>
      </c>
      <c r="CJ307" s="775">
        <f t="shared" si="0"/>
        <v>0.80060625000000063</v>
      </c>
      <c r="CK307" s="775">
        <f t="shared" si="0"/>
        <v>0.80060625000000063</v>
      </c>
      <c r="CL307" s="775">
        <f t="shared" si="0"/>
        <v>0.80060625000000063</v>
      </c>
      <c r="CM307" s="775">
        <f t="shared" si="0"/>
        <v>0.80060625000000063</v>
      </c>
      <c r="CN307" s="775">
        <f t="shared" si="0"/>
        <v>0.80060625000000063</v>
      </c>
      <c r="CO307" s="775">
        <f t="shared" si="0"/>
        <v>0.80060625000000063</v>
      </c>
      <c r="CP307" s="775">
        <f t="shared" si="0"/>
        <v>0.80060625000000063</v>
      </c>
      <c r="CQ307" s="775">
        <f t="shared" si="0"/>
        <v>0.80060625000000063</v>
      </c>
      <c r="CR307" s="775">
        <f t="shared" si="0"/>
        <v>0.80060625000000063</v>
      </c>
      <c r="CS307" s="775">
        <f t="shared" si="0"/>
        <v>0.80060625000000063</v>
      </c>
      <c r="CT307" s="775">
        <f t="shared" si="0"/>
        <v>0.51542916666666572</v>
      </c>
      <c r="CU307" s="775">
        <f t="shared" si="0"/>
        <v>0.51542916666666572</v>
      </c>
      <c r="CV307" s="775">
        <f t="shared" si="0"/>
        <v>0.51542916666666572</v>
      </c>
      <c r="CW307" s="775">
        <f t="shared" si="0"/>
        <v>0.51542916666666572</v>
      </c>
      <c r="CX307" s="775">
        <f t="shared" si="0"/>
        <v>0.51542916666666572</v>
      </c>
      <c r="CY307" s="775">
        <f t="shared" si="0"/>
        <v>0.51542916666666572</v>
      </c>
      <c r="CZ307" s="775">
        <f t="shared" si="0"/>
        <v>0.51542916666666572</v>
      </c>
      <c r="DA307" s="775">
        <f t="shared" si="0"/>
        <v>0.51542916666666572</v>
      </c>
      <c r="DB307" s="775">
        <f t="shared" si="0"/>
        <v>0.51542916666666572</v>
      </c>
      <c r="DC307" s="775">
        <f t="shared" si="0"/>
        <v>0.51542916666666572</v>
      </c>
      <c r="DD307" s="775">
        <f t="shared" si="0"/>
        <v>0.51542916666666572</v>
      </c>
      <c r="DE307" s="775">
        <f t="shared" si="0"/>
        <v>0.51542916666666572</v>
      </c>
      <c r="DF307" s="775">
        <f t="shared" si="0"/>
        <v>0.47651932166666466</v>
      </c>
      <c r="DG307" s="775">
        <f t="shared" si="0"/>
        <v>0.47651932166666466</v>
      </c>
      <c r="DH307" s="775">
        <f t="shared" si="0"/>
        <v>0.47651932166666466</v>
      </c>
      <c r="DI307" s="775">
        <f t="shared" si="0"/>
        <v>0.47651932166666466</v>
      </c>
      <c r="DJ307" s="775">
        <f t="shared" ref="DJ307:EO307" si="1">+DJ282+DJ288-DJ291+DJ303+DJ304</f>
        <v>0.47651932166666466</v>
      </c>
      <c r="DK307" s="775">
        <f t="shared" si="1"/>
        <v>0.47651932166666466</v>
      </c>
      <c r="DL307" s="775">
        <f t="shared" si="1"/>
        <v>0.47651932166666466</v>
      </c>
      <c r="DM307" s="775">
        <f t="shared" si="1"/>
        <v>0.47651932166666466</v>
      </c>
      <c r="DN307" s="775">
        <f t="shared" si="1"/>
        <v>0.47651932166666466</v>
      </c>
      <c r="DO307" s="775">
        <f t="shared" si="1"/>
        <v>0.47651932166666466</v>
      </c>
      <c r="DP307" s="775">
        <f t="shared" si="1"/>
        <v>0.47651932166666466</v>
      </c>
      <c r="DQ307" s="775">
        <f t="shared" si="1"/>
        <v>0.47651932166666466</v>
      </c>
      <c r="DR307" s="775">
        <f t="shared" si="1"/>
        <v>-9.9057189999998574E-2</v>
      </c>
      <c r="DS307" s="775">
        <f t="shared" si="1"/>
        <v>-9.9057189999998574E-2</v>
      </c>
      <c r="DT307" s="775">
        <f t="shared" si="1"/>
        <v>-9.9057189999998574E-2</v>
      </c>
      <c r="DU307" s="775">
        <f t="shared" si="1"/>
        <v>-9.9057189999998574E-2</v>
      </c>
      <c r="DV307" s="775">
        <f t="shared" si="1"/>
        <v>-9.9057189999998574E-2</v>
      </c>
      <c r="DW307" s="775">
        <f t="shared" si="1"/>
        <v>-9.9057189999998574E-2</v>
      </c>
      <c r="DX307" s="775">
        <f t="shared" si="1"/>
        <v>-9.9057189999998574E-2</v>
      </c>
      <c r="DY307" s="775">
        <f t="shared" si="1"/>
        <v>-9.9057189999998574E-2</v>
      </c>
      <c r="DZ307" s="775">
        <f t="shared" si="1"/>
        <v>-9.9057189999998574E-2</v>
      </c>
      <c r="EA307" s="775">
        <f t="shared" si="1"/>
        <v>-9.9057189999998574E-2</v>
      </c>
      <c r="EB307" s="775">
        <f t="shared" si="1"/>
        <v>-9.9057189999998574E-2</v>
      </c>
      <c r="EC307" s="775">
        <f t="shared" si="1"/>
        <v>-9.9057189999998574E-2</v>
      </c>
      <c r="ED307" s="775">
        <f t="shared" si="1"/>
        <v>0.13299223833333373</v>
      </c>
      <c r="EE307" s="775">
        <f t="shared" si="1"/>
        <v>0.13299223833333373</v>
      </c>
      <c r="EF307" s="775">
        <f t="shared" si="1"/>
        <v>0.13299223833333373</v>
      </c>
      <c r="EG307" s="775">
        <f t="shared" si="1"/>
        <v>0.13299223833333373</v>
      </c>
      <c r="EH307" s="775">
        <f t="shared" si="1"/>
        <v>0.13299223833333373</v>
      </c>
      <c r="EI307" s="775">
        <f t="shared" si="1"/>
        <v>0.13299223833333373</v>
      </c>
      <c r="EJ307" s="775">
        <f t="shared" si="1"/>
        <v>0.13299223833333373</v>
      </c>
      <c r="EK307" s="775">
        <f t="shared" si="1"/>
        <v>0.13299223833333373</v>
      </c>
      <c r="EL307" s="775">
        <f t="shared" si="1"/>
        <v>0.13299223833333373</v>
      </c>
      <c r="EM307" s="775">
        <f t="shared" si="1"/>
        <v>0.13299223833333373</v>
      </c>
      <c r="EN307" s="775">
        <f t="shared" si="1"/>
        <v>0.13299223833333373</v>
      </c>
      <c r="EO307" s="775">
        <f t="shared" si="1"/>
        <v>0.13299223833333373</v>
      </c>
      <c r="EP307" s="775" t="s">
        <v>1496</v>
      </c>
      <c r="EQ307" s="775"/>
      <c r="ER307" s="775"/>
      <c r="ES307" s="775"/>
      <c r="ET307" s="775"/>
      <c r="EU307" s="775"/>
      <c r="EV307" s="775"/>
      <c r="EW307" s="775"/>
      <c r="EX307" s="775"/>
      <c r="EY307" s="775"/>
      <c r="EZ307" s="775"/>
      <c r="FA307" s="775"/>
      <c r="FB307" s="775"/>
      <c r="FC307" s="775"/>
      <c r="FD307" s="775"/>
      <c r="FE307" s="775"/>
      <c r="FF307" s="775"/>
      <c r="FG307" s="775"/>
      <c r="FH307" s="775">
        <v>0</v>
      </c>
      <c r="FI307" s="775">
        <v>0</v>
      </c>
      <c r="FJ307" s="775">
        <v>0</v>
      </c>
      <c r="FK307" s="775">
        <v>0</v>
      </c>
      <c r="FL307" s="775">
        <v>0</v>
      </c>
      <c r="FM307" s="775">
        <v>0</v>
      </c>
      <c r="FN307" s="775">
        <v>0</v>
      </c>
      <c r="FO307" s="775">
        <v>0</v>
      </c>
      <c r="FP307" s="775">
        <v>0</v>
      </c>
      <c r="FQ307" s="775">
        <v>10.128484124760766</v>
      </c>
      <c r="FR307" s="775">
        <v>35.304824174474774</v>
      </c>
      <c r="FS307" s="775">
        <v>22.485862421</v>
      </c>
      <c r="FT307" s="775">
        <v>0</v>
      </c>
      <c r="FU307" s="775">
        <v>0</v>
      </c>
      <c r="FV307" s="775">
        <v>0</v>
      </c>
      <c r="FW307" s="775">
        <v>0</v>
      </c>
      <c r="FX307" s="775">
        <v>0</v>
      </c>
      <c r="FY307" s="775">
        <v>9.0562999999999985</v>
      </c>
      <c r="FZ307" s="775">
        <v>-21.638860000000001</v>
      </c>
      <c r="GA307" s="775">
        <v>-2.7073199999999957</v>
      </c>
      <c r="GB307" s="775">
        <v>6.5569200000000141</v>
      </c>
      <c r="GC307" s="775">
        <v>-7.6063799999999979</v>
      </c>
      <c r="GD307" s="775">
        <v>-17.792059999999996</v>
      </c>
      <c r="GE307" s="775">
        <v>49.276220000000009</v>
      </c>
      <c r="GF307" s="775">
        <v>-5.9402000000000008</v>
      </c>
      <c r="GG307" s="775">
        <v>0.78819999999999624</v>
      </c>
      <c r="GH307" s="775">
        <v>-0.17479999999999762</v>
      </c>
      <c r="GI307" s="775">
        <v>15.133499999999998</v>
      </c>
      <c r="GJ307" s="775">
        <v>-5.4843999999999999</v>
      </c>
      <c r="GK307" s="775">
        <v>2.8402999999999992</v>
      </c>
      <c r="GL307" s="775">
        <v>-27.045399999999997</v>
      </c>
      <c r="GM307" s="775">
        <v>-0.25485000000000113</v>
      </c>
      <c r="GN307" s="775">
        <v>2.4120500000000007</v>
      </c>
      <c r="GO307" s="775">
        <v>-16.939349999999997</v>
      </c>
      <c r="GP307" s="775">
        <v>-0.30796000000000134</v>
      </c>
      <c r="GQ307" s="775">
        <v>46.825299999999999</v>
      </c>
      <c r="GR307" s="775">
        <v>2.1658000000000008</v>
      </c>
      <c r="GS307" s="775">
        <v>-41.469000000000001</v>
      </c>
      <c r="GT307" s="775">
        <v>29.647799999999997</v>
      </c>
      <c r="GU307" s="775">
        <v>-31.784700000000001</v>
      </c>
      <c r="GV307" s="775">
        <v>14.714100000000006</v>
      </c>
      <c r="GW307" s="775">
        <v>34.624499999999998</v>
      </c>
      <c r="GX307" s="775">
        <v>-22.704300000000003</v>
      </c>
      <c r="GY307" s="775">
        <v>5.3937400000000011</v>
      </c>
      <c r="GZ307" s="775">
        <v>19.66197</v>
      </c>
      <c r="HA307" s="775">
        <v>-36.031199999999998</v>
      </c>
      <c r="HB307" s="775">
        <v>-16.442199999999993</v>
      </c>
      <c r="HC307" s="775">
        <v>55.916100000000007</v>
      </c>
      <c r="HD307" s="775">
        <v>-35.2239</v>
      </c>
      <c r="HE307" s="775">
        <v>3.8731</v>
      </c>
      <c r="HF307" s="775">
        <v>17.480199999999996</v>
      </c>
      <c r="HG307" s="775">
        <v>0</v>
      </c>
      <c r="HH307" s="775">
        <v>0</v>
      </c>
      <c r="HI307" s="775">
        <v>0</v>
      </c>
      <c r="HJ307" s="775">
        <v>0</v>
      </c>
      <c r="HK307" s="775">
        <v>0</v>
      </c>
      <c r="HL307" s="775">
        <v>0</v>
      </c>
      <c r="HM307" s="775">
        <v>0</v>
      </c>
      <c r="HN307" s="775">
        <v>0</v>
      </c>
      <c r="HO307" s="775">
        <v>0</v>
      </c>
      <c r="HP307" s="775">
        <v>-25.459926414999998</v>
      </c>
      <c r="HQ307" s="775">
        <v>2.1916458300000095</v>
      </c>
      <c r="HR307" s="775">
        <v>-0.86049975999999617</v>
      </c>
      <c r="HS307" s="775">
        <v>-15.230367964999999</v>
      </c>
      <c r="HT307" s="775">
        <v>2.4902323450000026</v>
      </c>
      <c r="HU307" s="775">
        <v>44.462359226000011</v>
      </c>
      <c r="HV307" s="775">
        <v>-33.882002667999998</v>
      </c>
      <c r="HW307" s="775">
        <v>-1.5864573310000019</v>
      </c>
      <c r="HX307" s="775">
        <v>2.2788276409999977</v>
      </c>
      <c r="HY307" s="775">
        <v>-21.917290953999995</v>
      </c>
      <c r="HZ307" s="775">
        <v>-15.121927161999999</v>
      </c>
      <c r="IA307" s="775">
        <v>77.886949827000009</v>
      </c>
      <c r="IB307" s="775">
        <v>-43.993544946</v>
      </c>
      <c r="IC307" s="775">
        <v>-7.5001968780000041</v>
      </c>
      <c r="ID307" s="775">
        <v>8.1648560100000012</v>
      </c>
      <c r="IE307" s="775">
        <v>-7.7556771839999996</v>
      </c>
      <c r="IF307" s="775">
        <v>-13.614128800999996</v>
      </c>
      <c r="IG307" s="775">
        <v>15.375084401999985</v>
      </c>
      <c r="IH307" s="775">
        <v>-9.5578973140000016</v>
      </c>
      <c r="II307" s="775">
        <v>-18.724819482000001</v>
      </c>
      <c r="IJ307" s="775">
        <v>5.0054926209999993</v>
      </c>
      <c r="IK307" s="775">
        <v>-34.482325734</v>
      </c>
      <c r="IL307" s="775">
        <v>-0.97493965699999308</v>
      </c>
      <c r="IM307" s="775">
        <v>84.906245957999985</v>
      </c>
      <c r="IN307" s="775">
        <v>-45.051045941000005</v>
      </c>
      <c r="IO307" s="775">
        <v>-2.4522030739999963</v>
      </c>
      <c r="IP307" s="775">
        <v>11.525068235999996</v>
      </c>
      <c r="IQ307" s="775">
        <v>-24.155134145999995</v>
      </c>
      <c r="IR307" s="775">
        <v>-4.7692401899999952</v>
      </c>
      <c r="IS307" s="775">
        <v>50.081889139999987</v>
      </c>
      <c r="IT307" s="775">
        <v>-39.043449918999983</v>
      </c>
      <c r="IU307" s="775">
        <v>12.661360148</v>
      </c>
      <c r="IV307" s="775">
        <v>-2.5686521749999969</v>
      </c>
      <c r="IW307" s="775">
        <v>-8.1482137590000008</v>
      </c>
      <c r="IX307" s="775">
        <v>-27.100130162000003</v>
      </c>
      <c r="IY307" s="775">
        <v>106.637777396</v>
      </c>
      <c r="IZ307" s="775">
        <v>-51.079245052123056</v>
      </c>
      <c r="JA307" s="775">
        <v>-33.983256597094702</v>
      </c>
      <c r="JB307" s="775">
        <v>5.7774092138121205</v>
      </c>
      <c r="JC307" s="775">
        <v>-24.490505329525558</v>
      </c>
      <c r="JD307" s="775">
        <v>-1.3839869918823879</v>
      </c>
      <c r="JE307" s="775">
        <v>110.5033608847653</v>
      </c>
      <c r="JF307" s="775">
        <v>-80.984238503256094</v>
      </c>
      <c r="JG307" s="775">
        <v>26.818858282746916</v>
      </c>
      <c r="JH307" s="775">
        <v>63.32953519529827</v>
      </c>
      <c r="JI307" s="775">
        <v>-96.292414462751069</v>
      </c>
      <c r="JJ307" s="775">
        <v>6.0270415580723053</v>
      </c>
      <c r="JK307" s="775">
        <v>116.45060660439606</v>
      </c>
      <c r="JL307" s="775">
        <v>-40.83548964947714</v>
      </c>
      <c r="JM307" s="775">
        <v>-19.661611005478491</v>
      </c>
      <c r="JN307" s="775">
        <v>-42.52745898822532</v>
      </c>
      <c r="JO307" s="775">
        <v>-57.285678806494822</v>
      </c>
      <c r="JP307" s="775">
        <v>70.419236011708094</v>
      </c>
      <c r="JQ307" s="775">
        <v>-16.032686917283669</v>
      </c>
      <c r="JR307" s="775">
        <v>74.206715787720071</v>
      </c>
      <c r="JS307" s="775">
        <v>-23.280208648971872</v>
      </c>
      <c r="JT307" s="775">
        <v>2.2355675390933119</v>
      </c>
      <c r="JU307" s="775">
        <v>12.339167329222049</v>
      </c>
      <c r="JV307" s="775">
        <v>9.345396101325619</v>
      </c>
      <c r="JW307" s="775">
        <v>118.86209488891986</v>
      </c>
      <c r="JX307" s="775">
        <v>-36.084720361542551</v>
      </c>
      <c r="JY307" s="775">
        <v>-21.542430442078146</v>
      </c>
      <c r="JZ307" s="775">
        <v>3.6965959780399817</v>
      </c>
      <c r="KA307" s="775">
        <v>-19.719904530866643</v>
      </c>
      <c r="KB307" s="775">
        <v>-65.618004074909294</v>
      </c>
      <c r="KC307" s="775">
        <v>66.738478650927334</v>
      </c>
      <c r="KD307" s="775">
        <v>18.164013377359019</v>
      </c>
      <c r="KE307" s="775">
        <v>32.634380268234828</v>
      </c>
      <c r="KF307" s="775">
        <v>-12.766095085986834</v>
      </c>
      <c r="KG307" s="775">
        <v>-55.137921233034049</v>
      </c>
      <c r="KH307" s="775">
        <v>-69.412459706002736</v>
      </c>
      <c r="KI307" s="779">
        <v>114.76751126016691</v>
      </c>
      <c r="KJ307" s="776">
        <v>-25.832106926181826</v>
      </c>
      <c r="KK307" s="776">
        <v>-42.845015236387454</v>
      </c>
      <c r="KL307" s="776">
        <v>40.066970002069567</v>
      </c>
      <c r="KM307" s="776">
        <v>-15.111730798628145</v>
      </c>
      <c r="KN307" s="776">
        <v>12.785278889865253</v>
      </c>
      <c r="KO307" s="776">
        <v>13.988059023595724</v>
      </c>
      <c r="KP307" s="776">
        <v>-1.2854610077525024</v>
      </c>
      <c r="KQ307" s="776">
        <v>-2.9944099748562678</v>
      </c>
      <c r="KR307" s="776">
        <v>-25.601050784779105</v>
      </c>
      <c r="KS307" s="776">
        <v>-8.2387497340205584</v>
      </c>
      <c r="KT307" s="776">
        <v>-31.564510085961075</v>
      </c>
      <c r="KU307" s="776">
        <v>84.165969503801193</v>
      </c>
      <c r="KV307" s="776">
        <v>-118.10314110320957</v>
      </c>
      <c r="KW307" s="776">
        <v>-31.364378483003719</v>
      </c>
      <c r="KX307" s="776">
        <v>15.526519434246282</v>
      </c>
      <c r="KY307" s="776">
        <v>37.305428053825743</v>
      </c>
      <c r="KZ307" s="776">
        <v>9.5314509351693175</v>
      </c>
      <c r="LA307" s="776">
        <v>58.847167518440003</v>
      </c>
      <c r="LB307" s="776">
        <v>11.232448687903187</v>
      </c>
      <c r="LC307" s="776">
        <v>40.687810525280042</v>
      </c>
      <c r="LD307" s="776">
        <v>-8.3717769103185873</v>
      </c>
      <c r="LE307" s="776">
        <v>-54.757031170269748</v>
      </c>
      <c r="LF307" s="776">
        <v>-22.267884216218476</v>
      </c>
      <c r="LG307" s="776">
        <v>86.76942588772377</v>
      </c>
      <c r="LH307" s="776">
        <v>-133.53924042924029</v>
      </c>
      <c r="LI307" s="776">
        <v>-26.546114629070559</v>
      </c>
      <c r="LJ307" s="776">
        <v>50.081010358034121</v>
      </c>
      <c r="LK307" s="776">
        <v>22.902274414348767</v>
      </c>
      <c r="LL307" s="776">
        <v>50.560585336712393</v>
      </c>
      <c r="LM307" s="776">
        <v>190.34693553336729</v>
      </c>
      <c r="LN307" s="776">
        <v>37.421698938500711</v>
      </c>
      <c r="LO307" s="776">
        <v>-44.737628796440845</v>
      </c>
      <c r="LP307" s="776">
        <v>-137.69833692431689</v>
      </c>
      <c r="LQ307" s="776">
        <v>-252.98651917730228</v>
      </c>
      <c r="LR307" s="776">
        <v>-42.679860179302281</v>
      </c>
      <c r="LS307" s="776">
        <v>60.729568370542864</v>
      </c>
      <c r="LT307" s="776">
        <v>-97.802393097344378</v>
      </c>
      <c r="LU307" s="776">
        <v>-20.636294211180967</v>
      </c>
      <c r="LV307" s="776">
        <v>69.175310275726517</v>
      </c>
      <c r="LW307" s="776">
        <v>5.3283614844658373</v>
      </c>
      <c r="LX307" s="776">
        <v>-9.0947151357874532</v>
      </c>
      <c r="LY307" s="776">
        <v>98.33996929210339</v>
      </c>
      <c r="LZ307" s="776">
        <v>-106.80354634529083</v>
      </c>
      <c r="MA307" s="776">
        <v>-18.625267632301004</v>
      </c>
      <c r="MB307" s="776">
        <v>119.21772425653842</v>
      </c>
      <c r="MC307" s="776">
        <v>-189.58716336308038</v>
      </c>
      <c r="MD307" s="776">
        <v>-219.499311510251</v>
      </c>
      <c r="ME307" s="776">
        <v>349.79471159983052</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1497</v>
      </c>
      <c r="EQ308" s="90"/>
      <c r="ER308" s="90"/>
      <c r="ES308" s="90"/>
      <c r="ET308" s="90"/>
      <c r="EU308" s="90"/>
      <c r="EV308" s="90"/>
      <c r="EW308" s="90"/>
      <c r="EX308" s="90"/>
      <c r="EY308" s="90"/>
      <c r="EZ308" s="90"/>
      <c r="FA308" s="90"/>
      <c r="FB308" s="90"/>
      <c r="FC308" s="90"/>
      <c r="FD308" s="90"/>
      <c r="FE308" s="90"/>
      <c r="FF308" s="90"/>
      <c r="FG308" s="90"/>
      <c r="FH308" s="90">
        <v>0</v>
      </c>
      <c r="FI308" s="90">
        <v>0</v>
      </c>
      <c r="FJ308" s="90">
        <v>0</v>
      </c>
      <c r="FK308" s="90">
        <v>4.2203081299999994</v>
      </c>
      <c r="FL308" s="90">
        <v>5.0660000000000007</v>
      </c>
      <c r="FM308" s="90">
        <v>5.6280000000000001</v>
      </c>
      <c r="FN308" s="90">
        <v>0</v>
      </c>
      <c r="FO308" s="90">
        <v>0</v>
      </c>
      <c r="FP308" s="90">
        <v>0</v>
      </c>
      <c r="FQ308" s="90">
        <v>0</v>
      </c>
      <c r="FR308" s="90">
        <v>0</v>
      </c>
      <c r="FS308" s="90">
        <v>0</v>
      </c>
      <c r="FT308" s="90">
        <v>0</v>
      </c>
      <c r="FU308" s="90">
        <v>0</v>
      </c>
      <c r="FV308" s="90">
        <v>0</v>
      </c>
      <c r="FW308" s="90">
        <v>0</v>
      </c>
      <c r="FX308" s="90">
        <v>0</v>
      </c>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67" t="s">
        <v>1479</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1498</v>
      </c>
      <c r="EQ309"/>
      <c r="ER309"/>
      <c r="ES309"/>
      <c r="ET309"/>
      <c r="EU309"/>
      <c r="EV309"/>
      <c r="EW309"/>
      <c r="EX309"/>
      <c r="EY309"/>
      <c r="EZ309"/>
      <c r="FA309"/>
      <c r="FB309"/>
      <c r="FC309"/>
      <c r="FD309"/>
      <c r="FE309"/>
      <c r="FF309"/>
      <c r="FG309"/>
      <c r="FH309">
        <v>511.39571000000001</v>
      </c>
      <c r="FI309">
        <v>614.1</v>
      </c>
      <c r="FJ309">
        <v>660.90000000000009</v>
      </c>
      <c r="FK309">
        <v>903.06533710626263</v>
      </c>
      <c r="FL309">
        <v>987.20422279108379</v>
      </c>
      <c r="FM309">
        <v>1146.9565422527439</v>
      </c>
      <c r="FN309">
        <v>1323.4574341216144</v>
      </c>
      <c r="FO309">
        <v>1436.9221960448906</v>
      </c>
      <c r="FP309">
        <v>1666.8635925906067</v>
      </c>
      <c r="FQ309">
        <v>1901.1315501950596</v>
      </c>
      <c r="FR309">
        <v>2089.3574379793054</v>
      </c>
      <c r="FS309">
        <v>2467.9009633912874</v>
      </c>
      <c r="FT309">
        <v>2826.3893045872619</v>
      </c>
      <c r="FU309">
        <v>2963.4876162400274</v>
      </c>
      <c r="FV309">
        <v>3248.958192509499</v>
      </c>
      <c r="FW309">
        <v>3468.8161848448035</v>
      </c>
      <c r="FX309">
        <v>3844.8344275308546</v>
      </c>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c r="MQ312" s="113"/>
      <c r="MR312" s="113"/>
      <c r="MS312" s="113"/>
      <c r="MT312" s="113"/>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57">
        <v>8.1820000000000004</v>
      </c>
      <c r="LP313" s="858">
        <v>7.8220000000000001</v>
      </c>
      <c r="LQ313" s="858">
        <v>7.17</v>
      </c>
      <c r="LR313" s="858">
        <v>7.2309999999999999</v>
      </c>
      <c r="LS313" s="858">
        <v>8.1140000000000008</v>
      </c>
      <c r="LT313" s="858">
        <v>7.4130000000000003</v>
      </c>
      <c r="LU313" s="858">
        <v>7.6909999999999998</v>
      </c>
      <c r="LV313" s="858">
        <v>8.2319999999999993</v>
      </c>
      <c r="LW313" s="858">
        <v>8.5340000000000007</v>
      </c>
      <c r="LX313" s="858">
        <v>8.0920000000000005</v>
      </c>
      <c r="LY313" s="858">
        <v>7.1139999999999999</v>
      </c>
      <c r="LZ313" s="858">
        <v>9.3263458937960291</v>
      </c>
      <c r="MA313" s="858">
        <v>9.73</v>
      </c>
      <c r="MB313" s="858">
        <v>9.4746409074522848</v>
      </c>
      <c r="MC313" s="858">
        <v>9.2861770044494989</v>
      </c>
      <c r="MD313" s="858">
        <v>9.4661532286746723</v>
      </c>
      <c r="ME313" s="858">
        <v>9.6383367524232302</v>
      </c>
      <c r="MF313" s="858">
        <v>9.4700000000000006</v>
      </c>
      <c r="MG313" s="858">
        <v>9.7991856030847675</v>
      </c>
      <c r="MH313" s="858">
        <v>9.4641963703692031</v>
      </c>
      <c r="MI313" s="858">
        <v>10.70400925903717</v>
      </c>
      <c r="MJ313" s="858">
        <v>9.0411737329329025</v>
      </c>
      <c r="MK313" s="858">
        <v>10.411300000000001</v>
      </c>
      <c r="ML313" s="858">
        <v>9.7089999999999996</v>
      </c>
      <c r="MM313" s="858">
        <v>10.592057980128695</v>
      </c>
      <c r="MN313" s="858" t="s">
        <v>1582</v>
      </c>
      <c r="MO313" s="858" t="s">
        <v>1582</v>
      </c>
      <c r="MP313" s="858"/>
      <c r="MQ313" s="858"/>
      <c r="MR313" s="858"/>
      <c r="MS313" s="858"/>
      <c r="MT313" s="858"/>
      <c r="MU313" s="858"/>
      <c r="MV313" s="858"/>
      <c r="MW313" s="858"/>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57">
        <v>16.25</v>
      </c>
      <c r="LP314" s="858">
        <v>16.72</v>
      </c>
      <c r="LQ314" s="858">
        <v>16.18</v>
      </c>
      <c r="LR314" s="858">
        <v>16.21</v>
      </c>
      <c r="LS314" s="858">
        <v>16.53</v>
      </c>
      <c r="LT314" s="858">
        <v>15.8</v>
      </c>
      <c r="LU314" s="858">
        <v>16.12</v>
      </c>
      <c r="LV314" s="858">
        <v>16.59</v>
      </c>
      <c r="LW314" s="858">
        <v>16.64</v>
      </c>
      <c r="LX314" s="858">
        <v>16.57</v>
      </c>
      <c r="LY314" s="858">
        <v>16.41</v>
      </c>
      <c r="LZ314" s="858">
        <v>15.61</v>
      </c>
      <c r="MA314" s="858">
        <v>16.03</v>
      </c>
      <c r="MB314" s="858">
        <v>16.28</v>
      </c>
      <c r="MC314" s="858">
        <v>16.75</v>
      </c>
      <c r="MD314" s="858">
        <v>16.5</v>
      </c>
      <c r="ME314" s="858">
        <v>16.37</v>
      </c>
      <c r="MF314" s="858">
        <v>15.59</v>
      </c>
      <c r="MG314" s="858">
        <v>15.86</v>
      </c>
      <c r="MH314" s="858">
        <v>16.350000000000001</v>
      </c>
      <c r="MI314" s="858">
        <v>15.77</v>
      </c>
      <c r="MJ314" s="858">
        <v>15.78</v>
      </c>
      <c r="MK314" s="858">
        <v>15.8</v>
      </c>
      <c r="ML314" s="858">
        <v>15.89</v>
      </c>
      <c r="MM314" s="858">
        <v>16.55</v>
      </c>
      <c r="MN314" s="858">
        <v>16.600000000000001</v>
      </c>
      <c r="MO314" s="858" t="s">
        <v>1582</v>
      </c>
      <c r="MP314" s="858"/>
      <c r="MQ314" s="858"/>
      <c r="MR314" s="858"/>
      <c r="MS314" s="858"/>
      <c r="MT314" s="858"/>
      <c r="MU314" s="858"/>
      <c r="MV314" s="858"/>
      <c r="MW314" s="858"/>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c r="MQ315" s="113"/>
      <c r="MR315" s="113"/>
      <c r="MS315" s="113"/>
      <c r="MT315" s="113"/>
      <c r="MU315" s="113"/>
      <c r="MV315" s="113"/>
      <c r="MW315" s="113"/>
    </row>
    <row r="316" spans="1:361">
      <c r="A316" s="446" t="s">
        <v>1548</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c r="MQ316" s="113"/>
      <c r="MR316" s="113"/>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c r="MQ317" s="113"/>
      <c r="MR317" s="113"/>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c r="MQ318" s="113"/>
      <c r="MR318" s="113"/>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c r="MQ319" s="113"/>
      <c r="MR319" s="113"/>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53">
        <v>5.2240000000000002</v>
      </c>
      <c r="LP320" s="855">
        <v>5.4630000000000001</v>
      </c>
      <c r="LQ320" s="855">
        <v>5.4340000000000002</v>
      </c>
      <c r="LR320" s="855">
        <v>5.54</v>
      </c>
      <c r="LS320" s="855">
        <v>5.5490000000000004</v>
      </c>
      <c r="LT320" s="855">
        <v>5.5490000000000004</v>
      </c>
      <c r="LU320" s="856">
        <v>6.0970000000000004</v>
      </c>
      <c r="LV320" s="855">
        <v>6.4950000000000001</v>
      </c>
      <c r="LW320" s="855">
        <v>6.5609999999999999</v>
      </c>
      <c r="LX320" s="855">
        <v>6.867</v>
      </c>
      <c r="LY320" s="855">
        <v>7.1040000000000001</v>
      </c>
      <c r="LZ320" s="855">
        <v>7.1559734772913979</v>
      </c>
      <c r="MA320" s="855">
        <v>7.2965912129043753</v>
      </c>
      <c r="MB320" s="855">
        <v>7.6183074265975819</v>
      </c>
      <c r="MC320" s="855">
        <v>7.7124198784649964</v>
      </c>
      <c r="MD320" s="855">
        <v>7.7520935391440986</v>
      </c>
      <c r="ME320" s="855">
        <v>7.7666448628696916</v>
      </c>
      <c r="MF320" s="855">
        <v>7.7854465315537977</v>
      </c>
      <c r="MG320" s="855">
        <v>8.0039999999999996</v>
      </c>
      <c r="MH320" s="855">
        <v>8.19000558013472</v>
      </c>
      <c r="MI320" s="855">
        <v>8.193584545115586</v>
      </c>
      <c r="MJ320" s="855">
        <v>8.2460000000000004</v>
      </c>
      <c r="MK320" s="855">
        <v>8.31</v>
      </c>
      <c r="ML320" s="855">
        <v>8.2934850266270139</v>
      </c>
      <c r="MM320" s="855">
        <v>8.279344546267323</v>
      </c>
      <c r="MN320" s="855">
        <v>8.2872386367725923</v>
      </c>
      <c r="MO320" s="854">
        <v>8.2966506368110604</v>
      </c>
      <c r="MP320" s="548"/>
      <c r="MQ320" s="548"/>
      <c r="MR320" s="548"/>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c r="MQ321" s="113"/>
      <c r="MR321" s="113"/>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c r="MQ322" s="113"/>
      <c r="MR322" s="113"/>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c r="MQ323" s="113"/>
      <c r="MR323" s="113"/>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c r="MQ324" s="113"/>
      <c r="MR324" s="113"/>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c r="MQ325" s="217"/>
      <c r="MR325" s="217"/>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c r="MQ326" s="217"/>
      <c r="MR326" s="217"/>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c r="MQ327" s="217"/>
      <c r="MR327" s="217"/>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c r="MQ328" s="217"/>
      <c r="MR328" s="217"/>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1519</v>
      </c>
      <c r="LV329" s="217" t="s">
        <v>1520</v>
      </c>
      <c r="LW329" s="217" t="s">
        <v>1521</v>
      </c>
      <c r="LX329" s="217" t="s">
        <v>1522</v>
      </c>
      <c r="LY329" s="217" t="s">
        <v>1525</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c r="MQ329" s="217"/>
      <c r="MR329" s="217"/>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1519</v>
      </c>
      <c r="LV330" s="217" t="s">
        <v>1520</v>
      </c>
      <c r="LW330" s="217" t="s">
        <v>1521</v>
      </c>
      <c r="LX330" s="217" t="s">
        <v>1522</v>
      </c>
      <c r="LY330" s="217" t="s">
        <v>1525</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c r="MQ330" s="217"/>
      <c r="MR330" s="217"/>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1520</v>
      </c>
      <c r="LW331" s="217" t="s">
        <v>1521</v>
      </c>
      <c r="LX331" s="217">
        <v>11.75</v>
      </c>
      <c r="LY331" s="217" t="s">
        <v>1525</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c r="MQ331" s="217"/>
      <c r="MR331" s="217"/>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1519</v>
      </c>
      <c r="LV332" s="217" t="s">
        <v>1520</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c r="MQ332" s="217"/>
      <c r="MR332" s="217"/>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1520</v>
      </c>
      <c r="LW333" s="217" t="s">
        <v>1521</v>
      </c>
      <c r="LX333" s="217">
        <v>12.749000000000001</v>
      </c>
      <c r="LY333" s="217" t="s">
        <v>1525</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c r="MQ333" s="217"/>
      <c r="MR333" s="217"/>
      <c r="MS333" s="217"/>
      <c r="MT333" s="217"/>
      <c r="MU333" s="217"/>
      <c r="MV333" s="217"/>
      <c r="MW333" s="217"/>
    </row>
    <row r="334" spans="1:361"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52">
        <v>0</v>
      </c>
      <c r="LQ334" s="852">
        <v>0</v>
      </c>
      <c r="LR334" s="852">
        <v>0</v>
      </c>
      <c r="LS334" s="850">
        <v>12.94</v>
      </c>
      <c r="LT334" s="229">
        <v>0</v>
      </c>
      <c r="LU334" s="229" t="s">
        <v>1519</v>
      </c>
      <c r="LV334" s="851">
        <v>13</v>
      </c>
      <c r="LW334" s="229" t="s">
        <v>1521</v>
      </c>
      <c r="LX334" s="229" t="s">
        <v>1522</v>
      </c>
      <c r="LY334" s="229" t="s">
        <v>1525</v>
      </c>
      <c r="LZ334" s="850">
        <v>13.15</v>
      </c>
      <c r="MA334" s="229">
        <v>0</v>
      </c>
      <c r="MB334" s="852">
        <v>0</v>
      </c>
      <c r="MC334" s="229" t="s">
        <v>1526</v>
      </c>
      <c r="MD334" s="850">
        <v>13.25</v>
      </c>
      <c r="ME334" s="852">
        <v>0</v>
      </c>
      <c r="MF334" s="850">
        <v>13.15</v>
      </c>
      <c r="MG334" s="852">
        <v>0</v>
      </c>
      <c r="MH334" s="229">
        <v>0</v>
      </c>
      <c r="MI334" s="229">
        <v>0</v>
      </c>
      <c r="MJ334" s="229">
        <v>0</v>
      </c>
      <c r="MK334" s="229">
        <v>0</v>
      </c>
      <c r="ML334" s="229">
        <v>13.29</v>
      </c>
      <c r="MM334" s="229">
        <v>0</v>
      </c>
      <c r="MN334" s="229">
        <v>0</v>
      </c>
      <c r="MO334" s="229">
        <v>0</v>
      </c>
      <c r="MP334" s="229"/>
      <c r="MQ334" s="229"/>
      <c r="MR334" s="229"/>
      <c r="MS334" s="229"/>
      <c r="MT334" s="229"/>
      <c r="MU334" s="229"/>
      <c r="MV334" s="229"/>
      <c r="MW334" s="229"/>
    </row>
    <row r="335" spans="1:361">
      <c r="A335" s="444" t="s">
        <v>1444</v>
      </c>
      <c r="EP335" t="s">
        <v>1501</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1502</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47">
      <c r="EP337" t="s">
        <v>1503</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47">
      <c r="EP338" t="s">
        <v>1504</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2">+LZ314-LZ312</f>
        <v>9.11</v>
      </c>
      <c r="MA338" s="113">
        <f t="shared" si="2"/>
        <v>9.0300000000000011</v>
      </c>
      <c r="MB338" s="113">
        <f t="shared" si="2"/>
        <v>9.2800000000000011</v>
      </c>
      <c r="MC338" s="113">
        <f t="shared" si="2"/>
        <v>9.75</v>
      </c>
      <c r="MD338" s="113">
        <f t="shared" si="2"/>
        <v>9.5</v>
      </c>
      <c r="ME338" s="113">
        <f t="shared" si="2"/>
        <v>9.370000000000001</v>
      </c>
      <c r="MF338" s="113">
        <f t="shared" si="2"/>
        <v>8.59</v>
      </c>
      <c r="MG338" s="113">
        <f t="shared" si="2"/>
        <v>8.36</v>
      </c>
      <c r="MH338" s="113">
        <f t="shared" si="2"/>
        <v>8.8500000000000014</v>
      </c>
      <c r="MI338" s="113">
        <f>+MI314-MI312</f>
        <v>8.27</v>
      </c>
    </row>
    <row r="339" spans="146:347">
      <c r="EP339" t="s">
        <v>1505</v>
      </c>
      <c r="FN339">
        <v>0</v>
      </c>
      <c r="FO339">
        <v>0</v>
      </c>
    </row>
    <row r="340" spans="146:347">
      <c r="EP340" t="s">
        <v>1499</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47">
      <c r="EP341" t="s">
        <v>1500</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47">
      <c r="EP342" t="s">
        <v>1506</v>
      </c>
    </row>
    <row r="343" spans="146:347">
      <c r="EP343" t="s">
        <v>1507</v>
      </c>
      <c r="FR343">
        <v>-889.78935153134364</v>
      </c>
      <c r="FS343">
        <v>-915.61821240812571</v>
      </c>
      <c r="FT343">
        <v>-1128.2863791212642</v>
      </c>
      <c r="FU343">
        <v>-1033.3008103168993</v>
      </c>
      <c r="FV343">
        <v>-930.65600954969977</v>
      </c>
      <c r="FW343">
        <v>-652.90570642222701</v>
      </c>
      <c r="FX343">
        <v>-678.62049589925482</v>
      </c>
    </row>
    <row r="344" spans="146:347">
      <c r="EP344" t="s">
        <v>1505</v>
      </c>
    </row>
    <row r="345" spans="146:347">
      <c r="EP345" t="s">
        <v>1501</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47">
      <c r="EP346" t="s">
        <v>1502</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47">
      <c r="EP347" t="s">
        <v>1503</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47">
      <c r="EP348" t="s">
        <v>1504</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47">
      <c r="EP349" t="s">
        <v>1508</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47">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47">
      <c r="EP351" t="s">
        <v>1509</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47">
      <c r="EP352" t="s">
        <v>1510</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1509</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1511</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1512</v>
      </c>
      <c r="FP358">
        <v>0</v>
      </c>
      <c r="FQ358">
        <v>0</v>
      </c>
      <c r="FR358">
        <v>0</v>
      </c>
      <c r="FS358">
        <v>0</v>
      </c>
      <c r="FT358">
        <v>0</v>
      </c>
      <c r="FU358">
        <v>176.48993439969337</v>
      </c>
      <c r="FV358">
        <v>124.35037986633439</v>
      </c>
      <c r="FW358">
        <v>0</v>
      </c>
      <c r="FX358">
        <v>95.866754269456081</v>
      </c>
    </row>
    <row r="359" spans="146:180">
      <c r="EP359" t="s">
        <v>1513</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1514</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1515</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1516</v>
      </c>
      <c r="FQ362">
        <v>200.85026087600002</v>
      </c>
      <c r="FR362">
        <v>54.219483155067408</v>
      </c>
      <c r="FS362">
        <v>0</v>
      </c>
      <c r="FT362">
        <v>130</v>
      </c>
    </row>
    <row r="363" spans="146:180">
      <c r="EP363" t="s">
        <v>1517</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1518</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2791</v>
      </c>
      <c r="DK61" s="273">
        <f>'Quarterly data'!DL61</f>
        <v>2890</v>
      </c>
      <c r="DL61" s="273">
        <f>'Quarterly data'!DM61</f>
        <v>3080</v>
      </c>
      <c r="DM61" s="273">
        <f>'Quarterly data'!DN61</f>
        <v>3555</v>
      </c>
      <c r="DN61" s="273">
        <f>'Quarterly data'!DO61</f>
        <v>0</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0</v>
      </c>
      <c r="AU62" s="234">
        <f>'Quarterly data'!AV57</f>
        <v>0</v>
      </c>
      <c r="AV62" s="234">
        <f>'Quarterly data'!AW57</f>
        <v>0</v>
      </c>
      <c r="AW62" s="234">
        <f>'Quarterly data'!AX57</f>
        <v>0</v>
      </c>
      <c r="AX62" s="234">
        <f>'Quarterly data'!AY57</f>
        <v>0</v>
      </c>
      <c r="AY62" s="234">
        <f>'Quarterly data'!AZ57</f>
        <v>0</v>
      </c>
      <c r="AZ62" s="234">
        <f>'Quarterly data'!BA57</f>
        <v>0</v>
      </c>
      <c r="BA62" s="234">
        <f>'Quarterly data'!BB57</f>
        <v>0</v>
      </c>
      <c r="BB62" s="234">
        <f>'Quarterly data'!BC57</f>
        <v>0</v>
      </c>
      <c r="BC62" s="234">
        <f>'Quarterly data'!BD57</f>
        <v>0</v>
      </c>
      <c r="BD62" s="234">
        <f>'Quarterly data'!BE57</f>
        <v>0</v>
      </c>
      <c r="BE62" s="234">
        <f>'Quarterly data'!BF57</f>
        <v>0</v>
      </c>
      <c r="BF62" s="234">
        <f>'Quarterly data'!BG57</f>
        <v>0</v>
      </c>
      <c r="BG62" s="234">
        <f>'Quarterly data'!BH57</f>
        <v>0</v>
      </c>
      <c r="BH62" s="234">
        <f>'Quarterly data'!BI57</f>
        <v>0</v>
      </c>
      <c r="BI62" s="234">
        <f>'Quarterly data'!BJ57</f>
        <v>0</v>
      </c>
      <c r="BJ62" s="234">
        <f>'Quarterly data'!BK57</f>
        <v>0</v>
      </c>
      <c r="BK62" s="234">
        <f>'Quarterly data'!BL57</f>
        <v>0</v>
      </c>
      <c r="BL62" s="234">
        <f>'Quarterly data'!BM57</f>
        <v>0</v>
      </c>
      <c r="BM62" s="234">
        <f>'Quarterly data'!BN57</f>
        <v>0</v>
      </c>
      <c r="BN62" s="234">
        <f>'Quarterly data'!BO57</f>
        <v>0</v>
      </c>
      <c r="BO62" s="234">
        <f>'Quarterly data'!BP57</f>
        <v>0</v>
      </c>
      <c r="BP62" s="234">
        <f>'Quarterly data'!BQ57</f>
        <v>0</v>
      </c>
      <c r="BQ62" s="234">
        <f>'Quarterly data'!BR57</f>
        <v>0</v>
      </c>
      <c r="BR62" s="234">
        <f>'Quarterly data'!BS57</f>
        <v>0</v>
      </c>
      <c r="BS62" s="234">
        <f>'Quarterly data'!BT57</f>
        <v>0</v>
      </c>
      <c r="BT62" s="234">
        <f>'Quarterly data'!BU57</f>
        <v>0</v>
      </c>
      <c r="BU62" s="234">
        <f>'Quarterly data'!BV57</f>
        <v>0</v>
      </c>
      <c r="BV62" s="234">
        <f>'Quarterly data'!BW57</f>
        <v>0</v>
      </c>
      <c r="BW62" s="234">
        <f>'Quarterly data'!BX57</f>
        <v>0</v>
      </c>
      <c r="BX62" s="234">
        <f>'Quarterly data'!BY57</f>
        <v>0</v>
      </c>
      <c r="BY62" s="234">
        <f>'Quarterly data'!BZ57</f>
        <v>0</v>
      </c>
      <c r="BZ62" s="234">
        <f>'Quarterly data'!CA57</f>
        <v>0</v>
      </c>
      <c r="CA62" s="234">
        <f>'Quarterly data'!CB57</f>
        <v>0</v>
      </c>
      <c r="CB62" s="234">
        <f>'Quarterly data'!CC57</f>
        <v>0</v>
      </c>
      <c r="CC62" s="234">
        <f>'Quarterly data'!CD57</f>
        <v>0</v>
      </c>
      <c r="CD62" s="234">
        <f>'Quarterly data'!CE57</f>
        <v>0</v>
      </c>
      <c r="CE62" s="234">
        <f>'Quarterly data'!CF57</f>
        <v>0</v>
      </c>
      <c r="CF62" s="234">
        <f>'Quarterly data'!CG57</f>
        <v>0</v>
      </c>
      <c r="CG62" s="234">
        <f>'Quarterly data'!CH57</f>
        <v>0</v>
      </c>
      <c r="CH62" s="234">
        <f>'Quarterly data'!CI57</f>
        <v>0</v>
      </c>
      <c r="CI62" s="234">
        <f>'Quarterly data'!CJ57</f>
        <v>0</v>
      </c>
      <c r="CJ62" s="234">
        <f>'Quarterly data'!CK57</f>
        <v>0</v>
      </c>
      <c r="CK62" s="234">
        <f>'Quarterly data'!CL57</f>
        <v>0</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401</v>
      </c>
      <c r="S63">
        <f>'Quarterly data'!T58</f>
        <v>452</v>
      </c>
      <c r="T63">
        <f>'Quarterly data'!U58</f>
        <v>479</v>
      </c>
      <c r="U63">
        <f>'Quarterly data'!V58</f>
        <v>499</v>
      </c>
      <c r="V63">
        <f>'Quarterly data'!W58</f>
        <v>506</v>
      </c>
      <c r="W63">
        <f>'Quarterly data'!X58</f>
        <v>547</v>
      </c>
      <c r="X63">
        <f>'Quarterly data'!Y58</f>
        <v>574</v>
      </c>
      <c r="Y63">
        <f>'Quarterly data'!Z58</f>
        <v>599</v>
      </c>
      <c r="Z63">
        <f>'Quarterly data'!AA58</f>
        <v>608</v>
      </c>
      <c r="AA63">
        <f>'Quarterly data'!AB58</f>
        <v>687</v>
      </c>
      <c r="AB63">
        <f>'Quarterly data'!AC58</f>
        <v>750</v>
      </c>
      <c r="AC63">
        <f>'Quarterly data'!AD58</f>
        <v>788</v>
      </c>
      <c r="AD63">
        <f>'Quarterly data'!AE58</f>
        <v>786</v>
      </c>
      <c r="AE63">
        <f>'Quarterly data'!AF58</f>
        <v>774</v>
      </c>
      <c r="AF63">
        <f>'Quarterly data'!AG58</f>
        <v>809</v>
      </c>
      <c r="AG63">
        <f>'Quarterly data'!AH58</f>
        <v>855</v>
      </c>
      <c r="AH63">
        <f>'Quarterly data'!AI58</f>
        <v>853</v>
      </c>
      <c r="AI63">
        <f>'Quarterly data'!AJ58</f>
        <v>858</v>
      </c>
      <c r="AJ63">
        <f>'Quarterly data'!AK58</f>
        <v>906</v>
      </c>
      <c r="AK63">
        <f>'Quarterly data'!AL58</f>
        <v>955</v>
      </c>
      <c r="AL63">
        <f>'Quarterly data'!AM58</f>
        <v>963</v>
      </c>
      <c r="AM63">
        <f>'Quarterly data'!AN58</f>
        <v>1000</v>
      </c>
      <c r="AN63">
        <f>'Quarterly data'!AO58</f>
        <v>1074</v>
      </c>
      <c r="AO63">
        <f>'Quarterly data'!AP58</f>
        <v>1096</v>
      </c>
      <c r="AP63">
        <f>'Quarterly data'!AQ58</f>
        <v>1114</v>
      </c>
      <c r="AQ63">
        <f>'Quarterly data'!AR58</f>
        <v>1144</v>
      </c>
      <c r="AR63">
        <f>'Quarterly data'!AS58</f>
        <v>1210</v>
      </c>
      <c r="AS63">
        <f>'Quarterly data'!AT58</f>
        <v>1234</v>
      </c>
      <c r="AT63">
        <f>'Quarterly data'!AU58</f>
        <v>1214</v>
      </c>
      <c r="AU63">
        <f>'Quarterly data'!AV58</f>
        <v>1253</v>
      </c>
      <c r="AV63">
        <f>'Quarterly data'!AW58</f>
        <v>1261</v>
      </c>
      <c r="AW63">
        <f>'Quarterly data'!AX58</f>
        <v>1329</v>
      </c>
      <c r="AX63">
        <f>'Quarterly data'!AY58</f>
        <v>1355</v>
      </c>
      <c r="AY63">
        <f>'Quarterly data'!AZ58</f>
        <v>1394</v>
      </c>
      <c r="AZ63">
        <f>'Quarterly data'!BA58</f>
        <v>1437</v>
      </c>
      <c r="BA63">
        <f>'Quarterly data'!BB58</f>
        <v>1436</v>
      </c>
      <c r="BB63">
        <f>'Quarterly data'!BC58</f>
        <v>1465</v>
      </c>
      <c r="BC63">
        <f>'Quarterly data'!BD58</f>
        <v>1500</v>
      </c>
      <c r="BD63">
        <f>'Quarterly data'!BE58</f>
        <v>1568</v>
      </c>
      <c r="BE63">
        <f>'Quarterly data'!BF58</f>
        <v>1617</v>
      </c>
      <c r="BF63">
        <f>'Quarterly data'!BG58</f>
        <v>1661</v>
      </c>
      <c r="BG63">
        <f>'Quarterly data'!BH58</f>
        <v>1711</v>
      </c>
      <c r="BH63">
        <f>'Quarterly data'!BI58</f>
        <v>1696</v>
      </c>
      <c r="BI63">
        <f>'Quarterly data'!BJ58</f>
        <v>1778</v>
      </c>
      <c r="BJ63">
        <f>'Quarterly data'!BK58</f>
        <v>1846</v>
      </c>
      <c r="BK63">
        <f>'Quarterly data'!BL58</f>
        <v>1917</v>
      </c>
      <c r="BL63">
        <f>'Quarterly data'!BM58</f>
        <v>1944</v>
      </c>
      <c r="BM63">
        <f>'Quarterly data'!BN58</f>
        <v>1988</v>
      </c>
      <c r="BN63">
        <f>'Quarterly data'!BO58</f>
        <v>2025</v>
      </c>
      <c r="BO63">
        <f>'Quarterly data'!BP58</f>
        <v>2056</v>
      </c>
      <c r="BP63">
        <f>'Quarterly data'!BQ58</f>
        <v>2080</v>
      </c>
      <c r="BQ63">
        <f>'Quarterly data'!BR58</f>
        <v>2138</v>
      </c>
      <c r="BR63">
        <f>'Quarterly data'!BS58</f>
        <v>2152</v>
      </c>
      <c r="BS63">
        <f>'Quarterly data'!BT58</f>
        <v>2347</v>
      </c>
      <c r="BT63">
        <f>'Quarterly data'!BU58</f>
        <v>2355</v>
      </c>
      <c r="BU63">
        <f>'Quarterly data'!BV58</f>
        <v>2453</v>
      </c>
      <c r="BV63">
        <f>'Quarterly data'!BW58</f>
        <v>2405</v>
      </c>
      <c r="BW63">
        <f>'Quarterly data'!BX58</f>
        <v>2173</v>
      </c>
      <c r="BX63">
        <f>'Quarterly data'!BY58</f>
        <v>2450</v>
      </c>
      <c r="BY63">
        <f>'Quarterly data'!BZ58</f>
        <v>2569</v>
      </c>
      <c r="BZ63">
        <f>'Quarterly data'!CA58</f>
        <v>2586</v>
      </c>
      <c r="CA63">
        <f>'Quarterly data'!CB58</f>
        <v>2665</v>
      </c>
      <c r="CB63">
        <f>'Quarterly data'!CC58</f>
        <v>2756</v>
      </c>
      <c r="CC63">
        <f>'Quarterly data'!CD58</f>
        <v>2936</v>
      </c>
      <c r="CD63">
        <f>'Quarterly data'!CE58</f>
        <v>3023</v>
      </c>
      <c r="CE63">
        <f>'Quarterly data'!CF58</f>
        <v>3283</v>
      </c>
      <c r="CF63">
        <f>'Quarterly data'!CG58</f>
        <v>3584</v>
      </c>
      <c r="CG63">
        <f>'Quarterly data'!CH58</f>
        <v>3830</v>
      </c>
      <c r="CH63">
        <f>'Quarterly data'!CI58</f>
        <v>3905</v>
      </c>
      <c r="CI63">
        <f>'Quarterly data'!CJ58</f>
        <v>3705</v>
      </c>
      <c r="CJ63">
        <f>'Quarterly data'!CK58</f>
        <v>4246</v>
      </c>
      <c r="CK63">
        <f>'Quarterly data'!CL58</f>
        <v>4500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0</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0</v>
      </c>
      <c r="AU64" s="234">
        <f>'Quarterly data'!AV59</f>
        <v>0</v>
      </c>
      <c r="AV64" s="234">
        <f>'Quarterly data'!AW59</f>
        <v>0</v>
      </c>
      <c r="AW64" s="234">
        <f>'Quarterly data'!AX59</f>
        <v>0</v>
      </c>
      <c r="AX64" s="234">
        <f>'Quarterly data'!AY59</f>
        <v>0</v>
      </c>
      <c r="AY64" s="234">
        <f>'Quarterly data'!AZ59</f>
        <v>0</v>
      </c>
      <c r="AZ64" s="234">
        <f>'Quarterly data'!BA59</f>
        <v>0</v>
      </c>
      <c r="BA64" s="234">
        <f>'Quarterly data'!BB59</f>
        <v>0</v>
      </c>
      <c r="BB64" s="234">
        <f>'Quarterly data'!BC59</f>
        <v>0</v>
      </c>
      <c r="BC64" s="234">
        <f>'Quarterly data'!BD59</f>
        <v>0</v>
      </c>
      <c r="BD64" s="234">
        <f>'Quarterly data'!BE59</f>
        <v>0</v>
      </c>
      <c r="BE64" s="234">
        <f>'Quarterly data'!BF59</f>
        <v>0</v>
      </c>
      <c r="BF64" s="234">
        <f>'Quarterly data'!BG59</f>
        <v>0</v>
      </c>
      <c r="BG64" s="234">
        <f>'Quarterly data'!BH59</f>
        <v>0</v>
      </c>
      <c r="BH64" s="234">
        <f>'Quarterly data'!BI59</f>
        <v>0</v>
      </c>
      <c r="BI64" s="234">
        <f>'Quarterly data'!BJ59</f>
        <v>0</v>
      </c>
      <c r="BJ64" s="234">
        <f>'Quarterly data'!BK59</f>
        <v>0</v>
      </c>
      <c r="BK64" s="234">
        <f>'Quarterly data'!BL59</f>
        <v>0</v>
      </c>
      <c r="BL64" s="234">
        <f>'Quarterly data'!BM59</f>
        <v>0</v>
      </c>
      <c r="BM64" s="234">
        <f>'Quarterly data'!BN59</f>
        <v>0</v>
      </c>
      <c r="BN64" s="234">
        <f>'Quarterly data'!BO59</f>
        <v>0</v>
      </c>
      <c r="BO64" s="234">
        <f>'Quarterly data'!BP59</f>
        <v>0</v>
      </c>
      <c r="BP64" s="234">
        <f>'Quarterly data'!BQ59</f>
        <v>0</v>
      </c>
      <c r="BQ64" s="234">
        <f>'Quarterly data'!BR59</f>
        <v>0</v>
      </c>
      <c r="BR64" s="234">
        <f>'Quarterly data'!BS59</f>
        <v>0</v>
      </c>
      <c r="BS64" s="234">
        <f>'Quarterly data'!BT59</f>
        <v>0</v>
      </c>
      <c r="BT64" s="234">
        <f>'Quarterly data'!BU59</f>
        <v>0</v>
      </c>
      <c r="BU64" s="234">
        <f>'Quarterly data'!BV59</f>
        <v>0</v>
      </c>
      <c r="BV64" s="234">
        <f>'Quarterly data'!BW59</f>
        <v>0</v>
      </c>
      <c r="BW64" s="234">
        <f>'Quarterly data'!BX59</f>
        <v>0</v>
      </c>
      <c r="BX64" s="234">
        <f>'Quarterly data'!BY59</f>
        <v>0</v>
      </c>
      <c r="BY64" s="234">
        <f>'Quarterly data'!BZ59</f>
        <v>0</v>
      </c>
      <c r="BZ64" s="234">
        <f>'Quarterly data'!CA59</f>
        <v>0</v>
      </c>
      <c r="CA64" s="234">
        <f>'Quarterly data'!CB59</f>
        <v>0</v>
      </c>
      <c r="CB64" s="234">
        <f>'Quarterly data'!CC59</f>
        <v>0</v>
      </c>
      <c r="CC64" s="234">
        <f>'Quarterly data'!CD59</f>
        <v>0</v>
      </c>
      <c r="CD64" s="234">
        <f>'Quarterly data'!CE59</f>
        <v>0</v>
      </c>
      <c r="CE64" s="234">
        <f>'Quarterly data'!CF59</f>
        <v>0</v>
      </c>
      <c r="CF64" s="234">
        <f>'Quarterly data'!CG59</f>
        <v>0</v>
      </c>
      <c r="CG64" s="234">
        <f>'Quarterly data'!CH59</f>
        <v>0</v>
      </c>
      <c r="CH64" s="234">
        <f>'Quarterly data'!CI59</f>
        <v>0</v>
      </c>
      <c r="CI64" s="234">
        <f>'Quarterly data'!CJ59</f>
        <v>0</v>
      </c>
      <c r="CJ64" s="234">
        <f>'Quarterly data'!CK59</f>
        <v>0</v>
      </c>
      <c r="CK64" s="234">
        <f>'Quarterly data'!CL59</f>
        <v>0</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0</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1096</v>
      </c>
      <c r="AU65" s="112">
        <f>'Quarterly data'!AV60</f>
        <v>1118</v>
      </c>
      <c r="AV65" s="112">
        <f>'Quarterly data'!AW60</f>
        <v>1163</v>
      </c>
      <c r="AW65" s="112">
        <f>'Quarterly data'!AX60</f>
        <v>1238</v>
      </c>
      <c r="AX65" s="112">
        <f>'Quarterly data'!AY60</f>
        <v>1274</v>
      </c>
      <c r="AY65" s="112">
        <f>'Quarterly data'!AZ60</f>
        <v>1292</v>
      </c>
      <c r="AZ65" s="112">
        <f>'Quarterly data'!BA60</f>
        <v>1375</v>
      </c>
      <c r="BA65" s="112">
        <f>'Quarterly data'!BB60</f>
        <v>1285</v>
      </c>
      <c r="BB65" s="112">
        <f>'Quarterly data'!BC60</f>
        <v>1378</v>
      </c>
      <c r="BC65" s="112">
        <f>'Quarterly data'!BD60</f>
        <v>1437</v>
      </c>
      <c r="BD65" s="112">
        <f>'Quarterly data'!BE60</f>
        <v>1506</v>
      </c>
      <c r="BE65" s="112">
        <f>'Quarterly data'!BF60</f>
        <v>1491</v>
      </c>
      <c r="BF65" s="112">
        <f>'Quarterly data'!BG60</f>
        <v>1499</v>
      </c>
      <c r="BG65" s="112">
        <f>'Quarterly data'!BH60</f>
        <v>1613</v>
      </c>
      <c r="BH65" s="112">
        <f>'Quarterly data'!BI60</f>
        <v>1624</v>
      </c>
      <c r="BI65" s="112">
        <f>'Quarterly data'!BJ60</f>
        <v>1613</v>
      </c>
      <c r="BJ65" s="112">
        <f>'Quarterly data'!BK60</f>
        <v>1634</v>
      </c>
      <c r="BK65" s="112">
        <f>'Quarterly data'!BL60</f>
        <v>1709</v>
      </c>
      <c r="BL65" s="112">
        <f>'Quarterly data'!BM60</f>
        <v>1746</v>
      </c>
      <c r="BM65" s="112">
        <f>'Quarterly data'!BN60</f>
        <v>1743</v>
      </c>
      <c r="BN65" s="112">
        <f>'Quarterly data'!BO60</f>
        <v>1881</v>
      </c>
      <c r="BO65" s="112">
        <f>'Quarterly data'!BP60</f>
        <v>1878</v>
      </c>
      <c r="BP65" s="112">
        <f>'Quarterly data'!BQ60</f>
        <v>1887</v>
      </c>
      <c r="BQ65" s="112">
        <f>'Quarterly data'!BR60</f>
        <v>1926</v>
      </c>
      <c r="BR65" s="112">
        <f>'Quarterly data'!BS60</f>
        <v>1918</v>
      </c>
      <c r="BS65" s="112">
        <f>'Quarterly data'!BT60</f>
        <v>2082</v>
      </c>
      <c r="BT65" s="112">
        <f>'Quarterly data'!BU60</f>
        <v>2020</v>
      </c>
      <c r="BU65" s="112">
        <f>'Quarterly data'!BV60</f>
        <v>2105</v>
      </c>
      <c r="BV65" s="112">
        <f>'Quarterly data'!BW60</f>
        <v>2268</v>
      </c>
      <c r="BW65" s="112">
        <f>'Quarterly data'!BX60</f>
        <v>2017</v>
      </c>
      <c r="BX65" s="112">
        <f>'Quarterly data'!BY60</f>
        <v>2273</v>
      </c>
      <c r="BY65" s="112">
        <f>'Quarterly data'!BZ60</f>
        <v>2348</v>
      </c>
      <c r="BZ65" s="112">
        <f>'Quarterly data'!CA60</f>
        <v>2458</v>
      </c>
      <c r="CA65" s="112">
        <f>'Quarterly data'!CB60</f>
        <v>2305</v>
      </c>
      <c r="CB65" s="112">
        <f>'Quarterly data'!CC60</f>
        <v>2375</v>
      </c>
      <c r="CC65" s="112">
        <f>'Quarterly data'!CD60</f>
        <v>2561</v>
      </c>
      <c r="CD65" s="112">
        <f>'Quarterly data'!CE60</f>
        <v>2702</v>
      </c>
      <c r="CE65" s="112">
        <f>'Quarterly data'!CF60</f>
        <v>3021</v>
      </c>
      <c r="CF65" s="112">
        <f>'Quarterly data'!CG60</f>
        <v>3259</v>
      </c>
      <c r="CG65" s="112">
        <f>'Quarterly data'!CH60</f>
        <v>3428</v>
      </c>
      <c r="CH65" s="112">
        <f>'Quarterly data'!CI60</f>
        <v>3421</v>
      </c>
      <c r="CI65" s="112">
        <f>'Quarterly data'!CJ60</f>
        <v>3691</v>
      </c>
      <c r="CJ65" s="112">
        <f>'Quarterly data'!CK60</f>
        <v>3742</v>
      </c>
      <c r="CK65" s="112">
        <f>'Quarterly data'!CL60</f>
        <v>4169</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146</v>
      </c>
      <c r="AU66" s="112">
        <f>'Quarterly data'!AV61</f>
        <v>175</v>
      </c>
      <c r="AV66" s="112">
        <f>'Quarterly data'!AW61</f>
        <v>152</v>
      </c>
      <c r="AW66" s="112">
        <f>'Quarterly data'!AX61</f>
        <v>177</v>
      </c>
      <c r="AX66" s="112">
        <f>'Quarterly data'!AY61</f>
        <v>192</v>
      </c>
      <c r="AY66" s="112">
        <f>'Quarterly data'!AZ61</f>
        <v>229</v>
      </c>
      <c r="AZ66" s="112">
        <f>'Quarterly data'!BA61</f>
        <v>198</v>
      </c>
      <c r="BA66" s="112">
        <f>'Quarterly data'!BB61</f>
        <v>184</v>
      </c>
      <c r="BB66" s="112">
        <f>'Quarterly data'!BC61</f>
        <v>207</v>
      </c>
      <c r="BC66" s="112">
        <f>'Quarterly data'!BD61</f>
        <v>212</v>
      </c>
      <c r="BD66" s="112">
        <f>'Quarterly data'!BE61</f>
        <v>218</v>
      </c>
      <c r="BE66" s="112">
        <f>'Quarterly data'!BF61</f>
        <v>215</v>
      </c>
      <c r="BF66" s="112">
        <f>'Quarterly data'!BG61</f>
        <v>265</v>
      </c>
      <c r="BG66" s="112">
        <f>'Quarterly data'!BH61</f>
        <v>231</v>
      </c>
      <c r="BH66" s="112">
        <f>'Quarterly data'!BI61</f>
        <v>269</v>
      </c>
      <c r="BI66" s="112">
        <f>'Quarterly data'!BJ61</f>
        <v>266</v>
      </c>
      <c r="BJ66" s="112">
        <f>'Quarterly data'!BK61</f>
        <v>264</v>
      </c>
      <c r="BK66" s="112">
        <f>'Quarterly data'!BL61</f>
        <v>285</v>
      </c>
      <c r="BL66" s="112">
        <f>'Quarterly data'!BM61</f>
        <v>311</v>
      </c>
      <c r="BM66" s="112">
        <f>'Quarterly data'!BN61</f>
        <v>296</v>
      </c>
      <c r="BN66" s="112">
        <f>'Quarterly data'!BO61</f>
        <v>282</v>
      </c>
      <c r="BO66" s="112">
        <f>'Quarterly data'!BP61</f>
        <v>291</v>
      </c>
      <c r="BP66" s="112">
        <f>'Quarterly data'!BQ61</f>
        <v>327</v>
      </c>
      <c r="BQ66" s="112">
        <f>'Quarterly data'!BR61</f>
        <v>324</v>
      </c>
      <c r="BR66" s="112">
        <f>'Quarterly data'!BS61</f>
        <v>335</v>
      </c>
      <c r="BS66" s="112">
        <f>'Quarterly data'!BT61</f>
        <v>439</v>
      </c>
      <c r="BT66" s="112">
        <f>'Quarterly data'!BU61</f>
        <v>335</v>
      </c>
      <c r="BU66" s="112">
        <f>'Quarterly data'!BV61</f>
        <v>363</v>
      </c>
      <c r="BV66" s="112">
        <f>'Quarterly data'!BW61</f>
        <v>398</v>
      </c>
      <c r="BW66" s="112">
        <f>'Quarterly data'!BX61</f>
        <v>380</v>
      </c>
      <c r="BX66" s="112">
        <f>'Quarterly data'!BY61</f>
        <v>382</v>
      </c>
      <c r="BY66" s="112">
        <f>'Quarterly data'!BZ61</f>
        <v>412</v>
      </c>
      <c r="BZ66" s="112">
        <f>'Quarterly data'!CA61</f>
        <v>423</v>
      </c>
      <c r="CA66" s="112">
        <f>'Quarterly data'!CB61</f>
        <v>464</v>
      </c>
      <c r="CB66" s="112">
        <f>'Quarterly data'!CC61</f>
        <v>506</v>
      </c>
      <c r="CC66" s="112">
        <f>'Quarterly data'!CD61</f>
        <v>463</v>
      </c>
      <c r="CD66" s="112">
        <f>'Quarterly data'!CE61</f>
        <v>560</v>
      </c>
      <c r="CE66" s="112">
        <f>'Quarterly data'!CF61</f>
        <v>526</v>
      </c>
      <c r="CF66" s="112">
        <f>'Quarterly data'!CG61</f>
        <v>688</v>
      </c>
      <c r="CG66" s="112">
        <f>'Quarterly data'!CH61</f>
        <v>564</v>
      </c>
      <c r="CH66" s="112">
        <f>'Quarterly data'!CI61</f>
        <v>630</v>
      </c>
      <c r="CI66" s="112">
        <f>'Quarterly data'!CJ61</f>
        <v>801</v>
      </c>
      <c r="CJ66" s="112">
        <f>'Quarterly data'!CK61</f>
        <v>662</v>
      </c>
      <c r="CK66" s="112">
        <f>'Quarterly data'!CL61</f>
        <v>614</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62</v>
      </c>
      <c r="DF66" s="112">
        <f>'Quarterly data'!DG67</f>
        <v>-33</v>
      </c>
      <c r="DG66" s="112">
        <f>'Quarterly data'!DH67</f>
        <v>105</v>
      </c>
      <c r="DH66" s="112">
        <f>'Quarterly data'!DI67</f>
        <v>117</v>
      </c>
      <c r="DI66" s="112">
        <f>'Quarterly data'!DJ67</f>
        <v>-27</v>
      </c>
      <c r="DJ66" s="112">
        <f>'Quarterly data'!DK67</f>
        <v>-130</v>
      </c>
      <c r="DK66" s="112">
        <f>'Quarterly data'!DL67</f>
        <v>-374</v>
      </c>
      <c r="DL66" s="112">
        <f>'Quarterly data'!DM67</f>
        <v>70</v>
      </c>
      <c r="DM66" s="112">
        <f>'Quarterly data'!DN67</f>
        <v>-187</v>
      </c>
      <c r="DN66" s="112">
        <f>'Quarterly data'!DO67</f>
        <v>0</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328</v>
      </c>
      <c r="S67">
        <f>'Quarterly data'!T62</f>
        <v>349</v>
      </c>
      <c r="T67">
        <f>'Quarterly data'!U62</f>
        <v>390</v>
      </c>
      <c r="U67">
        <f>'Quarterly data'!V62</f>
        <v>404</v>
      </c>
      <c r="V67">
        <f>'Quarterly data'!W62</f>
        <v>383</v>
      </c>
      <c r="W67">
        <f>'Quarterly data'!X62</f>
        <v>431</v>
      </c>
      <c r="X67">
        <f>'Quarterly data'!Y62</f>
        <v>449</v>
      </c>
      <c r="Y67">
        <f>'Quarterly data'!Z62</f>
        <v>467</v>
      </c>
      <c r="Z67">
        <f>'Quarterly data'!AA62</f>
        <v>498</v>
      </c>
      <c r="AA67">
        <f>'Quarterly data'!AB62</f>
        <v>552</v>
      </c>
      <c r="AB67">
        <f>'Quarterly data'!AC62</f>
        <v>626</v>
      </c>
      <c r="AC67">
        <f>'Quarterly data'!AD62</f>
        <v>631</v>
      </c>
      <c r="AD67">
        <f>'Quarterly data'!AE62</f>
        <v>630</v>
      </c>
      <c r="AE67">
        <f>'Quarterly data'!AF62</f>
        <v>630</v>
      </c>
      <c r="AF67">
        <f>'Quarterly data'!AG62</f>
        <v>679</v>
      </c>
      <c r="AG67">
        <f>'Quarterly data'!AH62</f>
        <v>715</v>
      </c>
      <c r="AH67">
        <f>'Quarterly data'!AI62</f>
        <v>705</v>
      </c>
      <c r="AI67">
        <f>'Quarterly data'!AJ62</f>
        <v>705</v>
      </c>
      <c r="AJ67">
        <f>'Quarterly data'!AK62</f>
        <v>747</v>
      </c>
      <c r="AK67">
        <f>'Quarterly data'!AL62</f>
        <v>778</v>
      </c>
      <c r="AL67">
        <f>'Quarterly data'!AM62</f>
        <v>786</v>
      </c>
      <c r="AM67">
        <f>'Quarterly data'!AN62</f>
        <v>840</v>
      </c>
      <c r="AN67">
        <f>'Quarterly data'!AO62</f>
        <v>875</v>
      </c>
      <c r="AO67">
        <f>'Quarterly data'!AP62</f>
        <v>866</v>
      </c>
      <c r="AP67">
        <f>'Quarterly data'!AQ62</f>
        <v>889</v>
      </c>
      <c r="AQ67">
        <f>'Quarterly data'!AR62</f>
        <v>921</v>
      </c>
      <c r="AR67">
        <f>'Quarterly data'!AS62</f>
        <v>1023</v>
      </c>
      <c r="AS67">
        <f>'Quarterly data'!AT62</f>
        <v>943</v>
      </c>
      <c r="AT67">
        <f>'Quarterly data'!AU62</f>
        <v>950</v>
      </c>
      <c r="AU67">
        <f>'Quarterly data'!AV62</f>
        <v>943</v>
      </c>
      <c r="AV67">
        <f>'Quarterly data'!AW62</f>
        <v>1011</v>
      </c>
      <c r="AW67">
        <f>'Quarterly data'!AX62</f>
        <v>1061</v>
      </c>
      <c r="AX67">
        <f>'Quarterly data'!AY62</f>
        <v>1082</v>
      </c>
      <c r="AY67">
        <f>'Quarterly data'!AZ62</f>
        <v>1063</v>
      </c>
      <c r="AZ67">
        <f>'Quarterly data'!BA62</f>
        <v>1177</v>
      </c>
      <c r="BA67">
        <f>'Quarterly data'!BB62</f>
        <v>1100</v>
      </c>
      <c r="BB67">
        <f>'Quarterly data'!BC62</f>
        <v>1171</v>
      </c>
      <c r="BC67">
        <f>'Quarterly data'!BD62</f>
        <v>1225</v>
      </c>
      <c r="BD67">
        <f>'Quarterly data'!BE62</f>
        <v>1288</v>
      </c>
      <c r="BE67">
        <f>'Quarterly data'!BF62</f>
        <v>1276</v>
      </c>
      <c r="BF67">
        <f>'Quarterly data'!BG62</f>
        <v>1234</v>
      </c>
      <c r="BG67">
        <f>'Quarterly data'!BH62</f>
        <v>1381</v>
      </c>
      <c r="BH67">
        <f>'Quarterly data'!BI62</f>
        <v>1355</v>
      </c>
      <c r="BI67">
        <f>'Quarterly data'!BJ62</f>
        <v>1347</v>
      </c>
      <c r="BJ67">
        <f>'Quarterly data'!BK62</f>
        <v>1370</v>
      </c>
      <c r="BK67">
        <f>'Quarterly data'!BL62</f>
        <v>1424</v>
      </c>
      <c r="BL67">
        <f>'Quarterly data'!BM62</f>
        <v>1435</v>
      </c>
      <c r="BM67">
        <f>'Quarterly data'!BN62</f>
        <v>1447</v>
      </c>
      <c r="BN67">
        <f>'Quarterly data'!BO62</f>
        <v>1600</v>
      </c>
      <c r="BO67">
        <f>'Quarterly data'!BP62</f>
        <v>1587</v>
      </c>
      <c r="BP67">
        <f>'Quarterly data'!BQ62</f>
        <v>1560</v>
      </c>
      <c r="BQ67">
        <f>'Quarterly data'!BR62</f>
        <v>1602</v>
      </c>
      <c r="BR67">
        <f>'Quarterly data'!BS62</f>
        <v>1583</v>
      </c>
      <c r="BS67">
        <f>'Quarterly data'!BT62</f>
        <v>1642</v>
      </c>
      <c r="BT67">
        <f>'Quarterly data'!BU62</f>
        <v>1685</v>
      </c>
      <c r="BU67">
        <f>'Quarterly data'!BV62</f>
        <v>1742</v>
      </c>
      <c r="BV67">
        <f>'Quarterly data'!BW62</f>
        <v>1870</v>
      </c>
      <c r="BW67">
        <f>'Quarterly data'!BX62</f>
        <v>1637</v>
      </c>
      <c r="BX67">
        <f>'Quarterly data'!BY62</f>
        <v>1892</v>
      </c>
      <c r="BY67">
        <f>'Quarterly data'!BZ62</f>
        <v>1936</v>
      </c>
      <c r="BZ67">
        <f>'Quarterly data'!CA62</f>
        <v>2035</v>
      </c>
      <c r="CA67">
        <f>'Quarterly data'!CB62</f>
        <v>1841</v>
      </c>
      <c r="CB67">
        <f>'Quarterly data'!CC62</f>
        <v>1869</v>
      </c>
      <c r="CC67">
        <f>'Quarterly data'!CD62</f>
        <v>2099</v>
      </c>
      <c r="CD67">
        <f>'Quarterly data'!CE62</f>
        <v>2142</v>
      </c>
      <c r="CE67">
        <f>'Quarterly data'!CF62</f>
        <v>2495</v>
      </c>
      <c r="CF67">
        <f>'Quarterly data'!CG62</f>
        <v>2571</v>
      </c>
      <c r="CG67">
        <f>'Quarterly data'!CH62</f>
        <v>2864</v>
      </c>
      <c r="CH67">
        <f>'Quarterly data'!CI62</f>
        <v>2791</v>
      </c>
      <c r="CI67">
        <f>'Quarterly data'!CJ62</f>
        <v>2890</v>
      </c>
      <c r="CJ67">
        <f>'Quarterly data'!CK62</f>
        <v>3080</v>
      </c>
      <c r="CK67">
        <f>'Quarterly data'!CL62</f>
        <v>3555</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0</v>
      </c>
      <c r="AU68" s="235">
        <f>'Quarterly data'!AV63</f>
        <v>0</v>
      </c>
      <c r="AV68" s="235">
        <f>'Quarterly data'!AW63</f>
        <v>0</v>
      </c>
      <c r="AW68" s="235">
        <f>'Quarterly data'!AX63</f>
        <v>0</v>
      </c>
      <c r="AX68" s="235">
        <f>'Quarterly data'!AY63</f>
        <v>0</v>
      </c>
      <c r="AY68" s="235">
        <f>'Quarterly data'!AZ63</f>
        <v>0</v>
      </c>
      <c r="AZ68" s="235">
        <f>'Quarterly data'!BA63</f>
        <v>0</v>
      </c>
      <c r="BA68" s="235">
        <f>'Quarterly data'!BB63</f>
        <v>0</v>
      </c>
      <c r="BB68" s="235">
        <f>'Quarterly data'!BC63</f>
        <v>0</v>
      </c>
      <c r="BC68" s="235">
        <f>'Quarterly data'!BD63</f>
        <v>0</v>
      </c>
      <c r="BD68" s="235">
        <f>'Quarterly data'!BE63</f>
        <v>0</v>
      </c>
      <c r="BE68" s="235">
        <f>'Quarterly data'!BF63</f>
        <v>0</v>
      </c>
      <c r="BF68" s="235">
        <f>'Quarterly data'!BG63</f>
        <v>0</v>
      </c>
      <c r="BG68" s="235">
        <f>'Quarterly data'!BH63</f>
        <v>0</v>
      </c>
      <c r="BH68" s="235">
        <f>'Quarterly data'!BI63</f>
        <v>0</v>
      </c>
      <c r="BI68" s="235">
        <f>'Quarterly data'!BJ63</f>
        <v>0</v>
      </c>
      <c r="BJ68" s="235">
        <f>'Quarterly data'!BK63</f>
        <v>0</v>
      </c>
      <c r="BK68" s="235">
        <f>'Quarterly data'!BL63</f>
        <v>0</v>
      </c>
      <c r="BL68" s="235">
        <f>'Quarterly data'!BM63</f>
        <v>0</v>
      </c>
      <c r="BM68" s="235">
        <f>'Quarterly data'!BN63</f>
        <v>0</v>
      </c>
      <c r="BN68" s="235">
        <f>'Quarterly data'!BO63</f>
        <v>0</v>
      </c>
      <c r="BO68" s="235">
        <f>'Quarterly data'!BP63</f>
        <v>0</v>
      </c>
      <c r="BP68" s="235">
        <f>'Quarterly data'!BQ63</f>
        <v>0</v>
      </c>
      <c r="BQ68" s="235">
        <f>'Quarterly data'!BR63</f>
        <v>0</v>
      </c>
      <c r="BR68" s="235">
        <f>'Quarterly data'!BS63</f>
        <v>0</v>
      </c>
      <c r="BS68" s="235">
        <f>'Quarterly data'!BT63</f>
        <v>0</v>
      </c>
      <c r="BT68" s="235">
        <f>'Quarterly data'!BU63</f>
        <v>0</v>
      </c>
      <c r="BU68" s="235">
        <f>'Quarterly data'!BV63</f>
        <v>0</v>
      </c>
      <c r="BV68" s="235">
        <f>'Quarterly data'!BW63</f>
        <v>0</v>
      </c>
      <c r="BW68" s="235">
        <f>'Quarterly data'!BX63</f>
        <v>0</v>
      </c>
      <c r="BX68" s="235">
        <f>'Quarterly data'!BY63</f>
        <v>0</v>
      </c>
      <c r="BY68" s="235">
        <f>'Quarterly data'!BZ63</f>
        <v>0</v>
      </c>
      <c r="BZ68" s="235">
        <f>'Quarterly data'!CA63</f>
        <v>0</v>
      </c>
      <c r="CA68" s="235">
        <f>'Quarterly data'!CB63</f>
        <v>0</v>
      </c>
      <c r="CB68" s="235">
        <f>'Quarterly data'!CC63</f>
        <v>0</v>
      </c>
      <c r="CC68" s="235">
        <f>'Quarterly data'!CD63</f>
        <v>0</v>
      </c>
      <c r="CD68" s="235">
        <f>'Quarterly data'!CE63</f>
        <v>0</v>
      </c>
      <c r="CE68" s="235">
        <f>'Quarterly data'!CF63</f>
        <v>0</v>
      </c>
      <c r="CF68" s="235">
        <f>'Quarterly data'!CG63</f>
        <v>0</v>
      </c>
      <c r="CG68" s="235">
        <f>'Quarterly data'!CH63</f>
        <v>0</v>
      </c>
      <c r="CH68" s="235">
        <f>'Quarterly data'!CI63</f>
        <v>0</v>
      </c>
      <c r="CI68" s="235">
        <f>'Quarterly data'!CJ63</f>
        <v>0</v>
      </c>
      <c r="CJ68" s="235">
        <f>'Quarterly data'!CK63</f>
        <v>0</v>
      </c>
      <c r="CK68" s="235">
        <f>'Quarterly data'!CL63</f>
        <v>0</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0</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306</v>
      </c>
      <c r="AU69" s="112">
        <f>'Quarterly data'!AV64</f>
        <v>300</v>
      </c>
      <c r="AV69" s="112">
        <f>'Quarterly data'!AW64</f>
        <v>296</v>
      </c>
      <c r="AW69" s="112">
        <f>'Quarterly data'!AX64</f>
        <v>333</v>
      </c>
      <c r="AX69" s="112">
        <f>'Quarterly data'!AY64</f>
        <v>326</v>
      </c>
      <c r="AY69" s="112">
        <f>'Quarterly data'!AZ64</f>
        <v>325</v>
      </c>
      <c r="AZ69" s="112">
        <f>'Quarterly data'!BA64</f>
        <v>280</v>
      </c>
      <c r="BA69" s="112">
        <f>'Quarterly data'!BB64</f>
        <v>375</v>
      </c>
      <c r="BB69" s="112">
        <f>'Quarterly data'!BC64</f>
        <v>359</v>
      </c>
      <c r="BC69" s="112">
        <f>'Quarterly data'!BD64</f>
        <v>363</v>
      </c>
      <c r="BD69" s="112">
        <f>'Quarterly data'!BE64</f>
        <v>350</v>
      </c>
      <c r="BE69" s="112">
        <f>'Quarterly data'!BF64</f>
        <v>419</v>
      </c>
      <c r="BF69" s="112">
        <f>'Quarterly data'!BG64</f>
        <v>466</v>
      </c>
      <c r="BG69" s="112">
        <f>'Quarterly data'!BH64</f>
        <v>442</v>
      </c>
      <c r="BH69" s="112">
        <f>'Quarterly data'!BI64</f>
        <v>403</v>
      </c>
      <c r="BI69" s="112">
        <f>'Quarterly data'!BJ64</f>
        <v>461</v>
      </c>
      <c r="BJ69" s="112">
        <f>'Quarterly data'!BK64</f>
        <v>442</v>
      </c>
      <c r="BK69" s="112">
        <f>'Quarterly data'!BL64</f>
        <v>436</v>
      </c>
      <c r="BL69" s="112">
        <f>'Quarterly data'!BM64</f>
        <v>470</v>
      </c>
      <c r="BM69" s="112">
        <f>'Quarterly data'!BN64</f>
        <v>487</v>
      </c>
      <c r="BN69" s="112">
        <f>'Quarterly data'!BO64</f>
        <v>441</v>
      </c>
      <c r="BO69" s="112">
        <f>'Quarterly data'!BP64</f>
        <v>416</v>
      </c>
      <c r="BP69" s="112">
        <f>'Quarterly data'!BQ64</f>
        <v>452</v>
      </c>
      <c r="BQ69" s="112">
        <f>'Quarterly data'!BR64</f>
        <v>543</v>
      </c>
      <c r="BR69" s="112">
        <f>'Quarterly data'!BS64</f>
        <v>530</v>
      </c>
      <c r="BS69" s="112">
        <f>'Quarterly data'!BT64</f>
        <v>605</v>
      </c>
      <c r="BT69" s="112">
        <f>'Quarterly data'!BU64</f>
        <v>688</v>
      </c>
      <c r="BU69" s="112">
        <f>'Quarterly data'!BV64</f>
        <v>693</v>
      </c>
      <c r="BV69" s="112">
        <f>'Quarterly data'!BW64</f>
        <v>582</v>
      </c>
      <c r="BW69" s="112">
        <f>'Quarterly data'!BX64</f>
        <v>507</v>
      </c>
      <c r="BX69" s="112">
        <f>'Quarterly data'!BY64</f>
        <v>572</v>
      </c>
      <c r="BY69" s="112">
        <f>'Quarterly data'!BZ64</f>
        <v>617</v>
      </c>
      <c r="BZ69" s="112">
        <f>'Quarterly data'!CA64</f>
        <v>510</v>
      </c>
      <c r="CA69" s="112">
        <f>'Quarterly data'!CB64</f>
        <v>751</v>
      </c>
      <c r="CB69" s="112">
        <f>'Quarterly data'!CC64</f>
        <v>823</v>
      </c>
      <c r="CC69" s="112">
        <f>'Quarterly data'!CD64</f>
        <v>867</v>
      </c>
      <c r="CD69" s="112">
        <f>'Quarterly data'!CE64</f>
        <v>760</v>
      </c>
      <c r="CE69" s="112">
        <f>'Quarterly data'!CF64</f>
        <v>868</v>
      </c>
      <c r="CF69" s="112">
        <f>'Quarterly data'!CG64</f>
        <v>941</v>
      </c>
      <c r="CG69" s="112">
        <f>'Quarterly data'!CH64</f>
        <v>963</v>
      </c>
      <c r="CH69" s="112">
        <f>'Quarterly data'!CI64</f>
        <v>913</v>
      </c>
      <c r="CI69" s="112">
        <f>'Quarterly data'!CJ64</f>
        <v>709</v>
      </c>
      <c r="CJ69" s="112">
        <f>'Quarterly data'!CK64</f>
        <v>1249</v>
      </c>
      <c r="CK69" s="112">
        <f>'Quarterly data'!CL64</f>
        <v>938</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0</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297</v>
      </c>
      <c r="AU70" s="112">
        <f>'Quarterly data'!AV65</f>
        <v>280</v>
      </c>
      <c r="AV70" s="112">
        <f>'Quarterly data'!AW65</f>
        <v>293</v>
      </c>
      <c r="AW70" s="112">
        <f>'Quarterly data'!AX65</f>
        <v>327</v>
      </c>
      <c r="AX70" s="112">
        <f>'Quarterly data'!AY65</f>
        <v>321</v>
      </c>
      <c r="AY70" s="112">
        <f>'Quarterly data'!AZ65</f>
        <v>305</v>
      </c>
      <c r="AZ70" s="112">
        <f>'Quarterly data'!BA65</f>
        <v>276</v>
      </c>
      <c r="BA70" s="112">
        <f>'Quarterly data'!BB65</f>
        <v>370</v>
      </c>
      <c r="BB70" s="112">
        <f>'Quarterly data'!BC65</f>
        <v>359</v>
      </c>
      <c r="BC70" s="112">
        <f>'Quarterly data'!BD65</f>
        <v>353</v>
      </c>
      <c r="BD70" s="112">
        <f>'Quarterly data'!BE65</f>
        <v>345</v>
      </c>
      <c r="BE70" s="112">
        <f>'Quarterly data'!BF65</f>
        <v>417</v>
      </c>
      <c r="BF70" s="112">
        <f>'Quarterly data'!BG65</f>
        <v>483</v>
      </c>
      <c r="BG70" s="112">
        <f>'Quarterly data'!BH65</f>
        <v>489</v>
      </c>
      <c r="BH70" s="112">
        <f>'Quarterly data'!BI65</f>
        <v>441</v>
      </c>
      <c r="BI70" s="112">
        <f>'Quarterly data'!BJ65</f>
        <v>444</v>
      </c>
      <c r="BJ70" s="112">
        <f>'Quarterly data'!BK65</f>
        <v>424</v>
      </c>
      <c r="BK70" s="112">
        <f>'Quarterly data'!BL65</f>
        <v>420</v>
      </c>
      <c r="BL70" s="112">
        <f>'Quarterly data'!BM65</f>
        <v>451</v>
      </c>
      <c r="BM70" s="112">
        <f>'Quarterly data'!BN65</f>
        <v>452</v>
      </c>
      <c r="BN70" s="112">
        <f>'Quarterly data'!BO65</f>
        <v>450</v>
      </c>
      <c r="BO70" s="112">
        <f>'Quarterly data'!BP65</f>
        <v>443</v>
      </c>
      <c r="BP70" s="112">
        <f>'Quarterly data'!BQ65</f>
        <v>486</v>
      </c>
      <c r="BQ70" s="112">
        <f>'Quarterly data'!BR65</f>
        <v>526</v>
      </c>
      <c r="BR70" s="112">
        <f>'Quarterly data'!BS65</f>
        <v>558</v>
      </c>
      <c r="BS70" s="112">
        <f>'Quarterly data'!BT65</f>
        <v>662</v>
      </c>
      <c r="BT70" s="112">
        <f>'Quarterly data'!BU65</f>
        <v>616</v>
      </c>
      <c r="BU70" s="112">
        <f>'Quarterly data'!BV65</f>
        <v>669</v>
      </c>
      <c r="BV70" s="112">
        <f>'Quarterly data'!BW65</f>
        <v>618</v>
      </c>
      <c r="BW70" s="112">
        <f>'Quarterly data'!BX65</f>
        <v>500</v>
      </c>
      <c r="BX70" s="112">
        <f>'Quarterly data'!BY65</f>
        <v>625</v>
      </c>
      <c r="BY70" s="112">
        <f>'Quarterly data'!BZ65</f>
        <v>689</v>
      </c>
      <c r="BZ70" s="112">
        <f>'Quarterly data'!CA65</f>
        <v>715</v>
      </c>
      <c r="CA70" s="112">
        <f>'Quarterly data'!CB65</f>
        <v>652</v>
      </c>
      <c r="CB70" s="112">
        <f>'Quarterly data'!CC65</f>
        <v>743</v>
      </c>
      <c r="CC70" s="112">
        <f>'Quarterly data'!CD65</f>
        <v>805</v>
      </c>
      <c r="CD70" s="112">
        <f>'Quarterly data'!CE65</f>
        <v>793</v>
      </c>
      <c r="CE70" s="112">
        <f>'Quarterly data'!CF65</f>
        <v>763</v>
      </c>
      <c r="CF70" s="112">
        <f>'Quarterly data'!CG65</f>
        <v>824</v>
      </c>
      <c r="CG70" s="112">
        <f>'Quarterly data'!CH65</f>
        <v>990</v>
      </c>
      <c r="CH70" s="112">
        <f>'Quarterly data'!CI65</f>
        <v>1044</v>
      </c>
      <c r="CI70" s="112">
        <f>'Quarterly data'!CJ65</f>
        <v>1083</v>
      </c>
      <c r="CJ70" s="112">
        <f>'Quarterly data'!CK65</f>
        <v>1179</v>
      </c>
      <c r="CK70" s="112">
        <f>'Quarterly data'!CL65</f>
        <v>1125</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0</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224</v>
      </c>
      <c r="AU71" s="112">
        <f>'Quarterly data'!AV66</f>
        <v>201</v>
      </c>
      <c r="AV71" s="112">
        <f>'Quarterly data'!AW66</f>
        <v>219</v>
      </c>
      <c r="AW71" s="112">
        <f>'Quarterly data'!AX66</f>
        <v>241</v>
      </c>
      <c r="AX71" s="112">
        <f>'Quarterly data'!AY66</f>
        <v>249</v>
      </c>
      <c r="AY71" s="112">
        <f>'Quarterly data'!AZ66</f>
        <v>216</v>
      </c>
      <c r="AZ71" s="112">
        <f>'Quarterly data'!BA66</f>
        <v>197</v>
      </c>
      <c r="BA71" s="112">
        <f>'Quarterly data'!BB66</f>
        <v>283</v>
      </c>
      <c r="BB71" s="112">
        <f>'Quarterly data'!BC66</f>
        <v>284</v>
      </c>
      <c r="BC71" s="112">
        <f>'Quarterly data'!BD66</f>
        <v>258</v>
      </c>
      <c r="BD71" s="112">
        <f>'Quarterly data'!BE66</f>
        <v>257</v>
      </c>
      <c r="BE71" s="112">
        <f>'Quarterly data'!BF66</f>
        <v>309</v>
      </c>
      <c r="BF71" s="112">
        <f>'Quarterly data'!BG66</f>
        <v>315</v>
      </c>
      <c r="BG71" s="112">
        <f>'Quarterly data'!BH66</f>
        <v>297</v>
      </c>
      <c r="BH71" s="112">
        <f>'Quarterly data'!BI66</f>
        <v>286</v>
      </c>
      <c r="BI71" s="112">
        <f>'Quarterly data'!BJ66</f>
        <v>303</v>
      </c>
      <c r="BJ71" s="112">
        <f>'Quarterly data'!BK66</f>
        <v>280</v>
      </c>
      <c r="BK71" s="112">
        <f>'Quarterly data'!BL66</f>
        <v>275</v>
      </c>
      <c r="BL71" s="112">
        <f>'Quarterly data'!BM66</f>
        <v>291</v>
      </c>
      <c r="BM71" s="112">
        <f>'Quarterly data'!BN66</f>
        <v>297</v>
      </c>
      <c r="BN71" s="112">
        <f>'Quarterly data'!BO66</f>
        <v>282</v>
      </c>
      <c r="BO71" s="112">
        <f>'Quarterly data'!BP66</f>
        <v>287</v>
      </c>
      <c r="BP71" s="112">
        <f>'Quarterly data'!BQ66</f>
        <v>322</v>
      </c>
      <c r="BQ71" s="112">
        <f>'Quarterly data'!BR66</f>
        <v>347</v>
      </c>
      <c r="BR71" s="112">
        <f>'Quarterly data'!BS66</f>
        <v>369</v>
      </c>
      <c r="BS71" s="112">
        <f>'Quarterly data'!BT66</f>
        <v>402</v>
      </c>
      <c r="BT71" s="112">
        <f>'Quarterly data'!BU66</f>
        <v>429</v>
      </c>
      <c r="BU71" s="112">
        <f>'Quarterly data'!BV66</f>
        <v>451</v>
      </c>
      <c r="BV71" s="112">
        <f>'Quarterly data'!BW66</f>
        <v>391</v>
      </c>
      <c r="BW71" s="112">
        <f>'Quarterly data'!BX66</f>
        <v>324</v>
      </c>
      <c r="BX71" s="112">
        <f>'Quarterly data'!BY66</f>
        <v>407</v>
      </c>
      <c r="BY71" s="112">
        <f>'Quarterly data'!BZ66</f>
        <v>453</v>
      </c>
      <c r="BZ71" s="112">
        <f>'Quarterly data'!CA66</f>
        <v>437</v>
      </c>
      <c r="CA71" s="112">
        <f>'Quarterly data'!CB66</f>
        <v>407</v>
      </c>
      <c r="CB71" s="112">
        <f>'Quarterly data'!CC66</f>
        <v>509</v>
      </c>
      <c r="CC71" s="112">
        <f>'Quarterly data'!CD66</f>
        <v>525</v>
      </c>
      <c r="CD71" s="112">
        <f>'Quarterly data'!CE66</f>
        <v>555</v>
      </c>
      <c r="CE71" s="112">
        <f>'Quarterly data'!CF66</f>
        <v>482</v>
      </c>
      <c r="CF71" s="112">
        <f>'Quarterly data'!CG66</f>
        <v>563</v>
      </c>
      <c r="CG71" s="112">
        <f>'Quarterly data'!CH66</f>
        <v>629</v>
      </c>
      <c r="CH71" s="112">
        <f>'Quarterly data'!CI66</f>
        <v>722</v>
      </c>
      <c r="CI71" s="112">
        <f>'Quarterly data'!CJ66</f>
        <v>669</v>
      </c>
      <c r="CJ71" s="112">
        <f>'Quarterly data'!CK66</f>
        <v>746</v>
      </c>
      <c r="CK71" s="112">
        <f>'Quarterly data'!CL66</f>
        <v>730</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0</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73</v>
      </c>
      <c r="AU72" s="112">
        <f>'Quarterly data'!AV67</f>
        <v>79</v>
      </c>
      <c r="AV72" s="112">
        <f>'Quarterly data'!AW67</f>
        <v>74</v>
      </c>
      <c r="AW72" s="112">
        <f>'Quarterly data'!AX67</f>
        <v>86</v>
      </c>
      <c r="AX72" s="112">
        <f>'Quarterly data'!AY67</f>
        <v>72</v>
      </c>
      <c r="AY72" s="112">
        <f>'Quarterly data'!AZ67</f>
        <v>89</v>
      </c>
      <c r="AZ72" s="112">
        <f>'Quarterly data'!BA67</f>
        <v>79</v>
      </c>
      <c r="BA72" s="112">
        <f>'Quarterly data'!BB67</f>
        <v>87</v>
      </c>
      <c r="BB72" s="112">
        <f>'Quarterly data'!BC67</f>
        <v>75</v>
      </c>
      <c r="BC72" s="112">
        <f>'Quarterly data'!BD67</f>
        <v>95</v>
      </c>
      <c r="BD72" s="112">
        <f>'Quarterly data'!BE67</f>
        <v>89</v>
      </c>
      <c r="BE72" s="112">
        <f>'Quarterly data'!BF67</f>
        <v>108</v>
      </c>
      <c r="BF72" s="112">
        <f>'Quarterly data'!BG67</f>
        <v>168</v>
      </c>
      <c r="BG72" s="112">
        <f>'Quarterly data'!BH67</f>
        <v>193</v>
      </c>
      <c r="BH72" s="112">
        <f>'Quarterly data'!BI67</f>
        <v>155</v>
      </c>
      <c r="BI72" s="112">
        <f>'Quarterly data'!BJ67</f>
        <v>141</v>
      </c>
      <c r="BJ72" s="112">
        <f>'Quarterly data'!BK67</f>
        <v>144</v>
      </c>
      <c r="BK72" s="112">
        <f>'Quarterly data'!BL67</f>
        <v>146</v>
      </c>
      <c r="BL72" s="112">
        <f>'Quarterly data'!BM67</f>
        <v>161</v>
      </c>
      <c r="BM72" s="112">
        <f>'Quarterly data'!BN67</f>
        <v>155</v>
      </c>
      <c r="BN72" s="112">
        <f>'Quarterly data'!BO67</f>
        <v>168</v>
      </c>
      <c r="BO72" s="112">
        <f>'Quarterly data'!BP67</f>
        <v>156</v>
      </c>
      <c r="BP72" s="112">
        <f>'Quarterly data'!BQ67</f>
        <v>165</v>
      </c>
      <c r="BQ72" s="112">
        <f>'Quarterly data'!BR67</f>
        <v>179</v>
      </c>
      <c r="BR72" s="112">
        <f>'Quarterly data'!BS67</f>
        <v>188</v>
      </c>
      <c r="BS72" s="112">
        <f>'Quarterly data'!BT67</f>
        <v>260</v>
      </c>
      <c r="BT72" s="112">
        <f>'Quarterly data'!BU67</f>
        <v>187</v>
      </c>
      <c r="BU72" s="112">
        <f>'Quarterly data'!BV67</f>
        <v>218</v>
      </c>
      <c r="BV72" s="112">
        <f>'Quarterly data'!BW67</f>
        <v>227</v>
      </c>
      <c r="BW72" s="112">
        <f>'Quarterly data'!BX67</f>
        <v>176</v>
      </c>
      <c r="BX72" s="112">
        <f>'Quarterly data'!BY67</f>
        <v>218</v>
      </c>
      <c r="BY72" s="112">
        <f>'Quarterly data'!BZ67</f>
        <v>236</v>
      </c>
      <c r="BZ72" s="112">
        <f>'Quarterly data'!CA67</f>
        <v>278</v>
      </c>
      <c r="CA72" s="112">
        <f>'Quarterly data'!CB67</f>
        <v>245</v>
      </c>
      <c r="CB72" s="112">
        <f>'Quarterly data'!CC67</f>
        <v>234</v>
      </c>
      <c r="CC72" s="112">
        <f>'Quarterly data'!CD67</f>
        <v>280</v>
      </c>
      <c r="CD72" s="112">
        <f>'Quarterly data'!CE67</f>
        <v>238</v>
      </c>
      <c r="CE72" s="112">
        <f>'Quarterly data'!CF67</f>
        <v>281</v>
      </c>
      <c r="CF72" s="112">
        <f>'Quarterly data'!CG67</f>
        <v>261</v>
      </c>
      <c r="CG72" s="112">
        <f>'Quarterly data'!CH67</f>
        <v>361</v>
      </c>
      <c r="CH72" s="112">
        <f>'Quarterly data'!CI67</f>
        <v>322</v>
      </c>
      <c r="CI72" s="112">
        <f>'Quarterly data'!CJ67</f>
        <v>413</v>
      </c>
      <c r="CJ72" s="112">
        <f>'Quarterly data'!CK67</f>
        <v>433</v>
      </c>
      <c r="CK72" s="112">
        <f>'Quarterly data'!CL67</f>
        <v>395</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0</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1</v>
      </c>
      <c r="S73">
        <f>'Quarterly data'!T68</f>
        <v>2</v>
      </c>
      <c r="T73">
        <f>'Quarterly data'!U68</f>
        <v>1</v>
      </c>
      <c r="U73">
        <f>'Quarterly data'!V68</f>
        <v>2</v>
      </c>
      <c r="V73">
        <f>'Quarterly data'!W68</f>
        <v>2</v>
      </c>
      <c r="W73">
        <f>'Quarterly data'!X68</f>
        <v>3</v>
      </c>
      <c r="X73">
        <f>'Quarterly data'!Y68</f>
        <v>3</v>
      </c>
      <c r="Y73">
        <f>'Quarterly data'!Z68</f>
        <v>3</v>
      </c>
      <c r="Z73">
        <f>'Quarterly data'!AA68</f>
        <v>3</v>
      </c>
      <c r="AA73">
        <f>'Quarterly data'!AB68</f>
        <v>8</v>
      </c>
      <c r="AB73">
        <f>'Quarterly data'!AC68</f>
        <v>4</v>
      </c>
      <c r="AC73">
        <f>'Quarterly data'!AD68</f>
        <v>6</v>
      </c>
      <c r="AD73">
        <f>'Quarterly data'!AE68</f>
        <v>7</v>
      </c>
      <c r="AE73">
        <f>'Quarterly data'!AF68</f>
        <v>8</v>
      </c>
      <c r="AF73">
        <f>'Quarterly data'!AG68</f>
        <v>6</v>
      </c>
      <c r="AG73">
        <f>'Quarterly data'!AH68</f>
        <v>4</v>
      </c>
      <c r="AH73">
        <f>'Quarterly data'!AI68</f>
        <v>5</v>
      </c>
      <c r="AI73">
        <f>'Quarterly data'!AJ68</f>
        <v>7</v>
      </c>
      <c r="AJ73">
        <f>'Quarterly data'!AK68</f>
        <v>6</v>
      </c>
      <c r="AK73">
        <f>'Quarterly data'!AL68</f>
        <v>6</v>
      </c>
      <c r="AL73">
        <f>'Quarterly data'!AM68</f>
        <v>1</v>
      </c>
      <c r="AM73">
        <f>'Quarterly data'!AN68</f>
        <v>3</v>
      </c>
      <c r="AN73">
        <f>'Quarterly data'!AO68</f>
        <v>10</v>
      </c>
      <c r="AO73">
        <f>'Quarterly data'!AP68</f>
        <v>2</v>
      </c>
      <c r="AP73">
        <f>'Quarterly data'!AQ68</f>
        <v>8</v>
      </c>
      <c r="AQ73">
        <f>'Quarterly data'!AR68</f>
        <v>12</v>
      </c>
      <c r="AR73">
        <f>'Quarterly data'!AS68</f>
        <v>4</v>
      </c>
      <c r="AS73">
        <f>'Quarterly data'!AT68</f>
        <v>7</v>
      </c>
      <c r="AT73">
        <f>'Quarterly data'!AU68</f>
        <v>8</v>
      </c>
      <c r="AU73">
        <f>'Quarterly data'!AV68</f>
        <v>20</v>
      </c>
      <c r="AV73">
        <f>'Quarterly data'!AW68</f>
        <v>3</v>
      </c>
      <c r="AW73">
        <f>'Quarterly data'!AX68</f>
        <v>6</v>
      </c>
      <c r="AX73">
        <f>'Quarterly data'!AY68</f>
        <v>5</v>
      </c>
      <c r="AY73">
        <f>'Quarterly data'!AZ68</f>
        <v>20</v>
      </c>
      <c r="AZ73">
        <f>'Quarterly data'!BA68</f>
        <v>4</v>
      </c>
      <c r="BA73">
        <f>'Quarterly data'!BB68</f>
        <v>5</v>
      </c>
      <c r="BB73">
        <f>'Quarterly data'!BC68</f>
        <v>0</v>
      </c>
      <c r="BC73">
        <f>'Quarterly data'!BD68</f>
        <v>10</v>
      </c>
      <c r="BD73">
        <f>'Quarterly data'!BE68</f>
        <v>4</v>
      </c>
      <c r="BE73">
        <f>'Quarterly data'!BF68</f>
        <v>2</v>
      </c>
      <c r="BF73">
        <f>'Quarterly data'!BG68</f>
        <v>-17</v>
      </c>
      <c r="BG73">
        <f>'Quarterly data'!BH68</f>
        <v>-47</v>
      </c>
      <c r="BH73">
        <f>'Quarterly data'!BI68</f>
        <v>-39</v>
      </c>
      <c r="BI73">
        <f>'Quarterly data'!BJ68</f>
        <v>18</v>
      </c>
      <c r="BJ73">
        <f>'Quarterly data'!BK68</f>
        <v>18</v>
      </c>
      <c r="BK73">
        <f>'Quarterly data'!BL68</f>
        <v>16</v>
      </c>
      <c r="BL73">
        <f>'Quarterly data'!BM68</f>
        <v>18</v>
      </c>
      <c r="BM73">
        <f>'Quarterly data'!BN68</f>
        <v>35</v>
      </c>
      <c r="BN73">
        <f>'Quarterly data'!BO68</f>
        <v>-9</v>
      </c>
      <c r="BO73">
        <f>'Quarterly data'!BP68</f>
        <v>-27</v>
      </c>
      <c r="BP73">
        <f>'Quarterly data'!BQ68</f>
        <v>-34</v>
      </c>
      <c r="BQ73">
        <f>'Quarterly data'!BR68</f>
        <v>17</v>
      </c>
      <c r="BR73">
        <f>'Quarterly data'!BS68</f>
        <v>-28</v>
      </c>
      <c r="BS73">
        <f>'Quarterly data'!BT68</f>
        <v>-57</v>
      </c>
      <c r="BT73">
        <f>'Quarterly data'!BU68</f>
        <v>72</v>
      </c>
      <c r="BU73">
        <f>'Quarterly data'!BV68</f>
        <v>24</v>
      </c>
      <c r="BV73">
        <f>'Quarterly data'!BW68</f>
        <v>-35</v>
      </c>
      <c r="BW73">
        <f>'Quarterly data'!BX68</f>
        <v>8</v>
      </c>
      <c r="BX73">
        <f>'Quarterly data'!BY68</f>
        <v>-53</v>
      </c>
      <c r="BY73">
        <f>'Quarterly data'!BZ68</f>
        <v>-72</v>
      </c>
      <c r="BZ73">
        <f>'Quarterly data'!CA68</f>
        <v>-205</v>
      </c>
      <c r="CA73">
        <f>'Quarterly data'!CB68</f>
        <v>99</v>
      </c>
      <c r="CB73">
        <f>'Quarterly data'!CC68</f>
        <v>80</v>
      </c>
      <c r="CC73">
        <f>'Quarterly data'!CD68</f>
        <v>62</v>
      </c>
      <c r="CD73">
        <f>'Quarterly data'!CE68</f>
        <v>-33</v>
      </c>
      <c r="CE73">
        <f>'Quarterly data'!CF68</f>
        <v>105</v>
      </c>
      <c r="CF73">
        <f>'Quarterly data'!CG68</f>
        <v>117</v>
      </c>
      <c r="CG73">
        <f>'Quarterly data'!CH68</f>
        <v>-27</v>
      </c>
      <c r="CH73">
        <f>'Quarterly data'!CI68</f>
        <v>-130</v>
      </c>
      <c r="CI73">
        <f>'Quarterly data'!CJ68</f>
        <v>-374</v>
      </c>
      <c r="CJ73">
        <f>'Quarterly data'!CK68</f>
        <v>70</v>
      </c>
      <c r="CK73">
        <f>'Quarterly data'!CL68</f>
        <v>-187</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0</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0</v>
      </c>
      <c r="AU74" s="235">
        <f>'Quarterly data'!AV69</f>
        <v>0</v>
      </c>
      <c r="AV74" s="235">
        <f>'Quarterly data'!AW69</f>
        <v>0</v>
      </c>
      <c r="AW74" s="235">
        <f>'Quarterly data'!AX69</f>
        <v>0</v>
      </c>
      <c r="AX74" s="235">
        <f>'Quarterly data'!AY69</f>
        <v>0</v>
      </c>
      <c r="AY74" s="235">
        <f>'Quarterly data'!AZ69</f>
        <v>0</v>
      </c>
      <c r="AZ74" s="235">
        <f>'Quarterly data'!BA69</f>
        <v>0</v>
      </c>
      <c r="BA74" s="235">
        <f>'Quarterly data'!BB69</f>
        <v>0</v>
      </c>
      <c r="BB74" s="235">
        <f>'Quarterly data'!BC69</f>
        <v>0</v>
      </c>
      <c r="BC74" s="235">
        <f>'Quarterly data'!BD69</f>
        <v>0</v>
      </c>
      <c r="BD74" s="235">
        <f>'Quarterly data'!BE69</f>
        <v>0</v>
      </c>
      <c r="BE74" s="235">
        <f>'Quarterly data'!BF69</f>
        <v>0</v>
      </c>
      <c r="BF74" s="235">
        <f>'Quarterly data'!BG69</f>
        <v>0</v>
      </c>
      <c r="BG74" s="235">
        <f>'Quarterly data'!BH69</f>
        <v>0</v>
      </c>
      <c r="BH74" s="235">
        <f>'Quarterly data'!BI69</f>
        <v>0</v>
      </c>
      <c r="BI74" s="235">
        <f>'Quarterly data'!BJ69</f>
        <v>0</v>
      </c>
      <c r="BJ74" s="235">
        <f>'Quarterly data'!BK69</f>
        <v>0</v>
      </c>
      <c r="BK74" s="235">
        <f>'Quarterly data'!BL69</f>
        <v>0</v>
      </c>
      <c r="BL74" s="235">
        <f>'Quarterly data'!BM69</f>
        <v>0</v>
      </c>
      <c r="BM74" s="235">
        <f>'Quarterly data'!BN69</f>
        <v>0</v>
      </c>
      <c r="BN74" s="235">
        <f>'Quarterly data'!BO69</f>
        <v>0</v>
      </c>
      <c r="BO74" s="235">
        <f>'Quarterly data'!BP69</f>
        <v>0</v>
      </c>
      <c r="BP74" s="235">
        <f>'Quarterly data'!BQ69</f>
        <v>0</v>
      </c>
      <c r="BQ74" s="235">
        <f>'Quarterly data'!BR69</f>
        <v>0</v>
      </c>
      <c r="BR74" s="235">
        <f>'Quarterly data'!BS69</f>
        <v>0</v>
      </c>
      <c r="BS74" s="235">
        <f>'Quarterly data'!BT69</f>
        <v>0</v>
      </c>
      <c r="BT74" s="235">
        <f>'Quarterly data'!BU69</f>
        <v>0</v>
      </c>
      <c r="BU74" s="235">
        <f>'Quarterly data'!BV69</f>
        <v>0</v>
      </c>
      <c r="BV74" s="235">
        <f>'Quarterly data'!BW69</f>
        <v>0</v>
      </c>
      <c r="BW74" s="235">
        <f>'Quarterly data'!BX69</f>
        <v>0</v>
      </c>
      <c r="BX74" s="235">
        <f>'Quarterly data'!BY69</f>
        <v>0</v>
      </c>
      <c r="BY74" s="235">
        <f>'Quarterly data'!BZ69</f>
        <v>0</v>
      </c>
      <c r="BZ74" s="235">
        <f>'Quarterly data'!CA69</f>
        <v>0</v>
      </c>
      <c r="CA74" s="235">
        <f>'Quarterly data'!CB69</f>
        <v>0</v>
      </c>
      <c r="CB74" s="235">
        <f>'Quarterly data'!CC69</f>
        <v>0</v>
      </c>
      <c r="CC74" s="235">
        <f>'Quarterly data'!CD69</f>
        <v>0</v>
      </c>
      <c r="CD74" s="235">
        <f>'Quarterly data'!CE69</f>
        <v>0</v>
      </c>
      <c r="CE74" s="235">
        <f>'Quarterly data'!CF69</f>
        <v>0</v>
      </c>
      <c r="CF74" s="235">
        <f>'Quarterly data'!CG69</f>
        <v>0</v>
      </c>
      <c r="CG74" s="235">
        <f>'Quarterly data'!CH69</f>
        <v>0</v>
      </c>
      <c r="CH74" s="235">
        <f>'Quarterly data'!CI69</f>
        <v>0</v>
      </c>
      <c r="CI74" s="235">
        <f>'Quarterly data'!CJ69</f>
        <v>0</v>
      </c>
      <c r="CJ74" s="235">
        <f>'Quarterly data'!CK69</f>
        <v>0</v>
      </c>
      <c r="CK74" s="235">
        <f>'Quarterly data'!CL69</f>
        <v>0</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-188</v>
      </c>
      <c r="AU75" s="112">
        <f>'Quarterly data'!AV70</f>
        <v>-166</v>
      </c>
      <c r="AV75" s="112">
        <f>'Quarterly data'!AW70</f>
        <v>-198</v>
      </c>
      <c r="AW75" s="112">
        <f>'Quarterly data'!AX70</f>
        <v>-242</v>
      </c>
      <c r="AX75" s="112">
        <f>'Quarterly data'!AY70</f>
        <v>-244</v>
      </c>
      <c r="AY75" s="112">
        <f>'Quarterly data'!AZ70</f>
        <v>-223</v>
      </c>
      <c r="AZ75" s="112">
        <f>'Quarterly data'!BA70</f>
        <v>-218</v>
      </c>
      <c r="BA75" s="112">
        <f>'Quarterly data'!BB70</f>
        <v>-224</v>
      </c>
      <c r="BB75" s="112">
        <f>'Quarterly data'!BC70</f>
        <v>-273</v>
      </c>
      <c r="BC75" s="112">
        <f>'Quarterly data'!BD70</f>
        <v>-300</v>
      </c>
      <c r="BD75" s="112">
        <f>'Quarterly data'!BE70</f>
        <v>-288</v>
      </c>
      <c r="BE75" s="112">
        <f>'Quarterly data'!BF70</f>
        <v>-293</v>
      </c>
      <c r="BF75" s="112">
        <f>'Quarterly data'!BG70</f>
        <v>-304</v>
      </c>
      <c r="BG75" s="112">
        <f>'Quarterly data'!BH70</f>
        <v>-344</v>
      </c>
      <c r="BH75" s="112">
        <f>'Quarterly data'!BI70</f>
        <v>-331</v>
      </c>
      <c r="BI75" s="112">
        <f>'Quarterly data'!BJ70</f>
        <v>-297</v>
      </c>
      <c r="BJ75" s="112">
        <f>'Quarterly data'!BK70</f>
        <v>-230</v>
      </c>
      <c r="BK75" s="112">
        <f>'Quarterly data'!BL70</f>
        <v>-228</v>
      </c>
      <c r="BL75" s="112">
        <f>'Quarterly data'!BM70</f>
        <v>-272</v>
      </c>
      <c r="BM75" s="112">
        <f>'Quarterly data'!BN70</f>
        <v>-242</v>
      </c>
      <c r="BN75" s="112">
        <f>'Quarterly data'!BO70</f>
        <v>-297</v>
      </c>
      <c r="BO75" s="112">
        <f>'Quarterly data'!BP70</f>
        <v>-238</v>
      </c>
      <c r="BP75" s="112">
        <f>'Quarterly data'!BQ70</f>
        <v>-259</v>
      </c>
      <c r="BQ75" s="112">
        <f>'Quarterly data'!BR70</f>
        <v>-332</v>
      </c>
      <c r="BR75" s="112">
        <f>'Quarterly data'!BS70</f>
        <v>-296</v>
      </c>
      <c r="BS75" s="112">
        <f>'Quarterly data'!BT70</f>
        <v>-339</v>
      </c>
      <c r="BT75" s="112">
        <f>'Quarterly data'!BU70</f>
        <v>-354</v>
      </c>
      <c r="BU75" s="112">
        <f>'Quarterly data'!BV70</f>
        <v>-345</v>
      </c>
      <c r="BV75" s="112">
        <f>'Quarterly data'!BW70</f>
        <v>-445</v>
      </c>
      <c r="BW75" s="112">
        <f>'Quarterly data'!BX70</f>
        <v>-351</v>
      </c>
      <c r="BX75" s="112">
        <f>'Quarterly data'!BY70</f>
        <v>-395</v>
      </c>
      <c r="BY75" s="112">
        <f>'Quarterly data'!BZ70</f>
        <v>-396</v>
      </c>
      <c r="BZ75" s="112">
        <f>'Quarterly data'!CA70</f>
        <v>-382</v>
      </c>
      <c r="CA75" s="112">
        <f>'Quarterly data'!CB70</f>
        <v>-391</v>
      </c>
      <c r="CB75" s="112">
        <f>'Quarterly data'!CC70</f>
        <v>-442</v>
      </c>
      <c r="CC75" s="112">
        <f>'Quarterly data'!CD70</f>
        <v>-492</v>
      </c>
      <c r="CD75" s="112">
        <f>'Quarterly data'!CE70</f>
        <v>-439</v>
      </c>
      <c r="CE75" s="112">
        <f>'Quarterly data'!CF70</f>
        <v>-606</v>
      </c>
      <c r="CF75" s="112">
        <f>'Quarterly data'!CG70</f>
        <v>-615</v>
      </c>
      <c r="CG75" s="112">
        <f>'Quarterly data'!CH70</f>
        <v>-561</v>
      </c>
      <c r="CH75" s="112">
        <f>'Quarterly data'!CI70</f>
        <v>-429</v>
      </c>
      <c r="CI75" s="112">
        <f>'Quarterly data'!CJ70</f>
        <v>-695</v>
      </c>
      <c r="CJ75" s="112">
        <f>'Quarterly data'!CK70</f>
        <v>-745</v>
      </c>
      <c r="CK75" s="112">
        <f>'Quarterly data'!CL70</f>
        <v>-607</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151</v>
      </c>
      <c r="AU76" s="112">
        <f>'Quarterly data'!AV71</f>
        <v>191</v>
      </c>
      <c r="AV76" s="112">
        <f>'Quarterly data'!AW71</f>
        <v>179</v>
      </c>
      <c r="AW76" s="112">
        <f>'Quarterly data'!AX71</f>
        <v>162</v>
      </c>
      <c r="AX76" s="112">
        <f>'Quarterly data'!AY71</f>
        <v>174</v>
      </c>
      <c r="AY76" s="112">
        <f>'Quarterly data'!AZ71</f>
        <v>187</v>
      </c>
      <c r="AZ76" s="112">
        <f>'Quarterly data'!BA71</f>
        <v>212</v>
      </c>
      <c r="BA76" s="112">
        <f>'Quarterly data'!BB71</f>
        <v>206</v>
      </c>
      <c r="BB76" s="112">
        <f>'Quarterly data'!BC71</f>
        <v>199</v>
      </c>
      <c r="BC76" s="112">
        <f>'Quarterly data'!BD71</f>
        <v>199</v>
      </c>
      <c r="BD76" s="112">
        <f>'Quarterly data'!BE71</f>
        <v>210</v>
      </c>
      <c r="BE76" s="112">
        <f>'Quarterly data'!BF71</f>
        <v>206</v>
      </c>
      <c r="BF76" s="112">
        <f>'Quarterly data'!BG71</f>
        <v>241</v>
      </c>
      <c r="BG76" s="112">
        <f>'Quarterly data'!BH71</f>
        <v>232</v>
      </c>
      <c r="BH76" s="112">
        <f>'Quarterly data'!BI71</f>
        <v>303</v>
      </c>
      <c r="BI76" s="112">
        <f>'Quarterly data'!BJ71</f>
        <v>281</v>
      </c>
      <c r="BJ76" s="112">
        <f>'Quarterly data'!BK71</f>
        <v>349</v>
      </c>
      <c r="BK76" s="112">
        <f>'Quarterly data'!BL71</f>
        <v>385</v>
      </c>
      <c r="BL76" s="112">
        <f>'Quarterly data'!BM71</f>
        <v>408</v>
      </c>
      <c r="BM76" s="112">
        <f>'Quarterly data'!BN71</f>
        <v>437</v>
      </c>
      <c r="BN76" s="112">
        <f>'Quarterly data'!BO71</f>
        <v>396</v>
      </c>
      <c r="BO76" s="112">
        <f>'Quarterly data'!BP71</f>
        <v>422</v>
      </c>
      <c r="BP76" s="112">
        <f>'Quarterly data'!BQ71</f>
        <v>494</v>
      </c>
      <c r="BQ76" s="112">
        <f>'Quarterly data'!BR71</f>
        <v>440</v>
      </c>
      <c r="BR76" s="112">
        <f>'Quarterly data'!BS71</f>
        <v>426</v>
      </c>
      <c r="BS76" s="112">
        <f>'Quarterly data'!BT71</f>
        <v>459</v>
      </c>
      <c r="BT76" s="112">
        <f>'Quarterly data'!BU71</f>
        <v>567</v>
      </c>
      <c r="BU76" s="112">
        <f>'Quarterly data'!BV71</f>
        <v>579</v>
      </c>
      <c r="BV76" s="112">
        <f>'Quarterly data'!BW71</f>
        <v>461</v>
      </c>
      <c r="BW76" s="112">
        <f>'Quarterly data'!BX71</f>
        <v>333</v>
      </c>
      <c r="BX76" s="112">
        <f>'Quarterly data'!BY71</f>
        <v>615</v>
      </c>
      <c r="BY76" s="112">
        <f>'Quarterly data'!BZ71</f>
        <v>446</v>
      </c>
      <c r="BZ76" s="112">
        <f>'Quarterly data'!CA71</f>
        <v>421</v>
      </c>
      <c r="CA76" s="112">
        <f>'Quarterly data'!CB71</f>
        <v>536</v>
      </c>
      <c r="CB76" s="112">
        <f>'Quarterly data'!CC71</f>
        <v>541</v>
      </c>
      <c r="CC76" s="112">
        <f>'Quarterly data'!CD71</f>
        <v>638</v>
      </c>
      <c r="CD76" s="112">
        <f>'Quarterly data'!CE71</f>
        <v>651</v>
      </c>
      <c r="CE76" s="112">
        <f>'Quarterly data'!CF71</f>
        <v>766</v>
      </c>
      <c r="CF76" s="112">
        <f>'Quarterly data'!CG71</f>
        <v>825</v>
      </c>
      <c r="CG76" s="112">
        <f>'Quarterly data'!CH71</f>
        <v>842</v>
      </c>
      <c r="CH76" s="112">
        <f>'Quarterly data'!CI71</f>
        <v>891</v>
      </c>
      <c r="CI76" s="112">
        <f>'Quarterly data'!CJ71</f>
        <v>1031</v>
      </c>
      <c r="CJ76" s="112">
        <f>'Quarterly data'!CK71</f>
        <v>1055</v>
      </c>
      <c r="CK76" s="112">
        <f>'Quarterly data'!CL71</f>
        <v>1181</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86</v>
      </c>
      <c r="AU77" s="112">
        <f>'Quarterly data'!AV72</f>
        <v>126</v>
      </c>
      <c r="AV77" s="112">
        <f>'Quarterly data'!AW72</f>
        <v>113</v>
      </c>
      <c r="AW77" s="112">
        <f>'Quarterly data'!AX72</f>
        <v>94</v>
      </c>
      <c r="AX77" s="112">
        <f>'Quarterly data'!AY72</f>
        <v>87</v>
      </c>
      <c r="AY77" s="112">
        <f>'Quarterly data'!AZ72</f>
        <v>100</v>
      </c>
      <c r="AZ77" s="112">
        <f>'Quarterly data'!BA72</f>
        <v>125</v>
      </c>
      <c r="BA77" s="112">
        <f>'Quarterly data'!BB72</f>
        <v>117</v>
      </c>
      <c r="BB77" s="112">
        <f>'Quarterly data'!BC72</f>
        <v>99</v>
      </c>
      <c r="BC77" s="112">
        <f>'Quarterly data'!BD72</f>
        <v>97</v>
      </c>
      <c r="BD77" s="112">
        <f>'Quarterly data'!BE72</f>
        <v>106</v>
      </c>
      <c r="BE77" s="112">
        <f>'Quarterly data'!BF72</f>
        <v>100</v>
      </c>
      <c r="BF77" s="112">
        <f>'Quarterly data'!BG72</f>
        <v>84</v>
      </c>
      <c r="BG77" s="112">
        <f>'Quarterly data'!BH72</f>
        <v>87</v>
      </c>
      <c r="BH77" s="112">
        <f>'Quarterly data'!BI72</f>
        <v>112</v>
      </c>
      <c r="BI77" s="112">
        <f>'Quarterly data'!BJ72</f>
        <v>108</v>
      </c>
      <c r="BJ77" s="112">
        <f>'Quarterly data'!BK72</f>
        <v>181</v>
      </c>
      <c r="BK77" s="112">
        <f>'Quarterly data'!BL72</f>
        <v>208</v>
      </c>
      <c r="BL77" s="112">
        <f>'Quarterly data'!BM72</f>
        <v>228</v>
      </c>
      <c r="BM77" s="112">
        <f>'Quarterly data'!BN72</f>
        <v>236</v>
      </c>
      <c r="BN77" s="112">
        <f>'Quarterly data'!BO72</f>
        <v>235</v>
      </c>
      <c r="BO77" s="112">
        <f>'Quarterly data'!BP72</f>
        <v>244</v>
      </c>
      <c r="BP77" s="112">
        <f>'Quarterly data'!BQ72</f>
        <v>242</v>
      </c>
      <c r="BQ77" s="112">
        <f>'Quarterly data'!BR72</f>
        <v>235</v>
      </c>
      <c r="BR77" s="112">
        <f>'Quarterly data'!BS72</f>
        <v>225</v>
      </c>
      <c r="BS77" s="112">
        <f>'Quarterly data'!BT72</f>
        <v>256</v>
      </c>
      <c r="BT77" s="112">
        <f>'Quarterly data'!BU72</f>
        <v>301</v>
      </c>
      <c r="BU77" s="112">
        <f>'Quarterly data'!BV72</f>
        <v>326</v>
      </c>
      <c r="BV77" s="112">
        <f>'Quarterly data'!BW72</f>
        <v>291</v>
      </c>
      <c r="BW77" s="112">
        <f>'Quarterly data'!BX72</f>
        <v>261</v>
      </c>
      <c r="BX77" s="112">
        <f>'Quarterly data'!BY72</f>
        <v>481</v>
      </c>
      <c r="BY77" s="112">
        <f>'Quarterly data'!BZ72</f>
        <v>329</v>
      </c>
      <c r="BZ77" s="112">
        <f>'Quarterly data'!CA72</f>
        <v>282</v>
      </c>
      <c r="CA77" s="112">
        <f>'Quarterly data'!CB72</f>
        <v>353</v>
      </c>
      <c r="CB77" s="112">
        <f>'Quarterly data'!CC72</f>
        <v>397</v>
      </c>
      <c r="CC77" s="112">
        <f>'Quarterly data'!CD72</f>
        <v>468</v>
      </c>
      <c r="CD77" s="112">
        <f>'Quarterly data'!CE72</f>
        <v>475</v>
      </c>
      <c r="CE77" s="112">
        <f>'Quarterly data'!CF72</f>
        <v>547</v>
      </c>
      <c r="CF77" s="112">
        <f>'Quarterly data'!CG72</f>
        <v>570</v>
      </c>
      <c r="CG77" s="112">
        <f>'Quarterly data'!CH72</f>
        <v>595</v>
      </c>
      <c r="CH77" s="112">
        <f>'Quarterly data'!CI72</f>
        <v>642</v>
      </c>
      <c r="CI77" s="112">
        <f>'Quarterly data'!CJ72</f>
        <v>771</v>
      </c>
      <c r="CJ77" s="112">
        <f>'Quarterly data'!CK72</f>
        <v>686</v>
      </c>
      <c r="CK77" s="112">
        <f>'Quarterly data'!CL72</f>
        <v>816</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64</v>
      </c>
      <c r="AU78" s="112">
        <f>'Quarterly data'!AV73</f>
        <v>65</v>
      </c>
      <c r="AV78" s="112">
        <f>'Quarterly data'!AW73</f>
        <v>66</v>
      </c>
      <c r="AW78" s="112">
        <f>'Quarterly data'!AX73</f>
        <v>68</v>
      </c>
      <c r="AX78" s="112">
        <f>'Quarterly data'!AY73</f>
        <v>87</v>
      </c>
      <c r="AY78" s="112">
        <f>'Quarterly data'!AZ73</f>
        <v>87</v>
      </c>
      <c r="AZ78" s="112">
        <f>'Quarterly data'!BA73</f>
        <v>88</v>
      </c>
      <c r="BA78" s="112">
        <f>'Quarterly data'!BB73</f>
        <v>89</v>
      </c>
      <c r="BB78" s="112">
        <f>'Quarterly data'!BC73</f>
        <v>100</v>
      </c>
      <c r="BC78" s="112">
        <f>'Quarterly data'!BD73</f>
        <v>102</v>
      </c>
      <c r="BD78" s="112">
        <f>'Quarterly data'!BE73</f>
        <v>104</v>
      </c>
      <c r="BE78" s="112">
        <f>'Quarterly data'!BF73</f>
        <v>106</v>
      </c>
      <c r="BF78" s="112">
        <f>'Quarterly data'!BG73</f>
        <v>157</v>
      </c>
      <c r="BG78" s="112">
        <f>'Quarterly data'!BH73</f>
        <v>145</v>
      </c>
      <c r="BH78" s="112">
        <f>'Quarterly data'!BI73</f>
        <v>191</v>
      </c>
      <c r="BI78" s="112">
        <f>'Quarterly data'!BJ73</f>
        <v>173</v>
      </c>
      <c r="BJ78" s="112">
        <f>'Quarterly data'!BK73</f>
        <v>168</v>
      </c>
      <c r="BK78" s="112">
        <f>'Quarterly data'!BL73</f>
        <v>177</v>
      </c>
      <c r="BL78" s="112">
        <f>'Quarterly data'!BM73</f>
        <v>180</v>
      </c>
      <c r="BM78" s="112">
        <f>'Quarterly data'!BN73</f>
        <v>202</v>
      </c>
      <c r="BN78" s="112">
        <f>'Quarterly data'!BO73</f>
        <v>161</v>
      </c>
      <c r="BO78" s="112">
        <f>'Quarterly data'!BP73</f>
        <v>177</v>
      </c>
      <c r="BP78" s="112">
        <f>'Quarterly data'!BQ73</f>
        <v>252</v>
      </c>
      <c r="BQ78" s="112">
        <f>'Quarterly data'!BR73</f>
        <v>206</v>
      </c>
      <c r="BR78" s="112">
        <f>'Quarterly data'!BS73</f>
        <v>201</v>
      </c>
      <c r="BS78" s="112">
        <f>'Quarterly data'!BT73</f>
        <v>203</v>
      </c>
      <c r="BT78" s="112">
        <f>'Quarterly data'!BU73</f>
        <v>266</v>
      </c>
      <c r="BU78" s="112">
        <f>'Quarterly data'!BV73</f>
        <v>253</v>
      </c>
      <c r="BV78" s="112">
        <f>'Quarterly data'!BW73</f>
        <v>170</v>
      </c>
      <c r="BW78" s="112">
        <f>'Quarterly data'!BX73</f>
        <v>72</v>
      </c>
      <c r="BX78" s="112">
        <f>'Quarterly data'!BY73</f>
        <v>134</v>
      </c>
      <c r="BY78" s="112">
        <f>'Quarterly data'!BZ73</f>
        <v>117</v>
      </c>
      <c r="BZ78" s="112">
        <f>'Quarterly data'!CA73</f>
        <v>138</v>
      </c>
      <c r="CA78" s="112">
        <f>'Quarterly data'!CB73</f>
        <v>183</v>
      </c>
      <c r="CB78" s="112">
        <f>'Quarterly data'!CC73</f>
        <v>144</v>
      </c>
      <c r="CC78" s="112">
        <f>'Quarterly data'!CD73</f>
        <v>171</v>
      </c>
      <c r="CD78" s="112">
        <f>'Quarterly data'!CE73</f>
        <v>177</v>
      </c>
      <c r="CE78" s="112">
        <f>'Quarterly data'!CF73</f>
        <v>219</v>
      </c>
      <c r="CF78" s="112">
        <f>'Quarterly data'!CG73</f>
        <v>255</v>
      </c>
      <c r="CG78" s="112">
        <f>'Quarterly data'!CH73</f>
        <v>247</v>
      </c>
      <c r="CH78" s="112">
        <f>'Quarterly data'!CI73</f>
        <v>249</v>
      </c>
      <c r="CI78" s="112">
        <f>'Quarterly data'!CJ73</f>
        <v>261</v>
      </c>
      <c r="CJ78" s="112">
        <f>'Quarterly data'!CK73</f>
        <v>369</v>
      </c>
      <c r="CK78" s="112">
        <f>'Quarterly data'!CL73</f>
        <v>365</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0</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339</v>
      </c>
      <c r="AU79" s="112">
        <f>'Quarterly data'!AV74</f>
        <v>357</v>
      </c>
      <c r="AV79" s="112">
        <f>'Quarterly data'!AW74</f>
        <v>377</v>
      </c>
      <c r="AW79" s="112">
        <f>'Quarterly data'!AX74</f>
        <v>404</v>
      </c>
      <c r="AX79" s="112">
        <f>'Quarterly data'!AY74</f>
        <v>418</v>
      </c>
      <c r="AY79" s="112">
        <f>'Quarterly data'!AZ74</f>
        <v>410</v>
      </c>
      <c r="AZ79" s="112">
        <f>'Quarterly data'!BA74</f>
        <v>430</v>
      </c>
      <c r="BA79" s="112">
        <f>'Quarterly data'!BB74</f>
        <v>430</v>
      </c>
      <c r="BB79" s="112">
        <f>'Quarterly data'!BC74</f>
        <v>472</v>
      </c>
      <c r="BC79" s="112">
        <f>'Quarterly data'!BD74</f>
        <v>499</v>
      </c>
      <c r="BD79" s="112">
        <f>'Quarterly data'!BE74</f>
        <v>497</v>
      </c>
      <c r="BE79" s="112">
        <f>'Quarterly data'!BF74</f>
        <v>499</v>
      </c>
      <c r="BF79" s="112">
        <f>'Quarterly data'!BG74</f>
        <v>545</v>
      </c>
      <c r="BG79" s="112">
        <f>'Quarterly data'!BH74</f>
        <v>575</v>
      </c>
      <c r="BH79" s="112">
        <f>'Quarterly data'!BI74</f>
        <v>633</v>
      </c>
      <c r="BI79" s="112">
        <f>'Quarterly data'!BJ74</f>
        <v>578</v>
      </c>
      <c r="BJ79" s="112">
        <f>'Quarterly data'!BK74</f>
        <v>579</v>
      </c>
      <c r="BK79" s="112">
        <f>'Quarterly data'!BL74</f>
        <v>613</v>
      </c>
      <c r="BL79" s="112">
        <f>'Quarterly data'!BM74</f>
        <v>679</v>
      </c>
      <c r="BM79" s="112">
        <f>'Quarterly data'!BN74</f>
        <v>680</v>
      </c>
      <c r="BN79" s="112">
        <f>'Quarterly data'!BO74</f>
        <v>692</v>
      </c>
      <c r="BO79" s="112">
        <f>'Quarterly data'!BP74</f>
        <v>660</v>
      </c>
      <c r="BP79" s="112">
        <f>'Quarterly data'!BQ74</f>
        <v>753</v>
      </c>
      <c r="BQ79" s="112">
        <f>'Quarterly data'!BR74</f>
        <v>772</v>
      </c>
      <c r="BR79" s="112">
        <f>'Quarterly data'!BS74</f>
        <v>722</v>
      </c>
      <c r="BS79" s="112">
        <f>'Quarterly data'!BT74</f>
        <v>798</v>
      </c>
      <c r="BT79" s="112">
        <f>'Quarterly data'!BU74</f>
        <v>921</v>
      </c>
      <c r="BU79" s="112">
        <f>'Quarterly data'!BV74</f>
        <v>924</v>
      </c>
      <c r="BV79" s="112">
        <f>'Quarterly data'!BW74</f>
        <v>906</v>
      </c>
      <c r="BW79" s="112">
        <f>'Quarterly data'!BX74</f>
        <v>684</v>
      </c>
      <c r="BX79" s="112">
        <f>'Quarterly data'!BY74</f>
        <v>1010</v>
      </c>
      <c r="BY79" s="112">
        <f>'Quarterly data'!BZ74</f>
        <v>842</v>
      </c>
      <c r="BZ79" s="112">
        <f>'Quarterly data'!CA74</f>
        <v>803</v>
      </c>
      <c r="CA79" s="112">
        <f>'Quarterly data'!CB74</f>
        <v>927</v>
      </c>
      <c r="CB79" s="112">
        <f>'Quarterly data'!CC74</f>
        <v>983</v>
      </c>
      <c r="CC79" s="112">
        <f>'Quarterly data'!CD74</f>
        <v>1130</v>
      </c>
      <c r="CD79" s="112">
        <f>'Quarterly data'!CE74</f>
        <v>1090</v>
      </c>
      <c r="CE79" s="112">
        <f>'Quarterly data'!CF74</f>
        <v>1372</v>
      </c>
      <c r="CF79" s="112">
        <f>'Quarterly data'!CG74</f>
        <v>1440</v>
      </c>
      <c r="CG79" s="112">
        <f>'Quarterly data'!CH74</f>
        <v>1403</v>
      </c>
      <c r="CH79" s="112">
        <f>'Quarterly data'!CI74</f>
        <v>1320</v>
      </c>
      <c r="CI79" s="112">
        <f>'Quarterly data'!CJ74</f>
        <v>1726</v>
      </c>
      <c r="CJ79" s="112">
        <f>'Quarterly data'!CK74</f>
        <v>1800</v>
      </c>
      <c r="CK79" s="112">
        <f>'Quarterly data'!CL74</f>
        <v>1788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237</v>
      </c>
      <c r="AU80" s="112">
        <f>'Quarterly data'!AV75</f>
        <v>250</v>
      </c>
      <c r="AV80" s="112">
        <f>'Quarterly data'!AW75</f>
        <v>267</v>
      </c>
      <c r="AW80" s="112">
        <f>'Quarterly data'!AX75</f>
        <v>292</v>
      </c>
      <c r="AX80" s="112">
        <f>'Quarterly data'!AY75</f>
        <v>291</v>
      </c>
      <c r="AY80" s="112">
        <f>'Quarterly data'!AZ75</f>
        <v>284</v>
      </c>
      <c r="AZ80" s="112">
        <f>'Quarterly data'!BA75</f>
        <v>299</v>
      </c>
      <c r="BA80" s="112">
        <f>'Quarterly data'!BB75</f>
        <v>300</v>
      </c>
      <c r="BB80" s="112">
        <f>'Quarterly data'!BC75</f>
        <v>282</v>
      </c>
      <c r="BC80" s="112">
        <f>'Quarterly data'!BD75</f>
        <v>315</v>
      </c>
      <c r="BD80" s="112">
        <f>'Quarterly data'!BE75</f>
        <v>313</v>
      </c>
      <c r="BE80" s="112">
        <f>'Quarterly data'!BF75</f>
        <v>311</v>
      </c>
      <c r="BF80" s="112">
        <f>'Quarterly data'!BG75</f>
        <v>354</v>
      </c>
      <c r="BG80" s="112">
        <f>'Quarterly data'!BH75</f>
        <v>369</v>
      </c>
      <c r="BH80" s="112">
        <f>'Quarterly data'!BI75</f>
        <v>394</v>
      </c>
      <c r="BI80" s="112">
        <f>'Quarterly data'!BJ75</f>
        <v>358</v>
      </c>
      <c r="BJ80" s="112">
        <f>'Quarterly data'!BK75</f>
        <v>382</v>
      </c>
      <c r="BK80" s="112">
        <f>'Quarterly data'!BL75</f>
        <v>410</v>
      </c>
      <c r="BL80" s="112">
        <f>'Quarterly data'!BM75</f>
        <v>438</v>
      </c>
      <c r="BM80" s="112">
        <f>'Quarterly data'!BN75</f>
        <v>442</v>
      </c>
      <c r="BN80" s="112">
        <f>'Quarterly data'!BO75</f>
        <v>467</v>
      </c>
      <c r="BO80" s="112">
        <f>'Quarterly data'!BP75</f>
        <v>457</v>
      </c>
      <c r="BP80" s="112">
        <f>'Quarterly data'!BQ75</f>
        <v>508</v>
      </c>
      <c r="BQ80" s="112">
        <f>'Quarterly data'!BR75</f>
        <v>537</v>
      </c>
      <c r="BR80" s="112">
        <f>'Quarterly data'!BS75</f>
        <v>494</v>
      </c>
      <c r="BS80" s="112">
        <f>'Quarterly data'!BT75</f>
        <v>595</v>
      </c>
      <c r="BT80" s="112">
        <f>'Quarterly data'!BU75</f>
        <v>658</v>
      </c>
      <c r="BU80" s="112">
        <f>'Quarterly data'!BV75</f>
        <v>689</v>
      </c>
      <c r="BV80" s="112">
        <f>'Quarterly data'!BW75</f>
        <v>703</v>
      </c>
      <c r="BW80" s="112">
        <f>'Quarterly data'!BX75</f>
        <v>602</v>
      </c>
      <c r="BX80" s="112">
        <f>'Quarterly data'!BY75</f>
        <v>879</v>
      </c>
      <c r="BY80" s="112">
        <f>'Quarterly data'!BZ75</f>
        <v>743</v>
      </c>
      <c r="BZ80" s="112">
        <f>'Quarterly data'!CA75</f>
        <v>707</v>
      </c>
      <c r="CA80" s="112">
        <f>'Quarterly data'!CB75</f>
        <v>801</v>
      </c>
      <c r="CB80" s="112">
        <f>'Quarterly data'!CC75</f>
        <v>807</v>
      </c>
      <c r="CC80" s="112">
        <f>'Quarterly data'!CD75</f>
        <v>938</v>
      </c>
      <c r="CD80" s="112">
        <f>'Quarterly data'!CE75</f>
        <v>883</v>
      </c>
      <c r="CE80" s="112">
        <f>'Quarterly data'!CF75</f>
        <v>1128</v>
      </c>
      <c r="CF80" s="112">
        <f>'Quarterly data'!CG75</f>
        <v>1227</v>
      </c>
      <c r="CG80" s="112">
        <f>'Quarterly data'!CH75</f>
        <v>1113</v>
      </c>
      <c r="CH80" s="112">
        <f>'Quarterly data'!CI75</f>
        <v>1079</v>
      </c>
      <c r="CI80" s="112">
        <f>'Quarterly data'!CJ75</f>
        <v>1441</v>
      </c>
      <c r="CJ80" s="112">
        <f>'Quarterly data'!CK75</f>
        <v>1463</v>
      </c>
      <c r="CK80" s="112">
        <f>'Quarterly data'!CL75</f>
        <v>1479</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0</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44</v>
      </c>
      <c r="S81">
        <f>'Quarterly data'!T76</f>
        <v>44</v>
      </c>
      <c r="T81">
        <f>'Quarterly data'!U76</f>
        <v>44</v>
      </c>
      <c r="U81">
        <f>'Quarterly data'!V76</f>
        <v>44</v>
      </c>
      <c r="V81">
        <f>'Quarterly data'!W76</f>
        <v>48</v>
      </c>
      <c r="W81">
        <f>'Quarterly data'!X76</f>
        <v>48</v>
      </c>
      <c r="X81">
        <f>'Quarterly data'!Y76</f>
        <v>48</v>
      </c>
      <c r="Y81">
        <f>'Quarterly data'!Z76</f>
        <v>48</v>
      </c>
      <c r="Z81">
        <f>'Quarterly data'!AA76</f>
        <v>69</v>
      </c>
      <c r="AA81">
        <f>'Quarterly data'!AB76</f>
        <v>69</v>
      </c>
      <c r="AB81">
        <f>'Quarterly data'!AC76</f>
        <v>69</v>
      </c>
      <c r="AC81">
        <f>'Quarterly data'!AD76</f>
        <v>70</v>
      </c>
      <c r="AD81">
        <f>'Quarterly data'!AE76</f>
        <v>74</v>
      </c>
      <c r="AE81">
        <f>'Quarterly data'!AF76</f>
        <v>75</v>
      </c>
      <c r="AF81">
        <f>'Quarterly data'!AG76</f>
        <v>70</v>
      </c>
      <c r="AG81">
        <f>'Quarterly data'!AH76</f>
        <v>71</v>
      </c>
      <c r="AH81">
        <f>'Quarterly data'!AI76</f>
        <v>70</v>
      </c>
      <c r="AI81">
        <f>'Quarterly data'!AJ76</f>
        <v>72</v>
      </c>
      <c r="AJ81">
        <f>'Quarterly data'!AK76</f>
        <v>72</v>
      </c>
      <c r="AK81">
        <f>'Quarterly data'!AL76</f>
        <v>75</v>
      </c>
      <c r="AL81">
        <f>'Quarterly data'!AM76</f>
        <v>79</v>
      </c>
      <c r="AM81">
        <f>'Quarterly data'!AN76</f>
        <v>80</v>
      </c>
      <c r="AN81">
        <f>'Quarterly data'!AO76</f>
        <v>85</v>
      </c>
      <c r="AO81">
        <f>'Quarterly data'!AP76</f>
        <v>84</v>
      </c>
      <c r="AP81">
        <f>'Quarterly data'!AQ76</f>
        <v>82</v>
      </c>
      <c r="AQ81">
        <f>'Quarterly data'!AR76</f>
        <v>84</v>
      </c>
      <c r="AR81">
        <f>'Quarterly data'!AS76</f>
        <v>92</v>
      </c>
      <c r="AS81">
        <f>'Quarterly data'!AT76</f>
        <v>90</v>
      </c>
      <c r="AT81">
        <f>'Quarterly data'!AU76</f>
        <v>102</v>
      </c>
      <c r="AU81">
        <f>'Quarterly data'!AV76</f>
        <v>107</v>
      </c>
      <c r="AV81">
        <f>'Quarterly data'!AW76</f>
        <v>109</v>
      </c>
      <c r="AW81">
        <f>'Quarterly data'!AX76</f>
        <v>112</v>
      </c>
      <c r="AX81">
        <f>'Quarterly data'!AY76</f>
        <v>127</v>
      </c>
      <c r="AY81">
        <f>'Quarterly data'!AZ76</f>
        <v>126</v>
      </c>
      <c r="AZ81">
        <f>'Quarterly data'!BA76</f>
        <v>131</v>
      </c>
      <c r="BA81">
        <f>'Quarterly data'!BB76</f>
        <v>130</v>
      </c>
      <c r="BB81">
        <f>'Quarterly data'!BC76</f>
        <v>190</v>
      </c>
      <c r="BC81">
        <f>'Quarterly data'!BD76</f>
        <v>184</v>
      </c>
      <c r="BD81">
        <f>'Quarterly data'!BE76</f>
        <v>184</v>
      </c>
      <c r="BE81">
        <f>'Quarterly data'!BF76</f>
        <v>188</v>
      </c>
      <c r="BF81">
        <f>'Quarterly data'!BG76</f>
        <v>192</v>
      </c>
      <c r="BG81">
        <f>'Quarterly data'!BH76</f>
        <v>207</v>
      </c>
      <c r="BH81">
        <f>'Quarterly data'!BI76</f>
        <v>239</v>
      </c>
      <c r="BI81">
        <f>'Quarterly data'!BJ76</f>
        <v>220</v>
      </c>
      <c r="BJ81">
        <f>'Quarterly data'!BK76</f>
        <v>197</v>
      </c>
      <c r="BK81">
        <f>'Quarterly data'!BL76</f>
        <v>202</v>
      </c>
      <c r="BL81">
        <f>'Quarterly data'!BM76</f>
        <v>242</v>
      </c>
      <c r="BM81">
        <f>'Quarterly data'!BN76</f>
        <v>238</v>
      </c>
      <c r="BN81">
        <f>'Quarterly data'!BO76</f>
        <v>226</v>
      </c>
      <c r="BO81">
        <f>'Quarterly data'!BP76</f>
        <v>204</v>
      </c>
      <c r="BP81">
        <f>'Quarterly data'!BQ76</f>
        <v>245</v>
      </c>
      <c r="BQ81">
        <f>'Quarterly data'!BR76</f>
        <v>235</v>
      </c>
      <c r="BR81">
        <f>'Quarterly data'!BS76</f>
        <v>228</v>
      </c>
      <c r="BS81">
        <f>'Quarterly data'!BT76</f>
        <v>203</v>
      </c>
      <c r="BT81">
        <f>'Quarterly data'!BU76</f>
        <v>263</v>
      </c>
      <c r="BU81">
        <f>'Quarterly data'!BV76</f>
        <v>235</v>
      </c>
      <c r="BV81">
        <f>'Quarterly data'!BW76</f>
        <v>202</v>
      </c>
      <c r="BW81">
        <f>'Quarterly data'!BX76</f>
        <v>82</v>
      </c>
      <c r="BX81">
        <f>'Quarterly data'!BY76</f>
        <v>131</v>
      </c>
      <c r="BY81">
        <f>'Quarterly data'!BZ76</f>
        <v>98</v>
      </c>
      <c r="BZ81">
        <f>'Quarterly data'!CA76</f>
        <v>96</v>
      </c>
      <c r="CA81">
        <f>'Quarterly data'!CB76</f>
        <v>126</v>
      </c>
      <c r="CB81">
        <f>'Quarterly data'!CC76</f>
        <v>176</v>
      </c>
      <c r="CC81">
        <f>'Quarterly data'!CD76</f>
        <v>192</v>
      </c>
      <c r="CD81">
        <f>'Quarterly data'!CE76</f>
        <v>207</v>
      </c>
      <c r="CE81">
        <f>'Quarterly data'!CF76</f>
        <v>244</v>
      </c>
      <c r="CF81">
        <f>'Quarterly data'!CG76</f>
        <v>213</v>
      </c>
      <c r="CG81">
        <f>'Quarterly data'!CH76</f>
        <v>290</v>
      </c>
      <c r="CH81">
        <f>'Quarterly data'!CI76</f>
        <v>242</v>
      </c>
      <c r="CI81">
        <f>'Quarterly data'!CJ76</f>
        <v>285</v>
      </c>
      <c r="CJ81">
        <f>'Quarterly data'!CK76</f>
        <v>337</v>
      </c>
      <c r="CK81">
        <f>'Quarterly data'!CL76</f>
        <v>308</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0</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0</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1466</v>
      </c>
      <c r="AU83" s="234">
        <f>'Quarterly data'!AV80</f>
        <v>1510</v>
      </c>
      <c r="AV83" s="234">
        <f>'Quarterly data'!AW80</f>
        <v>1509</v>
      </c>
      <c r="AW83" s="234">
        <f>'Quarterly data'!AX80</f>
        <v>1561</v>
      </c>
      <c r="AX83" s="234">
        <f>'Quarterly data'!AY80</f>
        <v>1554</v>
      </c>
      <c r="AY83" s="234">
        <f>'Quarterly data'!AZ80</f>
        <v>1578</v>
      </c>
      <c r="AZ83" s="234">
        <f>'Quarterly data'!BA80</f>
        <v>1643</v>
      </c>
      <c r="BA83" s="234">
        <f>'Quarterly data'!BB80</f>
        <v>1643</v>
      </c>
      <c r="BB83" s="234">
        <f>'Quarterly data'!BC80</f>
        <v>1678</v>
      </c>
      <c r="BC83" s="234">
        <f>'Quarterly data'!BD80</f>
        <v>1724</v>
      </c>
      <c r="BD83" s="234">
        <f>'Quarterly data'!BE80</f>
        <v>1776</v>
      </c>
      <c r="BE83" s="234">
        <f>'Quarterly data'!BF80</f>
        <v>1808</v>
      </c>
      <c r="BF83" s="234">
        <f>'Quarterly data'!BG80</f>
        <v>1858</v>
      </c>
      <c r="BG83" s="234">
        <f>'Quarterly data'!BH80</f>
        <v>1872</v>
      </c>
      <c r="BH83" s="234">
        <f>'Quarterly data'!BI80</f>
        <v>1833</v>
      </c>
      <c r="BI83" s="234">
        <f>'Quarterly data'!BJ80</f>
        <v>1841</v>
      </c>
      <c r="BJ83" s="234">
        <f>'Quarterly data'!BK80</f>
        <v>1862</v>
      </c>
      <c r="BK83" s="234">
        <f>'Quarterly data'!BL80</f>
        <v>1904</v>
      </c>
      <c r="BL83" s="234">
        <f>'Quarterly data'!BM80</f>
        <v>1955</v>
      </c>
      <c r="BM83" s="234">
        <f>'Quarterly data'!BN80</f>
        <v>1973</v>
      </c>
      <c r="BN83" s="234">
        <f>'Quarterly data'!BO80</f>
        <v>2043</v>
      </c>
      <c r="BO83" s="234">
        <f>'Quarterly data'!BP80</f>
        <v>2052</v>
      </c>
      <c r="BP83" s="234">
        <f>'Quarterly data'!BQ80</f>
        <v>2092</v>
      </c>
      <c r="BQ83" s="234">
        <f>'Quarterly data'!BR80</f>
        <v>2162</v>
      </c>
      <c r="BR83" s="234">
        <f>'Quarterly data'!BS80</f>
        <v>2168</v>
      </c>
      <c r="BS83" s="234">
        <f>'Quarterly data'!BT80</f>
        <v>2305</v>
      </c>
      <c r="BT83" s="234">
        <f>'Quarterly data'!BU80</f>
        <v>2321</v>
      </c>
      <c r="BU83" s="234">
        <f>'Quarterly data'!BV80</f>
        <v>2344</v>
      </c>
      <c r="BV83" s="234">
        <f>'Quarterly data'!BW80</f>
        <v>2249</v>
      </c>
      <c r="BW83" s="234">
        <f>'Quarterly data'!BX80</f>
        <v>2017</v>
      </c>
      <c r="BX83" s="234">
        <f>'Quarterly data'!BY80</f>
        <v>2235</v>
      </c>
      <c r="BY83" s="234">
        <f>'Quarterly data'!BZ80</f>
        <v>2329</v>
      </c>
      <c r="BZ83" s="234">
        <f>'Quarterly data'!CA80</f>
        <v>2327</v>
      </c>
      <c r="CA83" s="234">
        <f>'Quarterly data'!CB80</f>
        <v>2433</v>
      </c>
      <c r="CB83" s="234">
        <f>'Quarterly data'!CC80</f>
        <v>2461</v>
      </c>
      <c r="CC83" s="234">
        <f>'Quarterly data'!CD80</f>
        <v>2568</v>
      </c>
      <c r="CD83" s="234">
        <f>'Quarterly data'!CE80</f>
        <v>2510</v>
      </c>
      <c r="CE83" s="234">
        <f>'Quarterly data'!CF80</f>
        <v>2615</v>
      </c>
      <c r="CF83" s="234">
        <f>'Quarterly data'!CG80</f>
        <v>2708</v>
      </c>
      <c r="CG83" s="234">
        <f>'Quarterly data'!CH80</f>
        <v>2755</v>
      </c>
      <c r="CH83" s="234">
        <f>'Quarterly data'!CI80</f>
        <v>2741</v>
      </c>
      <c r="CI83" s="234">
        <f>'Quarterly data'!CJ80</f>
        <v>2780</v>
      </c>
      <c r="CJ83" s="234">
        <f>'Quarterly data'!CK80</f>
        <v>2910</v>
      </c>
      <c r="CK83" s="234">
        <f>'Quarterly data'!CL80</f>
        <v>3030</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-35</v>
      </c>
      <c r="DL83" s="234">
        <f>'Quarterly data'!DM90</f>
        <v>-3</v>
      </c>
      <c r="DM83" s="234">
        <f>'Quarterly data'!DN90</f>
        <v>-220</v>
      </c>
      <c r="DN83" s="234">
        <f>'Quarterly data'!DO90</f>
        <v>0</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1284</v>
      </c>
      <c r="AU85" s="234">
        <f>'Quarterly data'!AV82</f>
        <v>1333</v>
      </c>
      <c r="AV85" s="234">
        <f>'Quarterly data'!AW82</f>
        <v>1354</v>
      </c>
      <c r="AW85" s="234">
        <f>'Quarterly data'!AX82</f>
        <v>1418</v>
      </c>
      <c r="AX85" s="234">
        <f>'Quarterly data'!AY82</f>
        <v>1427</v>
      </c>
      <c r="AY85" s="234">
        <f>'Quarterly data'!AZ82</f>
        <v>1429</v>
      </c>
      <c r="AZ85" s="234">
        <f>'Quarterly data'!BA82</f>
        <v>1546</v>
      </c>
      <c r="BA85" s="234">
        <f>'Quarterly data'!BB82</f>
        <v>1443</v>
      </c>
      <c r="BB85" s="234">
        <f>'Quarterly data'!BC82</f>
        <v>1554</v>
      </c>
      <c r="BC85" s="234">
        <f>'Quarterly data'!BD82</f>
        <v>1605</v>
      </c>
      <c r="BD85" s="234">
        <f>'Quarterly data'!BE82</f>
        <v>1678</v>
      </c>
      <c r="BE85" s="234">
        <f>'Quarterly data'!BF82</f>
        <v>1646</v>
      </c>
      <c r="BF85" s="234">
        <f>'Quarterly data'!BG82</f>
        <v>1677</v>
      </c>
      <c r="BG85" s="234">
        <f>'Quarterly data'!BH82</f>
        <v>1747</v>
      </c>
      <c r="BH85" s="234">
        <f>'Quarterly data'!BI82</f>
        <v>1705</v>
      </c>
      <c r="BI85" s="234">
        <f>'Quarterly data'!BJ82</f>
        <v>1677</v>
      </c>
      <c r="BJ85" s="234">
        <f>'Quarterly data'!BK82</f>
        <v>1641</v>
      </c>
      <c r="BK85" s="234">
        <f>'Quarterly data'!BL82</f>
        <v>1691</v>
      </c>
      <c r="BL85" s="234">
        <f>'Quarterly data'!BM82</f>
        <v>1750</v>
      </c>
      <c r="BM85" s="234">
        <f>'Quarterly data'!BN82</f>
        <v>1750</v>
      </c>
      <c r="BN85" s="234">
        <f>'Quarterly data'!BO82</f>
        <v>1873</v>
      </c>
      <c r="BO85" s="234">
        <f>'Quarterly data'!BP82</f>
        <v>1820</v>
      </c>
      <c r="BP85" s="234">
        <f>'Quarterly data'!BQ82</f>
        <v>1833</v>
      </c>
      <c r="BQ85" s="234">
        <f>'Quarterly data'!BR82</f>
        <v>1911</v>
      </c>
      <c r="BR85" s="234">
        <f>'Quarterly data'!BS82</f>
        <v>1903</v>
      </c>
      <c r="BS85" s="234">
        <f>'Quarterly data'!BT82</f>
        <v>2004</v>
      </c>
      <c r="BT85" s="234">
        <f>'Quarterly data'!BU82</f>
        <v>1922</v>
      </c>
      <c r="BU85" s="234">
        <f>'Quarterly data'!BV82</f>
        <v>1946</v>
      </c>
      <c r="BV85" s="234">
        <f>'Quarterly data'!BW82</f>
        <v>2053</v>
      </c>
      <c r="BW85" s="234">
        <f>'Quarterly data'!BX82</f>
        <v>1810</v>
      </c>
      <c r="BX85" s="234">
        <f>'Quarterly data'!BY82</f>
        <v>1958</v>
      </c>
      <c r="BY85" s="234">
        <f>'Quarterly data'!BZ82</f>
        <v>2062</v>
      </c>
      <c r="BZ85" s="234">
        <f>'Quarterly data'!CA82</f>
        <v>2160</v>
      </c>
      <c r="CA85" s="234">
        <f>'Quarterly data'!CB82</f>
        <v>2036</v>
      </c>
      <c r="CB85" s="234">
        <f>'Quarterly data'!CC82</f>
        <v>2062</v>
      </c>
      <c r="CC85" s="234">
        <f>'Quarterly data'!CD82</f>
        <v>2210</v>
      </c>
      <c r="CD85" s="234">
        <f>'Quarterly data'!CE82</f>
        <v>2229</v>
      </c>
      <c r="CE85" s="234">
        <f>'Quarterly data'!CF82</f>
        <v>2347</v>
      </c>
      <c r="CF85" s="234">
        <f>'Quarterly data'!CG82</f>
        <v>2433</v>
      </c>
      <c r="CG85" s="234">
        <f>'Quarterly data'!CH82</f>
        <v>2457</v>
      </c>
      <c r="CH85" s="234">
        <f>'Quarterly data'!CI82</f>
        <v>2334</v>
      </c>
      <c r="CI85" s="234">
        <f>'Quarterly data'!CJ82</f>
        <v>2421</v>
      </c>
      <c r="CJ85" s="234">
        <f>'Quarterly data'!CK82</f>
        <v>2584</v>
      </c>
      <c r="CK85" s="234">
        <f>'Quarterly data'!CL82</f>
        <v>2757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0</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176</v>
      </c>
      <c r="AU86" s="112">
        <f>'Quarterly data'!AV83</f>
        <v>209</v>
      </c>
      <c r="AV86" s="112">
        <f>'Quarterly data'!AW83</f>
        <v>181</v>
      </c>
      <c r="AW86" s="112">
        <f>'Quarterly data'!AX83</f>
        <v>210</v>
      </c>
      <c r="AX86" s="112">
        <f>'Quarterly data'!AY83</f>
        <v>223</v>
      </c>
      <c r="AY86" s="112">
        <f>'Quarterly data'!AZ83</f>
        <v>265</v>
      </c>
      <c r="AZ86" s="112">
        <f>'Quarterly data'!BA83</f>
        <v>233</v>
      </c>
      <c r="BA86" s="112">
        <f>'Quarterly data'!BB83</f>
        <v>217</v>
      </c>
      <c r="BB86" s="112">
        <f>'Quarterly data'!BC83</f>
        <v>242</v>
      </c>
      <c r="BC86" s="112">
        <f>'Quarterly data'!BD83</f>
        <v>248</v>
      </c>
      <c r="BD86" s="112">
        <f>'Quarterly data'!BE83</f>
        <v>250</v>
      </c>
      <c r="BE86" s="112">
        <f>'Quarterly data'!BF83</f>
        <v>245</v>
      </c>
      <c r="BF86" s="112">
        <f>'Quarterly data'!BG83</f>
        <v>284</v>
      </c>
      <c r="BG86" s="112">
        <f>'Quarterly data'!BH83</f>
        <v>239</v>
      </c>
      <c r="BH86" s="112">
        <f>'Quarterly data'!BI83</f>
        <v>280</v>
      </c>
      <c r="BI86" s="112">
        <f>'Quarterly data'!BJ83</f>
        <v>273</v>
      </c>
      <c r="BJ86" s="112">
        <f>'Quarterly data'!BK83</f>
        <v>271</v>
      </c>
      <c r="BK86" s="112">
        <f>'Quarterly data'!BL83</f>
        <v>283</v>
      </c>
      <c r="BL86" s="112">
        <f>'Quarterly data'!BM83</f>
        <v>307</v>
      </c>
      <c r="BM86" s="112">
        <f>'Quarterly data'!BN83</f>
        <v>294</v>
      </c>
      <c r="BN86" s="112">
        <f>'Quarterly data'!BO83</f>
        <v>282</v>
      </c>
      <c r="BO86" s="112">
        <f>'Quarterly data'!BP83</f>
        <v>290</v>
      </c>
      <c r="BP86" s="112">
        <f>'Quarterly data'!BQ83</f>
        <v>321</v>
      </c>
      <c r="BQ86" s="112">
        <f>'Quarterly data'!BR83</f>
        <v>320</v>
      </c>
      <c r="BR86" s="112">
        <f>'Quarterly data'!BS83</f>
        <v>329</v>
      </c>
      <c r="BS86" s="112">
        <f>'Quarterly data'!BT83</f>
        <v>432</v>
      </c>
      <c r="BT86" s="112">
        <f>'Quarterly data'!BU83</f>
        <v>325</v>
      </c>
      <c r="BU86" s="112">
        <f>'Quarterly data'!BV83</f>
        <v>340</v>
      </c>
      <c r="BV86" s="112">
        <f>'Quarterly data'!BW83</f>
        <v>378</v>
      </c>
      <c r="BW86" s="112">
        <f>'Quarterly data'!BX83</f>
        <v>355</v>
      </c>
      <c r="BX86" s="112">
        <f>'Quarterly data'!BY83</f>
        <v>342</v>
      </c>
      <c r="BY86" s="112">
        <f>'Quarterly data'!BZ83</f>
        <v>377</v>
      </c>
      <c r="BZ86" s="112">
        <f>'Quarterly data'!CA83</f>
        <v>377</v>
      </c>
      <c r="CA86" s="112">
        <f>'Quarterly data'!CB83</f>
        <v>427</v>
      </c>
      <c r="CB86" s="112">
        <f>'Quarterly data'!CC83</f>
        <v>439</v>
      </c>
      <c r="CC86" s="112">
        <f>'Quarterly data'!CD83</f>
        <v>409</v>
      </c>
      <c r="CD86" s="112">
        <f>'Quarterly data'!CE83</f>
        <v>470</v>
      </c>
      <c r="CE86" s="112">
        <f>'Quarterly data'!CF83</f>
        <v>431</v>
      </c>
      <c r="CF86" s="112">
        <f>'Quarterly data'!CG83</f>
        <v>520</v>
      </c>
      <c r="CG86" s="112">
        <f>'Quarterly data'!CH83</f>
        <v>406</v>
      </c>
      <c r="CH86" s="112">
        <f>'Quarterly data'!CI83</f>
        <v>435</v>
      </c>
      <c r="CI86" s="112">
        <f>'Quarterly data'!CJ83</f>
        <v>564</v>
      </c>
      <c r="CJ86" s="112">
        <f>'Quarterly data'!CK83</f>
        <v>442</v>
      </c>
      <c r="CK86" s="112">
        <f>'Quarterly data'!CL83</f>
        <v>405</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0</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1108</v>
      </c>
      <c r="AU87" s="112">
        <f>'Quarterly data'!AV84</f>
        <v>1124</v>
      </c>
      <c r="AV87" s="112">
        <f>'Quarterly data'!AW84</f>
        <v>1173</v>
      </c>
      <c r="AW87" s="112">
        <f>'Quarterly data'!AX84</f>
        <v>1208</v>
      </c>
      <c r="AX87" s="112">
        <f>'Quarterly data'!AY84</f>
        <v>1204</v>
      </c>
      <c r="AY87" s="112">
        <f>'Quarterly data'!AZ84</f>
        <v>1164</v>
      </c>
      <c r="AZ87" s="112">
        <f>'Quarterly data'!BA84</f>
        <v>1314</v>
      </c>
      <c r="BA87" s="112">
        <f>'Quarterly data'!BB84</f>
        <v>1227</v>
      </c>
      <c r="BB87" s="112">
        <f>'Quarterly data'!BC84</f>
        <v>1312</v>
      </c>
      <c r="BC87" s="112">
        <f>'Quarterly data'!BD84</f>
        <v>1356</v>
      </c>
      <c r="BD87" s="112">
        <f>'Quarterly data'!BE84</f>
        <v>1428</v>
      </c>
      <c r="BE87" s="112">
        <f>'Quarterly data'!BF84</f>
        <v>1401</v>
      </c>
      <c r="BF87" s="112">
        <f>'Quarterly data'!BG84</f>
        <v>1392</v>
      </c>
      <c r="BG87" s="112">
        <f>'Quarterly data'!BH84</f>
        <v>1508</v>
      </c>
      <c r="BH87" s="112">
        <f>'Quarterly data'!BI84</f>
        <v>1425</v>
      </c>
      <c r="BI87" s="112">
        <f>'Quarterly data'!BJ84</f>
        <v>1403</v>
      </c>
      <c r="BJ87" s="112">
        <f>'Quarterly data'!BK84</f>
        <v>1370</v>
      </c>
      <c r="BK87" s="112">
        <f>'Quarterly data'!BL84</f>
        <v>1408</v>
      </c>
      <c r="BL87" s="112">
        <f>'Quarterly data'!BM84</f>
        <v>1443</v>
      </c>
      <c r="BM87" s="112">
        <f>'Quarterly data'!BN84</f>
        <v>1456</v>
      </c>
      <c r="BN87" s="112">
        <f>'Quarterly data'!BO84</f>
        <v>1591</v>
      </c>
      <c r="BO87" s="112">
        <f>'Quarterly data'!BP84</f>
        <v>1530</v>
      </c>
      <c r="BP87" s="112">
        <f>'Quarterly data'!BQ84</f>
        <v>1512</v>
      </c>
      <c r="BQ87" s="112">
        <f>'Quarterly data'!BR84</f>
        <v>1591</v>
      </c>
      <c r="BR87" s="112">
        <f>'Quarterly data'!BS84</f>
        <v>1574</v>
      </c>
      <c r="BS87" s="112">
        <f>'Quarterly data'!BT84</f>
        <v>1572</v>
      </c>
      <c r="BT87" s="112">
        <f>'Quarterly data'!BU84</f>
        <v>1597</v>
      </c>
      <c r="BU87" s="112">
        <f>'Quarterly data'!BV84</f>
        <v>1606</v>
      </c>
      <c r="BV87" s="112">
        <f>'Quarterly data'!BW84</f>
        <v>1675</v>
      </c>
      <c r="BW87" s="112">
        <f>'Quarterly data'!BX84</f>
        <v>1454</v>
      </c>
      <c r="BX87" s="112">
        <f>'Quarterly data'!BY84</f>
        <v>1616</v>
      </c>
      <c r="BY87" s="112">
        <f>'Quarterly data'!BZ84</f>
        <v>1685</v>
      </c>
      <c r="BZ87" s="112">
        <f>'Quarterly data'!CA84</f>
        <v>1783</v>
      </c>
      <c r="CA87" s="112">
        <f>'Quarterly data'!CB84</f>
        <v>1608</v>
      </c>
      <c r="CB87" s="112">
        <f>'Quarterly data'!CC84</f>
        <v>1624</v>
      </c>
      <c r="CC87" s="112">
        <f>'Quarterly data'!CD84</f>
        <v>1801</v>
      </c>
      <c r="CD87" s="112">
        <f>'Quarterly data'!CE84</f>
        <v>1759</v>
      </c>
      <c r="CE87" s="112">
        <f>'Quarterly data'!CF84</f>
        <v>1916</v>
      </c>
      <c r="CF87" s="112">
        <f>'Quarterly data'!CG84</f>
        <v>1913</v>
      </c>
      <c r="CG87" s="112">
        <f>'Quarterly data'!CH84</f>
        <v>2051</v>
      </c>
      <c r="CH87" s="112">
        <f>'Quarterly data'!CI84</f>
        <v>1899</v>
      </c>
      <c r="CI87" s="112">
        <f>'Quarterly data'!CJ84</f>
        <v>1857</v>
      </c>
      <c r="CJ87" s="112">
        <f>'Quarterly data'!CK84</f>
        <v>2142</v>
      </c>
      <c r="CK87" s="112">
        <f>'Quarterly data'!CL84</f>
        <v>2352</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0</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0</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348</v>
      </c>
      <c r="AU89" s="234">
        <f>'Quarterly data'!AV86</f>
        <v>340</v>
      </c>
      <c r="AV89" s="234">
        <f>'Quarterly data'!AW86</f>
        <v>339</v>
      </c>
      <c r="AW89" s="234">
        <f>'Quarterly data'!AX86</f>
        <v>381</v>
      </c>
      <c r="AX89" s="234">
        <f>'Quarterly data'!AY86</f>
        <v>370</v>
      </c>
      <c r="AY89" s="234">
        <f>'Quarterly data'!AZ86</f>
        <v>366</v>
      </c>
      <c r="AZ89" s="234">
        <f>'Quarterly data'!BA86</f>
        <v>321</v>
      </c>
      <c r="BA89" s="234">
        <f>'Quarterly data'!BB86</f>
        <v>428</v>
      </c>
      <c r="BB89" s="234">
        <f>'Quarterly data'!BC86</f>
        <v>417</v>
      </c>
      <c r="BC89" s="234">
        <f>'Quarterly data'!BD86</f>
        <v>424</v>
      </c>
      <c r="BD89" s="234">
        <f>'Quarterly data'!BE86</f>
        <v>411</v>
      </c>
      <c r="BE89" s="234">
        <f>'Quarterly data'!BF86</f>
        <v>499</v>
      </c>
      <c r="BF89" s="234">
        <f>'Quarterly data'!BG86</f>
        <v>490</v>
      </c>
      <c r="BG89" s="234">
        <f>'Quarterly data'!BH86</f>
        <v>476</v>
      </c>
      <c r="BH89" s="234">
        <f>'Quarterly data'!BI86</f>
        <v>469</v>
      </c>
      <c r="BI89" s="234">
        <f>'Quarterly data'!BJ86</f>
        <v>464</v>
      </c>
      <c r="BJ89" s="234">
        <f>'Quarterly data'!BK86</f>
        <v>451</v>
      </c>
      <c r="BK89" s="234">
        <f>'Quarterly data'!BL86</f>
        <v>438</v>
      </c>
      <c r="BL89" s="234">
        <f>'Quarterly data'!BM86</f>
        <v>480</v>
      </c>
      <c r="BM89" s="234">
        <f>'Quarterly data'!BN86</f>
        <v>465</v>
      </c>
      <c r="BN89" s="234">
        <f>'Quarterly data'!BO86</f>
        <v>443</v>
      </c>
      <c r="BO89" s="234">
        <f>'Quarterly data'!BP86</f>
        <v>440</v>
      </c>
      <c r="BP89" s="234">
        <f>'Quarterly data'!BQ86</f>
        <v>490</v>
      </c>
      <c r="BQ89" s="234">
        <f>'Quarterly data'!BR86</f>
        <v>540</v>
      </c>
      <c r="BR89" s="234">
        <f>'Quarterly data'!BS86</f>
        <v>532</v>
      </c>
      <c r="BS89" s="234">
        <f>'Quarterly data'!BT86</f>
        <v>594</v>
      </c>
      <c r="BT89" s="234">
        <f>'Quarterly data'!BU86</f>
        <v>687</v>
      </c>
      <c r="BU89" s="234">
        <f>'Quarterly data'!BV86</f>
        <v>696</v>
      </c>
      <c r="BV89" s="234">
        <f>'Quarterly data'!BW86</f>
        <v>572</v>
      </c>
      <c r="BW89" s="234">
        <f>'Quarterly data'!BX86</f>
        <v>471</v>
      </c>
      <c r="BX89" s="234">
        <f>'Quarterly data'!BY86</f>
        <v>529</v>
      </c>
      <c r="BY89" s="234">
        <f>'Quarterly data'!BZ86</f>
        <v>606</v>
      </c>
      <c r="BZ89" s="234">
        <f>'Quarterly data'!CA86</f>
        <v>501</v>
      </c>
      <c r="CA89" s="234">
        <f>'Quarterly data'!CB86</f>
        <v>697</v>
      </c>
      <c r="CB89" s="234">
        <f>'Quarterly data'!CC86</f>
        <v>713</v>
      </c>
      <c r="CC89" s="234">
        <f>'Quarterly data'!CD86</f>
        <v>679</v>
      </c>
      <c r="CD89" s="234">
        <f>'Quarterly data'!CE86</f>
        <v>568</v>
      </c>
      <c r="CE89" s="234">
        <f>'Quarterly data'!CF86</f>
        <v>637</v>
      </c>
      <c r="CF89" s="234">
        <f>'Quarterly data'!CG86</f>
        <v>594</v>
      </c>
      <c r="CG89" s="234">
        <f>'Quarterly data'!CH86</f>
        <v>596</v>
      </c>
      <c r="CH89" s="234">
        <f>'Quarterly data'!CI86</f>
        <v>552</v>
      </c>
      <c r="CI89" s="234">
        <f>'Quarterly data'!CJ86</f>
        <v>654</v>
      </c>
      <c r="CJ89" s="234">
        <f>'Quarterly data'!CK86</f>
        <v>773</v>
      </c>
      <c r="CK89" s="234">
        <f>'Quarterly data'!CL86</f>
        <v>554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0</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357</v>
      </c>
      <c r="AU90" s="112">
        <f>'Quarterly data'!AV87</f>
        <v>339</v>
      </c>
      <c r="AV90" s="112">
        <f>'Quarterly data'!AW87</f>
        <v>347</v>
      </c>
      <c r="AW90" s="112">
        <f>'Quarterly data'!AX87</f>
        <v>391</v>
      </c>
      <c r="AX90" s="112">
        <f>'Quarterly data'!AY87</f>
        <v>378</v>
      </c>
      <c r="AY90" s="112">
        <f>'Quarterly data'!AZ87</f>
        <v>360</v>
      </c>
      <c r="AZ90" s="112">
        <f>'Quarterly data'!BA87</f>
        <v>327</v>
      </c>
      <c r="BA90" s="112">
        <f>'Quarterly data'!BB87</f>
        <v>439</v>
      </c>
      <c r="BB90" s="112">
        <f>'Quarterly data'!BC87</f>
        <v>428</v>
      </c>
      <c r="BC90" s="112">
        <f>'Quarterly data'!BD87</f>
        <v>424</v>
      </c>
      <c r="BD90" s="112">
        <f>'Quarterly data'!BE87</f>
        <v>420</v>
      </c>
      <c r="BE90" s="112">
        <f>'Quarterly data'!BF87</f>
        <v>515</v>
      </c>
      <c r="BF90" s="112">
        <f>'Quarterly data'!BG87</f>
        <v>514</v>
      </c>
      <c r="BG90" s="112">
        <f>'Quarterly data'!BH87</f>
        <v>512</v>
      </c>
      <c r="BH90" s="112">
        <f>'Quarterly data'!BI87</f>
        <v>463</v>
      </c>
      <c r="BI90" s="112">
        <f>'Quarterly data'!BJ87</f>
        <v>459</v>
      </c>
      <c r="BJ90" s="112">
        <f>'Quarterly data'!BK87</f>
        <v>433</v>
      </c>
      <c r="BK90" s="112">
        <f>'Quarterly data'!BL87</f>
        <v>420</v>
      </c>
      <c r="BL90" s="112">
        <f>'Quarterly data'!BM87</f>
        <v>450</v>
      </c>
      <c r="BM90" s="112">
        <f>'Quarterly data'!BN87</f>
        <v>444</v>
      </c>
      <c r="BN90" s="112">
        <f>'Quarterly data'!BO87</f>
        <v>438</v>
      </c>
      <c r="BO90" s="112">
        <f>'Quarterly data'!BP87</f>
        <v>428</v>
      </c>
      <c r="BP90" s="112">
        <f>'Quarterly data'!BQ87</f>
        <v>472</v>
      </c>
      <c r="BQ90" s="112">
        <f>'Quarterly data'!BR87</f>
        <v>511</v>
      </c>
      <c r="BR90" s="112">
        <f>'Quarterly data'!BS87</f>
        <v>541</v>
      </c>
      <c r="BS90" s="112">
        <f>'Quarterly data'!BT87</f>
        <v>635</v>
      </c>
      <c r="BT90" s="112">
        <f>'Quarterly data'!BU87</f>
        <v>604</v>
      </c>
      <c r="BU90" s="112">
        <f>'Quarterly data'!BV87</f>
        <v>661</v>
      </c>
      <c r="BV90" s="112">
        <f>'Quarterly data'!BW87</f>
        <v>594</v>
      </c>
      <c r="BW90" s="112">
        <f>'Quarterly data'!BX87</f>
        <v>475</v>
      </c>
      <c r="BX90" s="112">
        <f>'Quarterly data'!BY87</f>
        <v>600</v>
      </c>
      <c r="BY90" s="112">
        <f>'Quarterly data'!BZ87</f>
        <v>662</v>
      </c>
      <c r="BZ90" s="112">
        <f>'Quarterly data'!CA87</f>
        <v>692</v>
      </c>
      <c r="CA90" s="112">
        <f>'Quarterly data'!CB87</f>
        <v>634</v>
      </c>
      <c r="CB90" s="112">
        <f>'Quarterly data'!CC87</f>
        <v>672</v>
      </c>
      <c r="CC90" s="112">
        <f>'Quarterly data'!CD87</f>
        <v>714</v>
      </c>
      <c r="CD90" s="112">
        <f>'Quarterly data'!CE87</f>
        <v>675</v>
      </c>
      <c r="CE90" s="112">
        <f>'Quarterly data'!CF87</f>
        <v>658</v>
      </c>
      <c r="CF90" s="112">
        <f>'Quarterly data'!CG87</f>
        <v>596</v>
      </c>
      <c r="CG90" s="112">
        <f>'Quarterly data'!CH87</f>
        <v>674</v>
      </c>
      <c r="CH90" s="112">
        <f>'Quarterly data'!CI87</f>
        <v>668</v>
      </c>
      <c r="CI90" s="112">
        <f>'Quarterly data'!CJ87</f>
        <v>690</v>
      </c>
      <c r="CJ90" s="112">
        <f>'Quarterly data'!CK87</f>
        <v>776</v>
      </c>
      <c r="CK90" s="112">
        <f>'Quarterly data'!CL87</f>
        <v>780</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0</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262</v>
      </c>
      <c r="AU91" s="112">
        <f>'Quarterly data'!AV88</f>
        <v>231</v>
      </c>
      <c r="AV91" s="112">
        <f>'Quarterly data'!AW88</f>
        <v>250</v>
      </c>
      <c r="AW91" s="112">
        <f>'Quarterly data'!AX88</f>
        <v>274</v>
      </c>
      <c r="AX91" s="112">
        <f>'Quarterly data'!AY88</f>
        <v>284</v>
      </c>
      <c r="AY91" s="112">
        <f>'Quarterly data'!AZ88</f>
        <v>244</v>
      </c>
      <c r="AZ91" s="112">
        <f>'Quarterly data'!BA88</f>
        <v>223</v>
      </c>
      <c r="BA91" s="112">
        <f>'Quarterly data'!BB88</f>
        <v>318</v>
      </c>
      <c r="BB91" s="112">
        <f>'Quarterly data'!BC88</f>
        <v>320</v>
      </c>
      <c r="BC91" s="112">
        <f>'Quarterly data'!BD88</f>
        <v>287</v>
      </c>
      <c r="BD91" s="112">
        <f>'Quarterly data'!BE88</f>
        <v>288</v>
      </c>
      <c r="BE91" s="112">
        <f>'Quarterly data'!BF88</f>
        <v>342</v>
      </c>
      <c r="BF91" s="112">
        <f>'Quarterly data'!BG88</f>
        <v>335</v>
      </c>
      <c r="BG91" s="112">
        <f>'Quarterly data'!BH88</f>
        <v>314</v>
      </c>
      <c r="BH91" s="112">
        <f>'Quarterly data'!BI88</f>
        <v>304</v>
      </c>
      <c r="BI91" s="112">
        <f>'Quarterly data'!BJ88</f>
        <v>316</v>
      </c>
      <c r="BJ91" s="112">
        <f>'Quarterly data'!BK88</f>
        <v>287</v>
      </c>
      <c r="BK91" s="112">
        <f>'Quarterly data'!BL88</f>
        <v>275</v>
      </c>
      <c r="BL91" s="112">
        <f>'Quarterly data'!BM88</f>
        <v>289</v>
      </c>
      <c r="BM91" s="112">
        <f>'Quarterly data'!BN88</f>
        <v>291</v>
      </c>
      <c r="BN91" s="112">
        <f>'Quarterly data'!BO88</f>
        <v>274</v>
      </c>
      <c r="BO91" s="112">
        <f>'Quarterly data'!BP88</f>
        <v>278</v>
      </c>
      <c r="BP91" s="112">
        <f>'Quarterly data'!BQ88</f>
        <v>310</v>
      </c>
      <c r="BQ91" s="112">
        <f>'Quarterly data'!BR88</f>
        <v>333</v>
      </c>
      <c r="BR91" s="112">
        <f>'Quarterly data'!BS88</f>
        <v>351</v>
      </c>
      <c r="BS91" s="112">
        <f>'Quarterly data'!BT88</f>
        <v>379</v>
      </c>
      <c r="BT91" s="112">
        <f>'Quarterly data'!BU88</f>
        <v>414</v>
      </c>
      <c r="BU91" s="112">
        <f>'Quarterly data'!BV88</f>
        <v>441</v>
      </c>
      <c r="BV91" s="112">
        <f>'Quarterly data'!BW88</f>
        <v>370</v>
      </c>
      <c r="BW91" s="112">
        <f>'Quarterly data'!BX88</f>
        <v>304</v>
      </c>
      <c r="BX91" s="112">
        <f>'Quarterly data'!BY88</f>
        <v>391</v>
      </c>
      <c r="BY91" s="112">
        <f>'Quarterly data'!BZ88</f>
        <v>431</v>
      </c>
      <c r="BZ91" s="112">
        <f>'Quarterly data'!CA88</f>
        <v>422</v>
      </c>
      <c r="CA91" s="112">
        <f>'Quarterly data'!CB88</f>
        <v>403</v>
      </c>
      <c r="CB91" s="112">
        <f>'Quarterly data'!CC88</f>
        <v>449</v>
      </c>
      <c r="CC91" s="112">
        <f>'Quarterly data'!CD88</f>
        <v>446</v>
      </c>
      <c r="CD91" s="112">
        <f>'Quarterly data'!CE88</f>
        <v>448</v>
      </c>
      <c r="CE91" s="112">
        <f>'Quarterly data'!CF88</f>
        <v>403</v>
      </c>
      <c r="CF91" s="112">
        <f>'Quarterly data'!CG88</f>
        <v>370</v>
      </c>
      <c r="CG91" s="112">
        <f>'Quarterly data'!CH88</f>
        <v>399</v>
      </c>
      <c r="CH91" s="112">
        <f>'Quarterly data'!CI88</f>
        <v>452</v>
      </c>
      <c r="CI91" s="112">
        <f>'Quarterly data'!CJ88</f>
        <v>419</v>
      </c>
      <c r="CJ91" s="112">
        <f>'Quarterly data'!CK88</f>
        <v>458</v>
      </c>
      <c r="CK91" s="112">
        <f>'Quarterly data'!CL88</f>
        <v>482</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95</v>
      </c>
      <c r="AU92" s="112">
        <f>'Quarterly data'!AV89</f>
        <v>108</v>
      </c>
      <c r="AV92" s="112">
        <f>'Quarterly data'!AW89</f>
        <v>97</v>
      </c>
      <c r="AW92" s="112">
        <f>'Quarterly data'!AX89</f>
        <v>116</v>
      </c>
      <c r="AX92" s="112">
        <f>'Quarterly data'!AY89</f>
        <v>94</v>
      </c>
      <c r="AY92" s="112">
        <f>'Quarterly data'!AZ89</f>
        <v>115</v>
      </c>
      <c r="AZ92" s="112">
        <f>'Quarterly data'!BA89</f>
        <v>104</v>
      </c>
      <c r="BA92" s="112">
        <f>'Quarterly data'!BB89</f>
        <v>121</v>
      </c>
      <c r="BB92" s="112">
        <f>'Quarterly data'!BC89</f>
        <v>107</v>
      </c>
      <c r="BC92" s="112">
        <f>'Quarterly data'!BD89</f>
        <v>137</v>
      </c>
      <c r="BD92" s="112">
        <f>'Quarterly data'!BE89</f>
        <v>132</v>
      </c>
      <c r="BE92" s="112">
        <f>'Quarterly data'!BF89</f>
        <v>174</v>
      </c>
      <c r="BF92" s="112">
        <f>'Quarterly data'!BG89</f>
        <v>179</v>
      </c>
      <c r="BG92" s="112">
        <f>'Quarterly data'!BH89</f>
        <v>200</v>
      </c>
      <c r="BH92" s="112">
        <f>'Quarterly data'!BI89</f>
        <v>159</v>
      </c>
      <c r="BI92" s="112">
        <f>'Quarterly data'!BJ89</f>
        <v>141</v>
      </c>
      <c r="BJ92" s="112">
        <f>'Quarterly data'!BK89</f>
        <v>146</v>
      </c>
      <c r="BK92" s="112">
        <f>'Quarterly data'!BL89</f>
        <v>145</v>
      </c>
      <c r="BL92" s="112">
        <f>'Quarterly data'!BM89</f>
        <v>161</v>
      </c>
      <c r="BM92" s="112">
        <f>'Quarterly data'!BN89</f>
        <v>152</v>
      </c>
      <c r="BN92" s="112">
        <f>'Quarterly data'!BO89</f>
        <v>165</v>
      </c>
      <c r="BO92" s="112">
        <f>'Quarterly data'!BP89</f>
        <v>151</v>
      </c>
      <c r="BP92" s="112">
        <f>'Quarterly data'!BQ89</f>
        <v>162</v>
      </c>
      <c r="BQ92" s="112">
        <f>'Quarterly data'!BR89</f>
        <v>178</v>
      </c>
      <c r="BR92" s="112">
        <f>'Quarterly data'!BS89</f>
        <v>190</v>
      </c>
      <c r="BS92" s="112">
        <f>'Quarterly data'!BT89</f>
        <v>258</v>
      </c>
      <c r="BT92" s="112">
        <f>'Quarterly data'!BU89</f>
        <v>189</v>
      </c>
      <c r="BU92" s="112">
        <f>'Quarterly data'!BV89</f>
        <v>219</v>
      </c>
      <c r="BV92" s="112">
        <f>'Quarterly data'!BW89</f>
        <v>225</v>
      </c>
      <c r="BW92" s="112">
        <f>'Quarterly data'!BX89</f>
        <v>171</v>
      </c>
      <c r="BX92" s="112">
        <f>'Quarterly data'!BY89</f>
        <v>209</v>
      </c>
      <c r="BY92" s="112">
        <f>'Quarterly data'!BZ89</f>
        <v>231</v>
      </c>
      <c r="BZ92" s="112">
        <f>'Quarterly data'!CA89</f>
        <v>271</v>
      </c>
      <c r="CA92" s="112">
        <f>'Quarterly data'!CB89</f>
        <v>232</v>
      </c>
      <c r="CB92" s="112">
        <f>'Quarterly data'!CC89</f>
        <v>222</v>
      </c>
      <c r="CC92" s="112">
        <f>'Quarterly data'!CD89</f>
        <v>270</v>
      </c>
      <c r="CD92" s="112">
        <f>'Quarterly data'!CE89</f>
        <v>227</v>
      </c>
      <c r="CE92" s="112">
        <f>'Quarterly data'!CF89</f>
        <v>257</v>
      </c>
      <c r="CF92" s="112">
        <f>'Quarterly data'!CG89</f>
        <v>227</v>
      </c>
      <c r="CG92" s="112">
        <f>'Quarterly data'!CH89</f>
        <v>277</v>
      </c>
      <c r="CH92" s="112">
        <f>'Quarterly data'!CI89</f>
        <v>215</v>
      </c>
      <c r="CI92" s="112">
        <f>'Quarterly data'!CJ89</f>
        <v>273</v>
      </c>
      <c r="CJ92" s="112">
        <f>'Quarterly data'!CK89</f>
        <v>322</v>
      </c>
      <c r="CK92" s="112">
        <f>'Quarterly data'!CL89</f>
        <v>300</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-9</v>
      </c>
      <c r="AU93" s="112">
        <f>'Quarterly data'!AV90</f>
        <v>-17</v>
      </c>
      <c r="AV93" s="112">
        <f>'Quarterly data'!AW90</f>
        <v>-9</v>
      </c>
      <c r="AW93" s="112">
        <f>'Quarterly data'!AX90</f>
        <v>-10</v>
      </c>
      <c r="AX93" s="112">
        <f>'Quarterly data'!AY90</f>
        <v>-11</v>
      </c>
      <c r="AY93" s="112">
        <f>'Quarterly data'!AZ90</f>
        <v>-25</v>
      </c>
      <c r="AZ93" s="112">
        <f>'Quarterly data'!BA90</f>
        <v>-10</v>
      </c>
      <c r="BA93" s="112">
        <f>'Quarterly data'!BB90</f>
        <v>-10</v>
      </c>
      <c r="BB93" s="112">
        <f>'Quarterly data'!BC90</f>
        <v>-10</v>
      </c>
      <c r="BC93" s="112">
        <f>'Quarterly data'!BD90</f>
        <v>-21</v>
      </c>
      <c r="BD93" s="112">
        <f>'Quarterly data'!BE90</f>
        <v>-11</v>
      </c>
      <c r="BE93" s="112">
        <f>'Quarterly data'!BF90</f>
        <v>-9</v>
      </c>
      <c r="BF93" s="112">
        <f>'Quarterly data'!BG90</f>
        <v>-23</v>
      </c>
      <c r="BG93" s="112">
        <f>'Quarterly data'!BH90</f>
        <v>-35</v>
      </c>
      <c r="BH93" s="112">
        <f>'Quarterly data'!BI90</f>
        <v>6</v>
      </c>
      <c r="BI93" s="112">
        <f>'Quarterly data'!BJ90</f>
        <v>6</v>
      </c>
      <c r="BJ93" s="112">
        <f>'Quarterly data'!BK90</f>
        <v>18</v>
      </c>
      <c r="BK93" s="112">
        <f>'Quarterly data'!BL90</f>
        <v>17</v>
      </c>
      <c r="BL93" s="112">
        <f>'Quarterly data'!BM90</f>
        <v>30</v>
      </c>
      <c r="BM93" s="112">
        <f>'Quarterly data'!BN90</f>
        <v>21</v>
      </c>
      <c r="BN93" s="112">
        <f>'Quarterly data'!BO90</f>
        <v>5</v>
      </c>
      <c r="BO93" s="112">
        <f>'Quarterly data'!BP90</f>
        <v>12</v>
      </c>
      <c r="BP93" s="112">
        <f>'Quarterly data'!BQ90</f>
        <v>18</v>
      </c>
      <c r="BQ93" s="112">
        <f>'Quarterly data'!BR90</f>
        <v>29</v>
      </c>
      <c r="BR93" s="112">
        <f>'Quarterly data'!BS90</f>
        <v>-8</v>
      </c>
      <c r="BS93" s="112">
        <f>'Quarterly data'!BT90</f>
        <v>-40</v>
      </c>
      <c r="BT93" s="112">
        <f>'Quarterly data'!BU90</f>
        <v>82</v>
      </c>
      <c r="BU93" s="112">
        <f>'Quarterly data'!BV90</f>
        <v>35</v>
      </c>
      <c r="BV93" s="112">
        <f>'Quarterly data'!BW90</f>
        <v>-21</v>
      </c>
      <c r="BW93" s="112">
        <f>'Quarterly data'!BX90</f>
        <v>-3</v>
      </c>
      <c r="BX93" s="112">
        <f>'Quarterly data'!BY90</f>
        <v>-69</v>
      </c>
      <c r="BY93" s="112">
        <f>'Quarterly data'!BZ90</f>
        <v>-54</v>
      </c>
      <c r="BZ93" s="112">
        <f>'Quarterly data'!CA90</f>
        <v>-186</v>
      </c>
      <c r="CA93" s="112">
        <f>'Quarterly data'!CB90</f>
        <v>62</v>
      </c>
      <c r="CB93" s="112">
        <f>'Quarterly data'!CC90</f>
        <v>41</v>
      </c>
      <c r="CC93" s="112">
        <f>'Quarterly data'!CD90</f>
        <v>-33</v>
      </c>
      <c r="CD93" s="112">
        <f>'Quarterly data'!CE90</f>
        <v>-105</v>
      </c>
      <c r="CE93" s="112">
        <f>'Quarterly data'!CF90</f>
        <v>-21</v>
      </c>
      <c r="CF93" s="112">
        <f>'Quarterly data'!CG90</f>
        <v>-2</v>
      </c>
      <c r="CG93" s="112">
        <f>'Quarterly data'!CH90</f>
        <v>-76</v>
      </c>
      <c r="CH93" s="112">
        <f>'Quarterly data'!CI90</f>
        <v>-113</v>
      </c>
      <c r="CI93" s="112">
        <f>'Quarterly data'!CJ90</f>
        <v>-35</v>
      </c>
      <c r="CJ93" s="112">
        <f>'Quarterly data'!CK90</f>
        <v>-3</v>
      </c>
      <c r="CK93" s="112">
        <f>'Quarterly data'!CL90</f>
        <v>-220</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549</v>
      </c>
      <c r="CV94">
        <f>'Quarterly data'!CW127</f>
        <v>547</v>
      </c>
      <c r="CW94">
        <f>'Quarterly data'!CX127</f>
        <v>583</v>
      </c>
      <c r="CX94">
        <f>'Quarterly data'!CY127</f>
        <v>624</v>
      </c>
      <c r="CY94">
        <f>'Quarterly data'!CZ127</f>
        <v>612</v>
      </c>
      <c r="CZ94">
        <f>'Quarterly data'!DA127</f>
        <v>641</v>
      </c>
      <c r="DA94">
        <f>'Quarterly data'!DB127</f>
        <v>682</v>
      </c>
      <c r="DB94">
        <f>'Quarterly data'!DC127</f>
        <v>690</v>
      </c>
      <c r="DC94">
        <f>'Quarterly data'!DD127</f>
        <v>663</v>
      </c>
      <c r="DD94">
        <f>'Quarterly data'!DE127</f>
        <v>643</v>
      </c>
      <c r="DE94">
        <f>'Quarterly data'!DF127</f>
        <v>638</v>
      </c>
      <c r="DF94">
        <f>'Quarterly data'!DG127</f>
        <v>708</v>
      </c>
      <c r="DG94">
        <f>'Quarterly data'!DH127</f>
        <v>816</v>
      </c>
      <c r="DH94">
        <f>'Quarterly data'!DI127</f>
        <v>871</v>
      </c>
      <c r="DI94">
        <f>'Quarterly data'!DJ127</f>
        <v>1018</v>
      </c>
      <c r="DJ94">
        <f>'Quarterly data'!DK127</f>
        <v>1055</v>
      </c>
      <c r="DK94">
        <f>'Quarterly data'!DL127</f>
        <v>1084</v>
      </c>
      <c r="DL94">
        <f>'Quarterly data'!DM127</f>
        <v>1103</v>
      </c>
      <c r="DM94">
        <f>'Quarterly data'!DN127</f>
        <v>1184</v>
      </c>
      <c r="DN94">
        <f>'Quarterly data'!DO127</f>
        <v>0</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-167</v>
      </c>
      <c r="AU95" s="234">
        <f>'Quarterly data'!AV92</f>
        <v>-162</v>
      </c>
      <c r="AV95" s="234">
        <f>'Quarterly data'!AW92</f>
        <v>-184</v>
      </c>
      <c r="AW95" s="234">
        <f>'Quarterly data'!AX92</f>
        <v>-239</v>
      </c>
      <c r="AX95" s="234">
        <f>'Quarterly data'!AY92</f>
        <v>-243</v>
      </c>
      <c r="AY95" s="234">
        <f>'Quarterly data'!AZ92</f>
        <v>-218</v>
      </c>
      <c r="AZ95" s="234">
        <f>'Quarterly data'!BA92</f>
        <v>-224</v>
      </c>
      <c r="BA95" s="234">
        <f>'Quarterly data'!BB92</f>
        <v>-227</v>
      </c>
      <c r="BB95" s="234">
        <f>'Quarterly data'!BC92</f>
        <v>-293</v>
      </c>
      <c r="BC95" s="234">
        <f>'Quarterly data'!BD92</f>
        <v>-304</v>
      </c>
      <c r="BD95" s="234">
        <f>'Quarterly data'!BE92</f>
        <v>-312</v>
      </c>
      <c r="BE95" s="234">
        <f>'Quarterly data'!BF92</f>
        <v>-337</v>
      </c>
      <c r="BF95" s="234">
        <f>'Quarterly data'!BG92</f>
        <v>-308</v>
      </c>
      <c r="BG95" s="234">
        <f>'Quarterly data'!BH92</f>
        <v>-351</v>
      </c>
      <c r="BH95" s="234">
        <f>'Quarterly data'!BI92</f>
        <v>-341</v>
      </c>
      <c r="BI95" s="234">
        <f>'Quarterly data'!BJ92</f>
        <v>-300</v>
      </c>
      <c r="BJ95" s="234">
        <f>'Quarterly data'!BK92</f>
        <v>-230</v>
      </c>
      <c r="BK95" s="234">
        <f>'Quarterly data'!BL92</f>
        <v>-224</v>
      </c>
      <c r="BL95" s="234">
        <f>'Quarterly data'!BM92</f>
        <v>-276</v>
      </c>
      <c r="BM95" s="234">
        <f>'Quarterly data'!BN92</f>
        <v>-241</v>
      </c>
      <c r="BN95" s="234">
        <f>'Quarterly data'!BO92</f>
        <v>-273</v>
      </c>
      <c r="BO95" s="234">
        <f>'Quarterly data'!BP92</f>
        <v>-208</v>
      </c>
      <c r="BP95" s="234">
        <f>'Quarterly data'!BQ92</f>
        <v>-230</v>
      </c>
      <c r="BQ95" s="234">
        <f>'Quarterly data'!BR92</f>
        <v>-289</v>
      </c>
      <c r="BR95" s="234">
        <f>'Quarterly data'!BS92</f>
        <v>-267</v>
      </c>
      <c r="BS95" s="234">
        <f>'Quarterly data'!BT92</f>
        <v>-293</v>
      </c>
      <c r="BT95" s="234">
        <f>'Quarterly data'!BU92</f>
        <v>-289</v>
      </c>
      <c r="BU95" s="234">
        <f>'Quarterly data'!BV92</f>
        <v>-298</v>
      </c>
      <c r="BV95" s="234">
        <f>'Quarterly data'!BW92</f>
        <v>-376</v>
      </c>
      <c r="BW95" s="234">
        <f>'Quarterly data'!BX92</f>
        <v>-264</v>
      </c>
      <c r="BX95" s="234">
        <f>'Quarterly data'!BY92</f>
        <v>-253</v>
      </c>
      <c r="BY95" s="234">
        <f>'Quarterly data'!BZ92</f>
        <v>-339</v>
      </c>
      <c r="BZ95" s="234">
        <f>'Quarterly data'!CA92</f>
        <v>-334</v>
      </c>
      <c r="CA95" s="234">
        <f>'Quarterly data'!CB92</f>
        <v>-299</v>
      </c>
      <c r="CB95" s="234">
        <f>'Quarterly data'!CC92</f>
        <v>-315</v>
      </c>
      <c r="CC95" s="234">
        <f>'Quarterly data'!CD92</f>
        <v>-321</v>
      </c>
      <c r="CD95" s="234">
        <f>'Quarterly data'!CE92</f>
        <v>-287</v>
      </c>
      <c r="CE95" s="234">
        <f>'Quarterly data'!CF92</f>
        <v>-369</v>
      </c>
      <c r="CF95" s="234">
        <f>'Quarterly data'!CG92</f>
        <v>-320</v>
      </c>
      <c r="CG95" s="234">
        <f>'Quarterly data'!CH92</f>
        <v>-298</v>
      </c>
      <c r="CH95" s="234">
        <f>'Quarterly data'!CI92</f>
        <v>-145</v>
      </c>
      <c r="CI95" s="234">
        <f>'Quarterly data'!CJ92</f>
        <v>-295</v>
      </c>
      <c r="CJ95" s="234">
        <f>'Quarterly data'!CK92</f>
        <v>-447</v>
      </c>
      <c r="CK95" s="234">
        <f>'Quarterly data'!CL92</f>
        <v>-281</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22</v>
      </c>
      <c r="CV95" s="234">
        <f>'Quarterly data'!CW129</f>
        <v>34</v>
      </c>
      <c r="CW95" s="234">
        <f>'Quarterly data'!CX129</f>
        <v>34</v>
      </c>
      <c r="CX95" s="234">
        <f>'Quarterly data'!CY129</f>
        <v>27</v>
      </c>
      <c r="CY95" s="234">
        <f>'Quarterly data'!CZ129</f>
        <v>23</v>
      </c>
      <c r="CZ95" s="234">
        <f>'Quarterly data'!DA129</f>
        <v>37</v>
      </c>
      <c r="DA95" s="234">
        <f>'Quarterly data'!DB129</f>
        <v>39</v>
      </c>
      <c r="DB95" s="234">
        <f>'Quarterly data'!DC129</f>
        <v>28</v>
      </c>
      <c r="DC95" s="234">
        <f>'Quarterly data'!DD129</f>
        <v>24</v>
      </c>
      <c r="DD95" s="234">
        <f>'Quarterly data'!DE129</f>
        <v>41</v>
      </c>
      <c r="DE95" s="234">
        <f>'Quarterly data'!DF129</f>
        <v>40</v>
      </c>
      <c r="DF95" s="234">
        <f>'Quarterly data'!DG129</f>
        <v>36</v>
      </c>
      <c r="DG95" s="234">
        <f>'Quarterly data'!DH129</f>
        <v>42</v>
      </c>
      <c r="DH95" s="234">
        <f>'Quarterly data'!DI129</f>
        <v>65</v>
      </c>
      <c r="DI95" s="234">
        <f>'Quarterly data'!DJ129</f>
        <v>67</v>
      </c>
      <c r="DJ95" s="234">
        <f>'Quarterly data'!DK129</f>
        <v>42</v>
      </c>
      <c r="DK95" s="234">
        <f>'Quarterly data'!DL129</f>
        <v>39</v>
      </c>
      <c r="DL95" s="234">
        <f>'Quarterly data'!DM129</f>
        <v>55</v>
      </c>
      <c r="DM95" s="234">
        <f>'Quarterly data'!DN129</f>
        <v>62</v>
      </c>
      <c r="DN95" s="234">
        <f>'Quarterly data'!DO129</f>
        <v>0</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194</v>
      </c>
      <c r="AU96" s="112">
        <f>'Quarterly data'!AV93</f>
        <v>237</v>
      </c>
      <c r="AV96" s="112">
        <f>'Quarterly data'!AW93</f>
        <v>228</v>
      </c>
      <c r="AW96" s="112">
        <f>'Quarterly data'!AX93</f>
        <v>205</v>
      </c>
      <c r="AX96" s="112">
        <f>'Quarterly data'!AY93</f>
        <v>216</v>
      </c>
      <c r="AY96" s="112">
        <f>'Quarterly data'!AZ93</f>
        <v>225</v>
      </c>
      <c r="AZ96" s="112">
        <f>'Quarterly data'!BA93</f>
        <v>245</v>
      </c>
      <c r="BA96" s="112">
        <f>'Quarterly data'!BB93</f>
        <v>242</v>
      </c>
      <c r="BB96" s="112">
        <f>'Quarterly data'!BC93</f>
        <v>243</v>
      </c>
      <c r="BC96" s="112">
        <f>'Quarterly data'!BD93</f>
        <v>246</v>
      </c>
      <c r="BD96" s="112">
        <f>'Quarterly data'!BE93</f>
        <v>248</v>
      </c>
      <c r="BE96" s="112">
        <f>'Quarterly data'!BF93</f>
        <v>249</v>
      </c>
      <c r="BF96" s="112">
        <f>'Quarterly data'!BG93</f>
        <v>267</v>
      </c>
      <c r="BG96" s="112">
        <f>'Quarterly data'!BH93</f>
        <v>249</v>
      </c>
      <c r="BH96" s="112">
        <f>'Quarterly data'!BI93</f>
        <v>310</v>
      </c>
      <c r="BI96" s="112">
        <f>'Quarterly data'!BJ93</f>
        <v>287</v>
      </c>
      <c r="BJ96" s="112">
        <f>'Quarterly data'!BK93</f>
        <v>362</v>
      </c>
      <c r="BK96" s="112">
        <f>'Quarterly data'!BL93</f>
        <v>388</v>
      </c>
      <c r="BL96" s="112">
        <f>'Quarterly data'!BM93</f>
        <v>402</v>
      </c>
      <c r="BM96" s="112">
        <f>'Quarterly data'!BN93</f>
        <v>427</v>
      </c>
      <c r="BN96" s="112">
        <f>'Quarterly data'!BO93</f>
        <v>399</v>
      </c>
      <c r="BO96" s="112">
        <f>'Quarterly data'!BP93</f>
        <v>416</v>
      </c>
      <c r="BP96" s="112">
        <f>'Quarterly data'!BQ93</f>
        <v>490</v>
      </c>
      <c r="BQ96" s="112">
        <f>'Quarterly data'!BR93</f>
        <v>446</v>
      </c>
      <c r="BR96" s="112">
        <f>'Quarterly data'!BS93</f>
        <v>433</v>
      </c>
      <c r="BS96" s="112">
        <f>'Quarterly data'!BT93</f>
        <v>471</v>
      </c>
      <c r="BT96" s="112">
        <f>'Quarterly data'!BU93</f>
        <v>597</v>
      </c>
      <c r="BU96" s="112">
        <f>'Quarterly data'!BV93</f>
        <v>598</v>
      </c>
      <c r="BV96" s="112">
        <f>'Quarterly data'!BW93</f>
        <v>487</v>
      </c>
      <c r="BW96" s="112">
        <f>'Quarterly data'!BX93</f>
        <v>357</v>
      </c>
      <c r="BX96" s="112">
        <f>'Quarterly data'!BY93</f>
        <v>631</v>
      </c>
      <c r="BY96" s="112">
        <f>'Quarterly data'!BZ93</f>
        <v>423</v>
      </c>
      <c r="BZ96" s="112">
        <f>'Quarterly data'!CA93</f>
        <v>396</v>
      </c>
      <c r="CA96" s="112">
        <f>'Quarterly data'!CB93</f>
        <v>493</v>
      </c>
      <c r="CB96" s="112">
        <f>'Quarterly data'!CC93</f>
        <v>495</v>
      </c>
      <c r="CC96" s="112">
        <f>'Quarterly data'!CD93</f>
        <v>560</v>
      </c>
      <c r="CD96" s="112">
        <f>'Quarterly data'!CE93</f>
        <v>548</v>
      </c>
      <c r="CE96" s="112">
        <f>'Quarterly data'!CF93</f>
        <v>620</v>
      </c>
      <c r="CF96" s="112">
        <f>'Quarterly data'!CG93</f>
        <v>677</v>
      </c>
      <c r="CG96" s="112">
        <f>'Quarterly data'!CH93</f>
        <v>670</v>
      </c>
      <c r="CH96" s="112">
        <f>'Quarterly data'!CI93</f>
        <v>698</v>
      </c>
      <c r="CI96" s="112">
        <f>'Quarterly data'!CJ93</f>
        <v>760</v>
      </c>
      <c r="CJ96" s="112">
        <f>'Quarterly data'!CK93</f>
        <v>753</v>
      </c>
      <c r="CK96" s="112">
        <f>'Quarterly data'!CL93</f>
        <v>953</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61</v>
      </c>
      <c r="CV96" s="112">
        <f>'Quarterly data'!CW130</f>
        <v>66</v>
      </c>
      <c r="CW96" s="112">
        <f>'Quarterly data'!CX130</f>
        <v>69</v>
      </c>
      <c r="CX96" s="112">
        <f>'Quarterly data'!CY130</f>
        <v>71</v>
      </c>
      <c r="CY96" s="112">
        <f>'Quarterly data'!CZ130</f>
        <v>77</v>
      </c>
      <c r="CZ96" s="112">
        <f>'Quarterly data'!DA130</f>
        <v>81</v>
      </c>
      <c r="DA96" s="112">
        <f>'Quarterly data'!DB130</f>
        <v>84</v>
      </c>
      <c r="DB96" s="112">
        <f>'Quarterly data'!DC130</f>
        <v>83</v>
      </c>
      <c r="DC96" s="112">
        <f>'Quarterly data'!DD130</f>
        <v>90</v>
      </c>
      <c r="DD96" s="112">
        <f>'Quarterly data'!DE130</f>
        <v>92</v>
      </c>
      <c r="DE96" s="112">
        <f>'Quarterly data'!DF130</f>
        <v>95</v>
      </c>
      <c r="DF96" s="112">
        <f>'Quarterly data'!DG130</f>
        <v>103</v>
      </c>
      <c r="DG96" s="112">
        <f>'Quarterly data'!DH130</f>
        <v>110</v>
      </c>
      <c r="DH96" s="112">
        <f>'Quarterly data'!DI130</f>
        <v>119</v>
      </c>
      <c r="DI96" s="112">
        <f>'Quarterly data'!DJ130</f>
        <v>125</v>
      </c>
      <c r="DJ96" s="112">
        <f>'Quarterly data'!DK130</f>
        <v>129</v>
      </c>
      <c r="DK96" s="112">
        <f>'Quarterly data'!DL130</f>
        <v>139</v>
      </c>
      <c r="DL96" s="112">
        <f>'Quarterly data'!DM130</f>
        <v>145</v>
      </c>
      <c r="DM96" s="112">
        <f>'Quarterly data'!DN130</f>
        <v>148</v>
      </c>
      <c r="DN96" s="112">
        <f>'Quarterly data'!DO130</f>
        <v>0</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88</v>
      </c>
      <c r="AU97" s="112">
        <f>'Quarterly data'!AV94</f>
        <v>125</v>
      </c>
      <c r="AV97" s="112">
        <f>'Quarterly data'!AW94</f>
        <v>116</v>
      </c>
      <c r="AW97" s="112">
        <f>'Quarterly data'!AX94</f>
        <v>96</v>
      </c>
      <c r="AX97" s="112">
        <f>'Quarterly data'!AY94</f>
        <v>84</v>
      </c>
      <c r="AY97" s="112">
        <f>'Quarterly data'!AZ94</f>
        <v>91</v>
      </c>
      <c r="AZ97" s="112">
        <f>'Quarterly data'!BA94</f>
        <v>107</v>
      </c>
      <c r="BA97" s="112">
        <f>'Quarterly data'!BB94</f>
        <v>104</v>
      </c>
      <c r="BB97" s="112">
        <f>'Quarterly data'!BC94</f>
        <v>92</v>
      </c>
      <c r="BC97" s="112">
        <f>'Quarterly data'!BD94</f>
        <v>94</v>
      </c>
      <c r="BD97" s="112">
        <f>'Quarterly data'!BE94</f>
        <v>96</v>
      </c>
      <c r="BE97" s="112">
        <f>'Quarterly data'!BF94</f>
        <v>96</v>
      </c>
      <c r="BF97" s="112">
        <f>'Quarterly data'!BG94</f>
        <v>97</v>
      </c>
      <c r="BG97" s="112">
        <f>'Quarterly data'!BH94</f>
        <v>96</v>
      </c>
      <c r="BH97" s="112">
        <f>'Quarterly data'!BI94</f>
        <v>112</v>
      </c>
      <c r="BI97" s="112">
        <f>'Quarterly data'!BJ94</f>
        <v>112</v>
      </c>
      <c r="BJ97" s="112">
        <f>'Quarterly data'!BK94</f>
        <v>193</v>
      </c>
      <c r="BK97" s="112">
        <f>'Quarterly data'!BL94</f>
        <v>211</v>
      </c>
      <c r="BL97" s="112">
        <f>'Quarterly data'!BM94</f>
        <v>222</v>
      </c>
      <c r="BM97" s="112">
        <f>'Quarterly data'!BN94</f>
        <v>227</v>
      </c>
      <c r="BN97" s="112">
        <f>'Quarterly data'!BO94</f>
        <v>238</v>
      </c>
      <c r="BO97" s="112">
        <f>'Quarterly data'!BP94</f>
        <v>244</v>
      </c>
      <c r="BP97" s="112">
        <f>'Quarterly data'!BQ94</f>
        <v>243</v>
      </c>
      <c r="BQ97" s="112">
        <f>'Quarterly data'!BR94</f>
        <v>242</v>
      </c>
      <c r="BR97" s="112">
        <f>'Quarterly data'!BS94</f>
        <v>235</v>
      </c>
      <c r="BS97" s="112">
        <f>'Quarterly data'!BT94</f>
        <v>275</v>
      </c>
      <c r="BT97" s="112">
        <f>'Quarterly data'!BU94</f>
        <v>342</v>
      </c>
      <c r="BU97" s="112">
        <f>'Quarterly data'!BV94</f>
        <v>361</v>
      </c>
      <c r="BV97" s="112">
        <f>'Quarterly data'!BW94</f>
        <v>332</v>
      </c>
      <c r="BW97" s="112">
        <f>'Quarterly data'!BX94</f>
        <v>292</v>
      </c>
      <c r="BX97" s="112">
        <f>'Quarterly data'!BY94</f>
        <v>513</v>
      </c>
      <c r="BY97" s="112">
        <f>'Quarterly data'!BZ94</f>
        <v>319</v>
      </c>
      <c r="BZ97" s="112">
        <f>'Quarterly data'!CA94</f>
        <v>272</v>
      </c>
      <c r="CA97" s="112">
        <f>'Quarterly data'!CB94</f>
        <v>331</v>
      </c>
      <c r="CB97" s="112">
        <f>'Quarterly data'!CC94</f>
        <v>367</v>
      </c>
      <c r="CC97" s="112">
        <f>'Quarterly data'!CD94</f>
        <v>410</v>
      </c>
      <c r="CD97" s="112">
        <f>'Quarterly data'!CE94</f>
        <v>399</v>
      </c>
      <c r="CE97" s="112">
        <f>'Quarterly data'!CF94</f>
        <v>447</v>
      </c>
      <c r="CF97" s="112">
        <f>'Quarterly data'!CG94</f>
        <v>483</v>
      </c>
      <c r="CG97" s="112">
        <f>'Quarterly data'!CH94</f>
        <v>491</v>
      </c>
      <c r="CH97" s="112">
        <f>'Quarterly data'!CI94</f>
        <v>522</v>
      </c>
      <c r="CI97" s="112">
        <f>'Quarterly data'!CJ94</f>
        <v>581</v>
      </c>
      <c r="CJ97" s="112">
        <f>'Quarterly data'!CK94</f>
        <v>504</v>
      </c>
      <c r="CK97" s="112">
        <f>'Quarterly data'!CL94</f>
        <v>709</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136</v>
      </c>
      <c r="CV97" s="112">
        <f>'Quarterly data'!CW131</f>
        <v>138</v>
      </c>
      <c r="CW97" s="112">
        <f>'Quarterly data'!CX131</f>
        <v>139</v>
      </c>
      <c r="CX97" s="112">
        <f>'Quarterly data'!CY131</f>
        <v>145</v>
      </c>
      <c r="CY97" s="112">
        <f>'Quarterly data'!CZ131</f>
        <v>144</v>
      </c>
      <c r="CZ97" s="112">
        <f>'Quarterly data'!DA131</f>
        <v>150</v>
      </c>
      <c r="DA97" s="112">
        <f>'Quarterly data'!DB131</f>
        <v>138</v>
      </c>
      <c r="DB97" s="112">
        <f>'Quarterly data'!DC131</f>
        <v>158</v>
      </c>
      <c r="DC97" s="112">
        <f>'Quarterly data'!DD131</f>
        <v>163</v>
      </c>
      <c r="DD97" s="112">
        <f>'Quarterly data'!DE131</f>
        <v>163</v>
      </c>
      <c r="DE97" s="112">
        <f>'Quarterly data'!DF131</f>
        <v>164</v>
      </c>
      <c r="DF97" s="112">
        <f>'Quarterly data'!DG131</f>
        <v>194</v>
      </c>
      <c r="DG97" s="112">
        <f>'Quarterly data'!DH131</f>
        <v>204</v>
      </c>
      <c r="DH97" s="112">
        <f>'Quarterly data'!DI131</f>
        <v>199</v>
      </c>
      <c r="DI97" s="112">
        <f>'Quarterly data'!DJ131</f>
        <v>218</v>
      </c>
      <c r="DJ97" s="112">
        <f>'Quarterly data'!DK131</f>
        <v>219</v>
      </c>
      <c r="DK97" s="112">
        <f>'Quarterly data'!DL131</f>
        <v>222</v>
      </c>
      <c r="DL97" s="112">
        <f>'Quarterly data'!DM131</f>
        <v>217</v>
      </c>
      <c r="DM97" s="112">
        <f>'Quarterly data'!DN131</f>
        <v>221</v>
      </c>
      <c r="DN97" s="112">
        <f>'Quarterly data'!DO131</f>
        <v>0</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101</v>
      </c>
      <c r="AU98" s="112">
        <f>'Quarterly data'!AV95</f>
        <v>100</v>
      </c>
      <c r="AV98" s="112">
        <f>'Quarterly data'!AW95</f>
        <v>100</v>
      </c>
      <c r="AW98" s="112">
        <f>'Quarterly data'!AX95</f>
        <v>102</v>
      </c>
      <c r="AX98" s="112">
        <f>'Quarterly data'!AY95</f>
        <v>132</v>
      </c>
      <c r="AY98" s="112">
        <f>'Quarterly data'!AZ95</f>
        <v>132</v>
      </c>
      <c r="AZ98" s="112">
        <f>'Quarterly data'!BA95</f>
        <v>132</v>
      </c>
      <c r="BA98" s="112">
        <f>'Quarterly data'!BB95</f>
        <v>133</v>
      </c>
      <c r="BB98" s="112">
        <f>'Quarterly data'!BC95</f>
        <v>151</v>
      </c>
      <c r="BC98" s="112">
        <f>'Quarterly data'!BD95</f>
        <v>150</v>
      </c>
      <c r="BD98" s="112">
        <f>'Quarterly data'!BE95</f>
        <v>151</v>
      </c>
      <c r="BE98" s="112">
        <f>'Quarterly data'!BF95</f>
        <v>152</v>
      </c>
      <c r="BF98" s="112">
        <f>'Quarterly data'!BG95</f>
        <v>170</v>
      </c>
      <c r="BG98" s="112">
        <f>'Quarterly data'!BH95</f>
        <v>153</v>
      </c>
      <c r="BH98" s="112">
        <f>'Quarterly data'!BI95</f>
        <v>197</v>
      </c>
      <c r="BI98" s="112">
        <f>'Quarterly data'!BJ95</f>
        <v>175</v>
      </c>
      <c r="BJ98" s="112">
        <f>'Quarterly data'!BK95</f>
        <v>169</v>
      </c>
      <c r="BK98" s="112">
        <f>'Quarterly data'!BL95</f>
        <v>177</v>
      </c>
      <c r="BL98" s="112">
        <f>'Quarterly data'!BM95</f>
        <v>180</v>
      </c>
      <c r="BM98" s="112">
        <f>'Quarterly data'!BN95</f>
        <v>200</v>
      </c>
      <c r="BN98" s="112">
        <f>'Quarterly data'!BO95</f>
        <v>161</v>
      </c>
      <c r="BO98" s="112">
        <f>'Quarterly data'!BP95</f>
        <v>173</v>
      </c>
      <c r="BP98" s="112">
        <f>'Quarterly data'!BQ95</f>
        <v>248</v>
      </c>
      <c r="BQ98" s="112">
        <f>'Quarterly data'!BR95</f>
        <v>204</v>
      </c>
      <c r="BR98" s="112">
        <f>'Quarterly data'!BS95</f>
        <v>199</v>
      </c>
      <c r="BS98" s="112">
        <f>'Quarterly data'!BT95</f>
        <v>196</v>
      </c>
      <c r="BT98" s="112">
        <f>'Quarterly data'!BU95</f>
        <v>256</v>
      </c>
      <c r="BU98" s="112">
        <f>'Quarterly data'!BV95</f>
        <v>237</v>
      </c>
      <c r="BV98" s="112">
        <f>'Quarterly data'!BW95</f>
        <v>155</v>
      </c>
      <c r="BW98" s="112">
        <f>'Quarterly data'!BX95</f>
        <v>65</v>
      </c>
      <c r="BX98" s="112">
        <f>'Quarterly data'!BY95</f>
        <v>118</v>
      </c>
      <c r="BY98" s="112">
        <f>'Quarterly data'!BZ95</f>
        <v>104</v>
      </c>
      <c r="BZ98" s="112">
        <f>'Quarterly data'!CA95</f>
        <v>124</v>
      </c>
      <c r="CA98" s="112">
        <f>'Quarterly data'!CB95</f>
        <v>163</v>
      </c>
      <c r="CB98" s="112">
        <f>'Quarterly data'!CC95</f>
        <v>128</v>
      </c>
      <c r="CC98" s="112">
        <f>'Quarterly data'!CD95</f>
        <v>150</v>
      </c>
      <c r="CD98" s="112">
        <f>'Quarterly data'!CE95</f>
        <v>149</v>
      </c>
      <c r="CE98" s="112">
        <f>'Quarterly data'!CF95</f>
        <v>173</v>
      </c>
      <c r="CF98" s="112">
        <f>'Quarterly data'!CG95</f>
        <v>194</v>
      </c>
      <c r="CG98" s="112">
        <f>'Quarterly data'!CH95</f>
        <v>180</v>
      </c>
      <c r="CH98" s="112">
        <f>'Quarterly data'!CI95</f>
        <v>175</v>
      </c>
      <c r="CI98" s="112">
        <f>'Quarterly data'!CJ95</f>
        <v>179</v>
      </c>
      <c r="CJ98" s="112">
        <f>'Quarterly data'!CK95</f>
        <v>249</v>
      </c>
      <c r="CK98" s="112">
        <f>'Quarterly data'!CL95</f>
        <v>243</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8</v>
      </c>
      <c r="CV98" s="112">
        <f>'Quarterly data'!CW132</f>
        <v>9</v>
      </c>
      <c r="CW98" s="112">
        <f>'Quarterly data'!CX132</f>
        <v>9</v>
      </c>
      <c r="CX98" s="112">
        <f>'Quarterly data'!CY132</f>
        <v>9</v>
      </c>
      <c r="CY98" s="112">
        <f>'Quarterly data'!CZ132</f>
        <v>5</v>
      </c>
      <c r="CZ98" s="112">
        <f>'Quarterly data'!DA132</f>
        <v>8</v>
      </c>
      <c r="DA98" s="112">
        <f>'Quarterly data'!DB132</f>
        <v>10</v>
      </c>
      <c r="DB98" s="112">
        <f>'Quarterly data'!DC132</f>
        <v>9</v>
      </c>
      <c r="DC98" s="112">
        <f>'Quarterly data'!DD132</f>
        <v>10</v>
      </c>
      <c r="DD98" s="112">
        <f>'Quarterly data'!DE132</f>
        <v>11</v>
      </c>
      <c r="DE98" s="112">
        <f>'Quarterly data'!DF132</f>
        <v>11</v>
      </c>
      <c r="DF98" s="112">
        <f>'Quarterly data'!DG132</f>
        <v>12</v>
      </c>
      <c r="DG98" s="112">
        <f>'Quarterly data'!DH132</f>
        <v>13</v>
      </c>
      <c r="DH98" s="112">
        <f>'Quarterly data'!DI132</f>
        <v>14</v>
      </c>
      <c r="DI98" s="112">
        <f>'Quarterly data'!DJ132</f>
        <v>16</v>
      </c>
      <c r="DJ98" s="112">
        <f>'Quarterly data'!DK132</f>
        <v>14</v>
      </c>
      <c r="DK98" s="112">
        <f>'Quarterly data'!DL132</f>
        <v>14</v>
      </c>
      <c r="DL98" s="112">
        <f>'Quarterly data'!DM132</f>
        <v>15</v>
      </c>
      <c r="DM98" s="112">
        <f>'Quarterly data'!DN132</f>
        <v>15</v>
      </c>
      <c r="DN98" s="112">
        <f>'Quarterly data'!DO132</f>
        <v>0</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355</v>
      </c>
      <c r="AU99" s="112">
        <f>'Quarterly data'!AV96</f>
        <v>388</v>
      </c>
      <c r="AV99" s="112">
        <f>'Quarterly data'!AW96</f>
        <v>403</v>
      </c>
      <c r="AW99" s="112">
        <f>'Quarterly data'!AX96</f>
        <v>444</v>
      </c>
      <c r="AX99" s="112">
        <f>'Quarterly data'!AY96</f>
        <v>459</v>
      </c>
      <c r="AY99" s="112">
        <f>'Quarterly data'!AZ96</f>
        <v>438</v>
      </c>
      <c r="AZ99" s="112">
        <f>'Quarterly data'!BA96</f>
        <v>462</v>
      </c>
      <c r="BA99" s="112">
        <f>'Quarterly data'!BB96</f>
        <v>463</v>
      </c>
      <c r="BB99" s="112">
        <f>'Quarterly data'!BC96</f>
        <v>537</v>
      </c>
      <c r="BC99" s="112">
        <f>'Quarterly data'!BD96</f>
        <v>552</v>
      </c>
      <c r="BD99" s="112">
        <f>'Quarterly data'!BE96</f>
        <v>562</v>
      </c>
      <c r="BE99" s="112">
        <f>'Quarterly data'!BF96</f>
        <v>591</v>
      </c>
      <c r="BF99" s="112">
        <f>'Quarterly data'!BG96</f>
        <v>575</v>
      </c>
      <c r="BG99" s="112">
        <f>'Quarterly data'!BH96</f>
        <v>600</v>
      </c>
      <c r="BH99" s="112">
        <f>'Quarterly data'!BI96</f>
        <v>650</v>
      </c>
      <c r="BI99" s="112">
        <f>'Quarterly data'!BJ96</f>
        <v>587</v>
      </c>
      <c r="BJ99" s="112">
        <f>'Quarterly data'!BK96</f>
        <v>592</v>
      </c>
      <c r="BK99" s="112">
        <f>'Quarterly data'!BL96</f>
        <v>612</v>
      </c>
      <c r="BL99" s="112">
        <f>'Quarterly data'!BM96</f>
        <v>678</v>
      </c>
      <c r="BM99" s="112">
        <f>'Quarterly data'!BN96</f>
        <v>669</v>
      </c>
      <c r="BN99" s="112">
        <f>'Quarterly data'!BO96</f>
        <v>672</v>
      </c>
      <c r="BO99" s="112">
        <f>'Quarterly data'!BP96</f>
        <v>625</v>
      </c>
      <c r="BP99" s="112">
        <f>'Quarterly data'!BQ96</f>
        <v>721</v>
      </c>
      <c r="BQ99" s="112">
        <f>'Quarterly data'!BR96</f>
        <v>735</v>
      </c>
      <c r="BR99" s="112">
        <f>'Quarterly data'!BS96</f>
        <v>701</v>
      </c>
      <c r="BS99" s="112">
        <f>'Quarterly data'!BT96</f>
        <v>764</v>
      </c>
      <c r="BT99" s="112">
        <f>'Quarterly data'!BU96</f>
        <v>886</v>
      </c>
      <c r="BU99" s="112">
        <f>'Quarterly data'!BV96</f>
        <v>896</v>
      </c>
      <c r="BV99" s="112">
        <f>'Quarterly data'!BW96</f>
        <v>863</v>
      </c>
      <c r="BW99" s="112">
        <f>'Quarterly data'!BX96</f>
        <v>620</v>
      </c>
      <c r="BX99" s="112">
        <f>'Quarterly data'!BY96</f>
        <v>884</v>
      </c>
      <c r="BY99" s="112">
        <f>'Quarterly data'!BZ96</f>
        <v>762</v>
      </c>
      <c r="BZ99" s="112">
        <f>'Quarterly data'!CA96</f>
        <v>730</v>
      </c>
      <c r="CA99" s="112">
        <f>'Quarterly data'!CB96</f>
        <v>792</v>
      </c>
      <c r="CB99" s="112">
        <f>'Quarterly data'!CC96</f>
        <v>810</v>
      </c>
      <c r="CC99" s="112">
        <f>'Quarterly data'!CD96</f>
        <v>881</v>
      </c>
      <c r="CD99" s="112">
        <f>'Quarterly data'!CE96</f>
        <v>834</v>
      </c>
      <c r="CE99" s="112">
        <f>'Quarterly data'!CF96</f>
        <v>989</v>
      </c>
      <c r="CF99" s="112">
        <f>'Quarterly data'!CG96</f>
        <v>996</v>
      </c>
      <c r="CG99" s="112">
        <f>'Quarterly data'!CH96</f>
        <v>968</v>
      </c>
      <c r="CH99" s="112">
        <f>'Quarterly data'!CI96</f>
        <v>843</v>
      </c>
      <c r="CI99" s="112">
        <f>'Quarterly data'!CJ96</f>
        <v>1055</v>
      </c>
      <c r="CJ99" s="112">
        <f>'Quarterly data'!CK96</f>
        <v>1200</v>
      </c>
      <c r="CK99" s="112">
        <f>'Quarterly data'!CL96</f>
        <v>1234</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443</v>
      </c>
      <c r="CV99" s="112">
        <f>'Quarterly data'!CW133</f>
        <v>446</v>
      </c>
      <c r="CW99" s="112">
        <f>'Quarterly data'!CX133</f>
        <v>473</v>
      </c>
      <c r="CX99" s="112">
        <f>'Quarterly data'!CY133</f>
        <v>431</v>
      </c>
      <c r="CY99" s="112">
        <f>'Quarterly data'!CZ133</f>
        <v>400</v>
      </c>
      <c r="CZ99" s="112">
        <f>'Quarterly data'!DA133</f>
        <v>468</v>
      </c>
      <c r="DA99" s="112">
        <f>'Quarterly data'!DB133</f>
        <v>489</v>
      </c>
      <c r="DB99" s="112">
        <f>'Quarterly data'!DC133</f>
        <v>504</v>
      </c>
      <c r="DC99" s="112">
        <f>'Quarterly data'!DD133</f>
        <v>503</v>
      </c>
      <c r="DD99" s="112">
        <f>'Quarterly data'!DE133</f>
        <v>594</v>
      </c>
      <c r="DE99" s="112">
        <f>'Quarterly data'!DF133</f>
        <v>631</v>
      </c>
      <c r="DF99" s="112">
        <f>'Quarterly data'!DG133</f>
        <v>663</v>
      </c>
      <c r="DG99" s="112">
        <f>'Quarterly data'!DH133</f>
        <v>673</v>
      </c>
      <c r="DH99" s="112">
        <f>'Quarterly data'!DI133</f>
        <v>753</v>
      </c>
      <c r="DI99" s="112">
        <f>'Quarterly data'!DJ133</f>
        <v>830</v>
      </c>
      <c r="DJ99" s="112">
        <f>'Quarterly data'!DK133</f>
        <v>850</v>
      </c>
      <c r="DK99" s="112">
        <f>'Quarterly data'!DL133</f>
        <v>877</v>
      </c>
      <c r="DL99" s="112">
        <f>'Quarterly data'!DM133</f>
        <v>886</v>
      </c>
      <c r="DM99" s="112">
        <f>'Quarterly data'!DN133</f>
        <v>907</v>
      </c>
      <c r="DN99" s="112">
        <f>'Quarterly data'!DO133</f>
        <v>0</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248</v>
      </c>
      <c r="AU100" s="112">
        <f>'Quarterly data'!AV97</f>
        <v>273</v>
      </c>
      <c r="AV100" s="112">
        <f>'Quarterly data'!AW97</f>
        <v>287</v>
      </c>
      <c r="AW100" s="112">
        <f>'Quarterly data'!AX97</f>
        <v>324</v>
      </c>
      <c r="AX100" s="112">
        <f>'Quarterly data'!AY97</f>
        <v>326</v>
      </c>
      <c r="AY100" s="112">
        <f>'Quarterly data'!AZ97</f>
        <v>308</v>
      </c>
      <c r="AZ100" s="112">
        <f>'Quarterly data'!BA97</f>
        <v>323</v>
      </c>
      <c r="BA100" s="112">
        <f>'Quarterly data'!BB97</f>
        <v>324</v>
      </c>
      <c r="BB100" s="112">
        <f>'Quarterly data'!BC97</f>
        <v>337</v>
      </c>
      <c r="BC100" s="112">
        <f>'Quarterly data'!BD97</f>
        <v>354</v>
      </c>
      <c r="BD100" s="112">
        <f>'Quarterly data'!BE97</f>
        <v>359</v>
      </c>
      <c r="BE100" s="112">
        <f>'Quarterly data'!BF97</f>
        <v>376</v>
      </c>
      <c r="BF100" s="112">
        <f>'Quarterly data'!BG97</f>
        <v>373</v>
      </c>
      <c r="BG100" s="112">
        <f>'Quarterly data'!BH97</f>
        <v>385</v>
      </c>
      <c r="BH100" s="112">
        <f>'Quarterly data'!BI97</f>
        <v>404</v>
      </c>
      <c r="BI100" s="112">
        <f>'Quarterly data'!BJ97</f>
        <v>364</v>
      </c>
      <c r="BJ100" s="112">
        <f>'Quarterly data'!BK97</f>
        <v>390</v>
      </c>
      <c r="BK100" s="112">
        <f>'Quarterly data'!BL97</f>
        <v>410</v>
      </c>
      <c r="BL100" s="112">
        <f>'Quarterly data'!BM97</f>
        <v>437</v>
      </c>
      <c r="BM100" s="112">
        <f>'Quarterly data'!BN97</f>
        <v>435</v>
      </c>
      <c r="BN100" s="112">
        <f>'Quarterly data'!BO97</f>
        <v>453</v>
      </c>
      <c r="BO100" s="112">
        <f>'Quarterly data'!BP97</f>
        <v>432</v>
      </c>
      <c r="BP100" s="112">
        <f>'Quarterly data'!BQ97</f>
        <v>486</v>
      </c>
      <c r="BQ100" s="112">
        <f>'Quarterly data'!BR97</f>
        <v>511</v>
      </c>
      <c r="BR100" s="112">
        <f>'Quarterly data'!BS97</f>
        <v>480</v>
      </c>
      <c r="BS100" s="112">
        <f>'Quarterly data'!BT97</f>
        <v>569</v>
      </c>
      <c r="BT100" s="112">
        <f>'Quarterly data'!BU97</f>
        <v>633</v>
      </c>
      <c r="BU100" s="112">
        <f>'Quarterly data'!BV97</f>
        <v>668</v>
      </c>
      <c r="BV100" s="112">
        <f>'Quarterly data'!BW97</f>
        <v>670</v>
      </c>
      <c r="BW100" s="112">
        <f>'Quarterly data'!BX97</f>
        <v>546</v>
      </c>
      <c r="BX100" s="112">
        <f>'Quarterly data'!BY97</f>
        <v>769</v>
      </c>
      <c r="BY100" s="112">
        <f>'Quarterly data'!BZ97</f>
        <v>673</v>
      </c>
      <c r="BZ100" s="112">
        <f>'Quarterly data'!CA97</f>
        <v>643</v>
      </c>
      <c r="CA100" s="112">
        <f>'Quarterly data'!CB97</f>
        <v>685</v>
      </c>
      <c r="CB100" s="112">
        <f>'Quarterly data'!CC97</f>
        <v>665</v>
      </c>
      <c r="CC100" s="112">
        <f>'Quarterly data'!CD97</f>
        <v>727</v>
      </c>
      <c r="CD100" s="112">
        <f>'Quarterly data'!CE97</f>
        <v>676</v>
      </c>
      <c r="CE100" s="112">
        <f>'Quarterly data'!CF97</f>
        <v>813</v>
      </c>
      <c r="CF100" s="112">
        <f>'Quarterly data'!CG97</f>
        <v>849</v>
      </c>
      <c r="CG100" s="112">
        <f>'Quarterly data'!CH97</f>
        <v>768</v>
      </c>
      <c r="CH100" s="112">
        <f>'Quarterly data'!CI97</f>
        <v>688</v>
      </c>
      <c r="CI100" s="112">
        <f>'Quarterly data'!CJ97</f>
        <v>881</v>
      </c>
      <c r="CJ100" s="112">
        <f>'Quarterly data'!CK97</f>
        <v>976</v>
      </c>
      <c r="CK100" s="112">
        <f>'Quarterly data'!CL97</f>
        <v>1021</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38</v>
      </c>
      <c r="CV100" s="112">
        <f>'Quarterly data'!CW134</f>
        <v>29</v>
      </c>
      <c r="CW100" s="112">
        <f>'Quarterly data'!CX134</f>
        <v>21</v>
      </c>
      <c r="CX100" s="112">
        <f>'Quarterly data'!CY134</f>
        <v>31</v>
      </c>
      <c r="CY100" s="112">
        <f>'Quarterly data'!CZ134</f>
        <v>24</v>
      </c>
      <c r="CZ100" s="112">
        <f>'Quarterly data'!DA134</f>
        <v>33</v>
      </c>
      <c r="DA100" s="112">
        <f>'Quarterly data'!DB134</f>
        <v>33</v>
      </c>
      <c r="DB100" s="112">
        <f>'Quarterly data'!DC134</f>
        <v>43</v>
      </c>
      <c r="DC100" s="112">
        <f>'Quarterly data'!DD134</f>
        <v>63</v>
      </c>
      <c r="DD100" s="112">
        <f>'Quarterly data'!DE134</f>
        <v>89</v>
      </c>
      <c r="DE100" s="112">
        <f>'Quarterly data'!DF134</f>
        <v>112</v>
      </c>
      <c r="DF100" s="112">
        <f>'Quarterly data'!DG134</f>
        <v>102</v>
      </c>
      <c r="DG100" s="112">
        <f>'Quarterly data'!DH134</f>
        <v>110</v>
      </c>
      <c r="DH100" s="112">
        <f>'Quarterly data'!DI134</f>
        <v>90</v>
      </c>
      <c r="DI100" s="112">
        <f>'Quarterly data'!DJ134</f>
        <v>87</v>
      </c>
      <c r="DJ100" s="112">
        <f>'Quarterly data'!DK134</f>
        <v>84</v>
      </c>
      <c r="DK100" s="112">
        <f>'Quarterly data'!DL134</f>
        <v>95</v>
      </c>
      <c r="DL100" s="112">
        <f>'Quarterly data'!DM134</f>
        <v>97</v>
      </c>
      <c r="DM100" s="112">
        <f>'Quarterly data'!DN134</f>
        <v>100</v>
      </c>
      <c r="DN100" s="112">
        <f>'Quarterly data'!DO134</f>
        <v>0</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107</v>
      </c>
      <c r="AU101" s="112">
        <f>'Quarterly data'!AV98</f>
        <v>115</v>
      </c>
      <c r="AV101" s="112">
        <f>'Quarterly data'!AW98</f>
        <v>117</v>
      </c>
      <c r="AW101" s="112">
        <f>'Quarterly data'!AX98</f>
        <v>120</v>
      </c>
      <c r="AX101" s="112">
        <f>'Quarterly data'!AY98</f>
        <v>132</v>
      </c>
      <c r="AY101" s="112">
        <f>'Quarterly data'!AZ98</f>
        <v>130</v>
      </c>
      <c r="AZ101" s="112">
        <f>'Quarterly data'!BA98</f>
        <v>140</v>
      </c>
      <c r="BA101" s="112">
        <f>'Quarterly data'!BB98</f>
        <v>139</v>
      </c>
      <c r="BB101" s="112">
        <f>'Quarterly data'!BC98</f>
        <v>199</v>
      </c>
      <c r="BC101" s="112">
        <f>'Quarterly data'!BD98</f>
        <v>197</v>
      </c>
      <c r="BD101" s="112">
        <f>'Quarterly data'!BE98</f>
        <v>204</v>
      </c>
      <c r="BE101" s="112">
        <f>'Quarterly data'!BF98</f>
        <v>215</v>
      </c>
      <c r="BF101" s="112">
        <f>'Quarterly data'!BG98</f>
        <v>202</v>
      </c>
      <c r="BG101" s="112">
        <f>'Quarterly data'!BH98</f>
        <v>216</v>
      </c>
      <c r="BH101" s="112">
        <f>'Quarterly data'!BI98</f>
        <v>246</v>
      </c>
      <c r="BI101" s="112">
        <f>'Quarterly data'!BJ98</f>
        <v>223</v>
      </c>
      <c r="BJ101" s="112">
        <f>'Quarterly data'!BK98</f>
        <v>201</v>
      </c>
      <c r="BK101" s="112">
        <f>'Quarterly data'!BL98</f>
        <v>202</v>
      </c>
      <c r="BL101" s="112">
        <f>'Quarterly data'!BM98</f>
        <v>241</v>
      </c>
      <c r="BM101" s="112">
        <f>'Quarterly data'!BN98</f>
        <v>234</v>
      </c>
      <c r="BN101" s="112">
        <f>'Quarterly data'!BO98</f>
        <v>219</v>
      </c>
      <c r="BO101" s="112">
        <f>'Quarterly data'!BP98</f>
        <v>193</v>
      </c>
      <c r="BP101" s="112">
        <f>'Quarterly data'!BQ98</f>
        <v>234</v>
      </c>
      <c r="BQ101" s="112">
        <f>'Quarterly data'!BR98</f>
        <v>224</v>
      </c>
      <c r="BR101" s="112">
        <f>'Quarterly data'!BS98</f>
        <v>221</v>
      </c>
      <c r="BS101" s="112">
        <f>'Quarterly data'!BT98</f>
        <v>194</v>
      </c>
      <c r="BT101" s="112">
        <f>'Quarterly data'!BU98</f>
        <v>253</v>
      </c>
      <c r="BU101" s="112">
        <f>'Quarterly data'!BV98</f>
        <v>228</v>
      </c>
      <c r="BV101" s="112">
        <f>'Quarterly data'!BW98</f>
        <v>193</v>
      </c>
      <c r="BW101" s="112">
        <f>'Quarterly data'!BX98</f>
        <v>74</v>
      </c>
      <c r="BX101" s="112">
        <f>'Quarterly data'!BY98</f>
        <v>115</v>
      </c>
      <c r="BY101" s="112">
        <f>'Quarterly data'!BZ98</f>
        <v>89</v>
      </c>
      <c r="BZ101" s="112">
        <f>'Quarterly data'!CA98</f>
        <v>87</v>
      </c>
      <c r="CA101" s="112">
        <f>'Quarterly data'!CB98</f>
        <v>107</v>
      </c>
      <c r="CB101" s="112">
        <f>'Quarterly data'!CC98</f>
        <v>145</v>
      </c>
      <c r="CC101" s="112">
        <f>'Quarterly data'!CD98</f>
        <v>154</v>
      </c>
      <c r="CD101" s="112">
        <f>'Quarterly data'!CE98</f>
        <v>159</v>
      </c>
      <c r="CE101" s="112">
        <f>'Quarterly data'!CF98</f>
        <v>176</v>
      </c>
      <c r="CF101" s="112">
        <f>'Quarterly data'!CG98</f>
        <v>148</v>
      </c>
      <c r="CG101" s="112">
        <f>'Quarterly data'!CH98</f>
        <v>200</v>
      </c>
      <c r="CH101" s="112">
        <f>'Quarterly data'!CI98</f>
        <v>154</v>
      </c>
      <c r="CI101" s="112">
        <f>'Quarterly data'!CJ98</f>
        <v>174</v>
      </c>
      <c r="CJ101" s="112">
        <f>'Quarterly data'!CK98</f>
        <v>225</v>
      </c>
      <c r="CK101" s="112">
        <f>'Quarterly data'!CL98</f>
        <v>213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198</v>
      </c>
      <c r="CV101" s="112">
        <f>'Quarterly data'!CW135</f>
        <v>199</v>
      </c>
      <c r="CW101" s="112">
        <f>'Quarterly data'!CX135</f>
        <v>214</v>
      </c>
      <c r="CX101" s="112">
        <f>'Quarterly data'!CY135</f>
        <v>197</v>
      </c>
      <c r="CY101" s="112">
        <f>'Quarterly data'!CZ135</f>
        <v>197</v>
      </c>
      <c r="CZ101" s="112">
        <f>'Quarterly data'!DA135</f>
        <v>223</v>
      </c>
      <c r="DA101" s="112">
        <f>'Quarterly data'!DB135</f>
        <v>222</v>
      </c>
      <c r="DB101" s="112">
        <f>'Quarterly data'!DC135</f>
        <v>242</v>
      </c>
      <c r="DC101" s="112">
        <f>'Quarterly data'!DD135</f>
        <v>246</v>
      </c>
      <c r="DD101" s="112">
        <f>'Quarterly data'!DE135</f>
        <v>256</v>
      </c>
      <c r="DE101" s="112">
        <f>'Quarterly data'!DF135</f>
        <v>267</v>
      </c>
      <c r="DF101" s="112">
        <f>'Quarterly data'!DG135</f>
        <v>287</v>
      </c>
      <c r="DG101" s="112">
        <f>'Quarterly data'!DH135</f>
        <v>331</v>
      </c>
      <c r="DH101" s="112">
        <f>'Quarterly data'!DI135</f>
        <v>348</v>
      </c>
      <c r="DI101" s="112">
        <f>'Quarterly data'!DJ135</f>
        <v>393</v>
      </c>
      <c r="DJ101" s="112">
        <f>'Quarterly data'!DK135</f>
        <v>378</v>
      </c>
      <c r="DK101" s="112">
        <f>'Quarterly data'!DL135</f>
        <v>379</v>
      </c>
      <c r="DL101" s="112">
        <f>'Quarterly data'!DM135</f>
        <v>405</v>
      </c>
      <c r="DM101" s="112">
        <f>'Quarterly data'!DN135</f>
        <v>451</v>
      </c>
      <c r="DN101" s="112">
        <f>'Quarterly data'!DO135</f>
        <v>0</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0</v>
      </c>
      <c r="CD106" s="423">
        <f>'Quarterly data'!CE126</f>
        <v>0</v>
      </c>
      <c r="CE106" s="423">
        <f>'Quarterly data'!CF126</f>
        <v>0</v>
      </c>
      <c r="CF106" s="423">
        <f>'Quarterly data'!CG126</f>
        <v>0</v>
      </c>
      <c r="CG106" s="423">
        <f>'Quarterly data'!CH126</f>
        <v>0</v>
      </c>
      <c r="CH106" s="423">
        <f>'Quarterly data'!CI126</f>
        <v>0</v>
      </c>
      <c r="CI106" s="423">
        <f>'Quarterly data'!CJ126</f>
        <v>0</v>
      </c>
      <c r="CJ106" s="423">
        <f>'Quarterly data'!CK126</f>
        <v>0</v>
      </c>
      <c r="CK106" s="423">
        <f>'Quarterly data'!CL126</f>
        <v>0</v>
      </c>
      <c r="CL106" s="423">
        <f>'Quarterly data'!CM126</f>
        <v>0</v>
      </c>
      <c r="CM106" s="423">
        <f>'Quarterly data'!CN126</f>
        <v>0</v>
      </c>
      <c r="CN106" s="423">
        <f>'Quarterly data'!CO126</f>
        <v>0</v>
      </c>
      <c r="CO106" s="423">
        <f>'Quarterly data'!CP126</f>
        <v>0</v>
      </c>
      <c r="CP106" s="423">
        <f>'Quarterly data'!CQ126</f>
        <v>0</v>
      </c>
      <c r="CQ106" s="423">
        <f>'Quarterly data'!CR126</f>
        <v>0</v>
      </c>
      <c r="CR106" s="423">
        <f>'Quarterly data'!CS126</f>
        <v>0</v>
      </c>
      <c r="CS106" s="423">
        <f>'Quarterly data'!CT126</f>
        <v>0</v>
      </c>
      <c r="CT106" s="423">
        <f>'Quarterly data'!CU126</f>
        <v>0</v>
      </c>
      <c r="CU106" s="423" t="str">
        <f>'Quarterly data'!CV138</f>
        <v>2019Q2</v>
      </c>
      <c r="CV106" s="423" t="str">
        <f>'Quarterly data'!CW138</f>
        <v>2019Q3</v>
      </c>
      <c r="CW106" s="423" t="str">
        <f>'Quarterly data'!CX138</f>
        <v>2019Q4</v>
      </c>
      <c r="CX106" s="423" t="str">
        <f>'Quarterly data'!CY138</f>
        <v>2020Q1</v>
      </c>
      <c r="CY106" s="423" t="str">
        <f>'Quarterly data'!CZ138</f>
        <v>2020Q2</v>
      </c>
      <c r="CZ106" s="423" t="str">
        <f>'Quarterly data'!DA138</f>
        <v>2020Q3</v>
      </c>
      <c r="DA106" s="423" t="str">
        <f>'Quarterly data'!DB138</f>
        <v>2020Q4</v>
      </c>
      <c r="DB106" s="423" t="str">
        <f>'Quarterly data'!DC138</f>
        <v>2021Q1</v>
      </c>
      <c r="DC106" s="423" t="str">
        <f>'Quarterly data'!DD138</f>
        <v>2021Q2</v>
      </c>
      <c r="DD106" s="423" t="str">
        <f>'Quarterly data'!DE138</f>
        <v>2021Q3</v>
      </c>
      <c r="DE106" s="423" t="str">
        <f>'Quarterly data'!DF138</f>
        <v>2021Q4</v>
      </c>
      <c r="DF106" s="423" t="str">
        <f>'Quarterly data'!DG138</f>
        <v>2022Q1</v>
      </c>
      <c r="DG106" s="423" t="str">
        <f>'Quarterly data'!DH138</f>
        <v>2022Q2</v>
      </c>
      <c r="DH106" s="423" t="str">
        <f>'Quarterly data'!DI138</f>
        <v>2022Q3</v>
      </c>
      <c r="DI106" s="423" t="str">
        <f>'Quarterly data'!DJ138</f>
        <v>2022Q4</v>
      </c>
      <c r="DJ106" s="423" t="str">
        <f>'Quarterly data'!DK138</f>
        <v>2023Q1</v>
      </c>
      <c r="DK106" s="423" t="str">
        <f>'Quarterly data'!DL138</f>
        <v>2023Q2</v>
      </c>
      <c r="DL106" s="423" t="str">
        <f>'Quarterly data'!DM138</f>
        <v>2023Q3</v>
      </c>
      <c r="DM106" s="423" t="str">
        <f>'Quarterly data'!DN138</f>
        <v>2023Q4</v>
      </c>
      <c r="DN106" s="423" t="str">
        <f>'Quarterly data'!DO138</f>
        <v>2024Q1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348</v>
      </c>
      <c r="CD107" s="424">
        <f>'Quarterly data'!CE127</f>
        <v>353</v>
      </c>
      <c r="CE107" s="424">
        <f>'Quarterly data'!CF127</f>
        <v>366</v>
      </c>
      <c r="CF107" s="424">
        <f>'Quarterly data'!CG127</f>
        <v>373</v>
      </c>
      <c r="CG107" s="424">
        <f>'Quarterly data'!CH127</f>
        <v>383</v>
      </c>
      <c r="CH107" s="424">
        <f>'Quarterly data'!CI127</f>
        <v>415</v>
      </c>
      <c r="CI107" s="424">
        <f>'Quarterly data'!CJ127</f>
        <v>421</v>
      </c>
      <c r="CJ107" s="424">
        <f>'Quarterly data'!CK127</f>
        <v>418</v>
      </c>
      <c r="CK107" s="424">
        <f>'Quarterly data'!CL127</f>
        <v>467</v>
      </c>
      <c r="CL107" s="424">
        <f>'Quarterly data'!CM127</f>
        <v>505</v>
      </c>
      <c r="CM107" s="424">
        <f>'Quarterly data'!CN127</f>
        <v>511</v>
      </c>
      <c r="CN107" s="424">
        <f>'Quarterly data'!CO127</f>
        <v>495</v>
      </c>
      <c r="CO107" s="424">
        <f>'Quarterly data'!CP127</f>
        <v>516</v>
      </c>
      <c r="CP107" s="424">
        <f>'Quarterly data'!CQ127</f>
        <v>524</v>
      </c>
      <c r="CQ107" s="424">
        <f>'Quarterly data'!CR127</f>
        <v>527</v>
      </c>
      <c r="CR107" s="424">
        <f>'Quarterly data'!CS127</f>
        <v>493</v>
      </c>
      <c r="CS107" s="424">
        <f>'Quarterly data'!CT127</f>
        <v>500</v>
      </c>
      <c r="CT107" s="424">
        <f>'Quarterly data'!CU127</f>
        <v>514</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0</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197</v>
      </c>
      <c r="CD108" s="424">
        <f>'Quarterly data'!CE128</f>
        <v>214</v>
      </c>
      <c r="CE108" s="424">
        <f>'Quarterly data'!CF128</f>
        <v>217</v>
      </c>
      <c r="CF108" s="424">
        <f>'Quarterly data'!CG128</f>
        <v>214</v>
      </c>
      <c r="CG108" s="424">
        <f>'Quarterly data'!CH128</f>
        <v>229</v>
      </c>
      <c r="CH108" s="424">
        <f>'Quarterly data'!CI128</f>
        <v>254</v>
      </c>
      <c r="CI108" s="424">
        <f>'Quarterly data'!CJ128</f>
        <v>265</v>
      </c>
      <c r="CJ108" s="424">
        <f>'Quarterly data'!CK128</f>
        <v>251</v>
      </c>
      <c r="CK108" s="424">
        <f>'Quarterly data'!CL128</f>
        <v>294</v>
      </c>
      <c r="CL108" s="424">
        <f>'Quarterly data'!CM128</f>
        <v>345</v>
      </c>
      <c r="CM108" s="424">
        <f>'Quarterly data'!CN128</f>
        <v>342</v>
      </c>
      <c r="CN108" s="424">
        <f>'Quarterly data'!CO128</f>
        <v>303</v>
      </c>
      <c r="CO108" s="424">
        <f>'Quarterly data'!CP128</f>
        <v>306</v>
      </c>
      <c r="CP108" s="424">
        <f>'Quarterly data'!CQ128</f>
        <v>320</v>
      </c>
      <c r="CQ108" s="424">
        <f>'Quarterly data'!CR128</f>
        <v>315</v>
      </c>
      <c r="CR108" s="424">
        <f>'Quarterly data'!CS128</f>
        <v>263</v>
      </c>
      <c r="CS108" s="424">
        <f>'Quarterly data'!CT128</f>
        <v>259</v>
      </c>
      <c r="CT108" s="424">
        <f>'Quarterly data'!CU128</f>
        <v>292</v>
      </c>
      <c r="CU108" s="424">
        <f>'Quarterly data'!CV140</f>
        <v>0</v>
      </c>
      <c r="CV108" s="424">
        <f>'Quarterly data'!CW140</f>
        <v>0</v>
      </c>
      <c r="CW108" s="424">
        <f>'Quarterly data'!CX140</f>
        <v>0</v>
      </c>
      <c r="CX108" s="424">
        <f>'Quarterly data'!CY140</f>
        <v>0</v>
      </c>
      <c r="CY108" s="424">
        <f>'Quarterly data'!CZ140</f>
        <v>0</v>
      </c>
      <c r="CZ108" s="424">
        <f>'Quarterly data'!DA140</f>
        <v>0</v>
      </c>
      <c r="DA108" s="424">
        <f>'Quarterly data'!DB140</f>
        <v>0</v>
      </c>
      <c r="DB108" s="424">
        <f>'Quarterly data'!DC140</f>
        <v>0</v>
      </c>
      <c r="DC108" s="424">
        <f>'Quarterly data'!DD140</f>
        <v>0</v>
      </c>
      <c r="DD108" s="424">
        <f>'Quarterly data'!DE140</f>
        <v>0</v>
      </c>
      <c r="DE108" s="424">
        <f>'Quarterly data'!DF140</f>
        <v>0</v>
      </c>
      <c r="DF108" s="424">
        <f>'Quarterly data'!DG140</f>
        <v>0</v>
      </c>
      <c r="DG108" s="424">
        <f>'Quarterly data'!DH140</f>
        <v>0</v>
      </c>
      <c r="DH108" s="424">
        <f>'Quarterly data'!DI140</f>
        <v>0</v>
      </c>
      <c r="DI108" s="424">
        <f>'Quarterly data'!DJ140</f>
        <v>0</v>
      </c>
      <c r="DJ108" s="424">
        <f>'Quarterly data'!DK140</f>
        <v>0</v>
      </c>
      <c r="DK108" s="424">
        <f>'Quarterly data'!DL140</f>
        <v>0</v>
      </c>
      <c r="DL108" s="424">
        <f>'Quarterly data'!DM140</f>
        <v>0</v>
      </c>
      <c r="DM108" s="424">
        <f>'Quarterly data'!DN140</f>
        <v>0</v>
      </c>
      <c r="DN108" s="424">
        <f>'Quarterly data'!DO140</f>
        <v>0</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29</v>
      </c>
      <c r="CD109" s="423">
        <f>'Quarterly data'!CE129</f>
        <v>14</v>
      </c>
      <c r="CE109" s="423">
        <f>'Quarterly data'!CF129</f>
        <v>22</v>
      </c>
      <c r="CF109" s="423">
        <f>'Quarterly data'!CG129</f>
        <v>30</v>
      </c>
      <c r="CG109" s="423">
        <f>'Quarterly data'!CH129</f>
        <v>23</v>
      </c>
      <c r="CH109" s="423">
        <f>'Quarterly data'!CI129</f>
        <v>26</v>
      </c>
      <c r="CI109" s="423">
        <f>'Quarterly data'!CJ129</f>
        <v>18</v>
      </c>
      <c r="CJ109" s="423">
        <f>'Quarterly data'!CK129</f>
        <v>27</v>
      </c>
      <c r="CK109" s="423">
        <f>'Quarterly data'!CL129</f>
        <v>33</v>
      </c>
      <c r="CL109" s="423">
        <f>'Quarterly data'!CM129</f>
        <v>24</v>
      </c>
      <c r="CM109" s="423">
        <f>'Quarterly data'!CN129</f>
        <v>29</v>
      </c>
      <c r="CN109" s="423">
        <f>'Quarterly data'!CO129</f>
        <v>37</v>
      </c>
      <c r="CO109" s="423">
        <f>'Quarterly data'!CP129</f>
        <v>48</v>
      </c>
      <c r="CP109" s="423">
        <f>'Quarterly data'!CQ129</f>
        <v>31</v>
      </c>
      <c r="CQ109" s="423">
        <f>'Quarterly data'!CR129</f>
        <v>26</v>
      </c>
      <c r="CR109" s="423">
        <f>'Quarterly data'!CS129</f>
        <v>37</v>
      </c>
      <c r="CS109" s="423">
        <f>'Quarterly data'!CT129</f>
        <v>44</v>
      </c>
      <c r="CT109" s="423">
        <f>'Quarterly data'!CU129</f>
        <v>24</v>
      </c>
      <c r="CU109" s="423">
        <f>'Quarterly data'!CV141</f>
        <v>570</v>
      </c>
      <c r="CV109" s="423">
        <f>'Quarterly data'!CW141</f>
        <v>561</v>
      </c>
      <c r="CW109" s="423">
        <f>'Quarterly data'!CX141</f>
        <v>561</v>
      </c>
      <c r="CX109" s="423">
        <f>'Quarterly data'!CY141</f>
        <v>565</v>
      </c>
      <c r="CY109" s="423">
        <f>'Quarterly data'!CZ141</f>
        <v>561</v>
      </c>
      <c r="CZ109" s="423">
        <f>'Quarterly data'!DA141</f>
        <v>573</v>
      </c>
      <c r="DA109" s="423">
        <f>'Quarterly data'!DB141</f>
        <v>579</v>
      </c>
      <c r="DB109" s="423">
        <f>'Quarterly data'!DC141</f>
        <v>603</v>
      </c>
      <c r="DC109" s="423">
        <f>'Quarterly data'!DD141</f>
        <v>602</v>
      </c>
      <c r="DD109" s="423">
        <f>'Quarterly data'!DE141</f>
        <v>609</v>
      </c>
      <c r="DE109" s="423">
        <f>'Quarterly data'!DF141</f>
        <v>609</v>
      </c>
      <c r="DF109" s="423">
        <f>'Quarterly data'!DG141</f>
        <v>607</v>
      </c>
      <c r="DG109" s="423">
        <f>'Quarterly data'!DH141</f>
        <v>614</v>
      </c>
      <c r="DH109" s="423">
        <f>'Quarterly data'!DI141</f>
        <v>618</v>
      </c>
      <c r="DI109" s="423">
        <f>'Quarterly data'!DJ141</f>
        <v>623</v>
      </c>
      <c r="DJ109" s="423">
        <f>'Quarterly data'!DK141</f>
        <v>612</v>
      </c>
      <c r="DK109" s="423">
        <f>'Quarterly data'!DL141</f>
        <v>613</v>
      </c>
      <c r="DL109" s="423">
        <f>'Quarterly data'!DM141</f>
        <v>636</v>
      </c>
      <c r="DM109" s="423">
        <f>'Quarterly data'!DN141</f>
        <v>642</v>
      </c>
      <c r="DN109" s="423">
        <f>'Quarterly data'!DO141</f>
        <v>0</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34</v>
      </c>
      <c r="CD110" s="424">
        <f>'Quarterly data'!CE130</f>
        <v>34</v>
      </c>
      <c r="CE110" s="424">
        <f>'Quarterly data'!CF130</f>
        <v>35</v>
      </c>
      <c r="CF110" s="424">
        <f>'Quarterly data'!CG130</f>
        <v>37</v>
      </c>
      <c r="CG110" s="424">
        <f>'Quarterly data'!CH130</f>
        <v>38</v>
      </c>
      <c r="CH110" s="424">
        <f>'Quarterly data'!CI130</f>
        <v>40</v>
      </c>
      <c r="CI110" s="424">
        <f>'Quarterly data'!CJ130</f>
        <v>41</v>
      </c>
      <c r="CJ110" s="424">
        <f>'Quarterly data'!CK130</f>
        <v>42</v>
      </c>
      <c r="CK110" s="424">
        <f>'Quarterly data'!CL130</f>
        <v>43</v>
      </c>
      <c r="CL110" s="424">
        <f>'Quarterly data'!CM130</f>
        <v>45</v>
      </c>
      <c r="CM110" s="424">
        <f>'Quarterly data'!CN130</f>
        <v>46</v>
      </c>
      <c r="CN110" s="424">
        <f>'Quarterly data'!CO130</f>
        <v>47</v>
      </c>
      <c r="CO110" s="424">
        <f>'Quarterly data'!CP130</f>
        <v>48</v>
      </c>
      <c r="CP110" s="424">
        <f>'Quarterly data'!CQ130</f>
        <v>50</v>
      </c>
      <c r="CQ110" s="424">
        <f>'Quarterly data'!CR130</f>
        <v>52</v>
      </c>
      <c r="CR110" s="424">
        <f>'Quarterly data'!CS130</f>
        <v>54</v>
      </c>
      <c r="CS110" s="424">
        <f>'Quarterly data'!CT130</f>
        <v>56</v>
      </c>
      <c r="CT110" s="424">
        <f>'Quarterly data'!CU130</f>
        <v>58</v>
      </c>
      <c r="CU110" s="424">
        <f>'Quarterly data'!CV142</f>
        <v>372</v>
      </c>
      <c r="CV110" s="424">
        <f>'Quarterly data'!CW142</f>
        <v>342</v>
      </c>
      <c r="CW110" s="424">
        <f>'Quarterly data'!CX142</f>
        <v>342</v>
      </c>
      <c r="CX110" s="424">
        <f>'Quarterly data'!CY142</f>
        <v>365</v>
      </c>
      <c r="CY110" s="424">
        <f>'Quarterly data'!CZ142</f>
        <v>365</v>
      </c>
      <c r="CZ110" s="424">
        <f>'Quarterly data'!DA142</f>
        <v>351</v>
      </c>
      <c r="DA110" s="424">
        <f>'Quarterly data'!DB142</f>
        <v>351</v>
      </c>
      <c r="DB110" s="424">
        <f>'Quarterly data'!DC142</f>
        <v>391</v>
      </c>
      <c r="DC110" s="424">
        <f>'Quarterly data'!DD142</f>
        <v>391</v>
      </c>
      <c r="DD110" s="424">
        <f>'Quarterly data'!DE142</f>
        <v>374</v>
      </c>
      <c r="DE110" s="424">
        <f>'Quarterly data'!DF142</f>
        <v>374</v>
      </c>
      <c r="DF110" s="424">
        <f>'Quarterly data'!DG142</f>
        <v>386</v>
      </c>
      <c r="DG110" s="424">
        <f>'Quarterly data'!DH142</f>
        <v>386</v>
      </c>
      <c r="DH110" s="424">
        <f>'Quarterly data'!DI142</f>
        <v>372</v>
      </c>
      <c r="DI110" s="424">
        <f>'Quarterly data'!DJ142</f>
        <v>372</v>
      </c>
      <c r="DJ110" s="424">
        <f>'Quarterly data'!DK142</f>
        <v>374</v>
      </c>
      <c r="DK110" s="424">
        <f>'Quarterly data'!DL142</f>
        <v>374</v>
      </c>
      <c r="DL110" s="424">
        <f>'Quarterly data'!DM142</f>
        <v>384</v>
      </c>
      <c r="DM110" s="424">
        <f>'Quarterly data'!DN142</f>
        <v>384</v>
      </c>
      <c r="DN110" s="424">
        <f>'Quarterly data'!DO142</f>
        <v>0</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83</v>
      </c>
      <c r="CD111" s="425">
        <f>'Quarterly data'!CE131</f>
        <v>84</v>
      </c>
      <c r="CE111" s="425">
        <f>'Quarterly data'!CF131</f>
        <v>86</v>
      </c>
      <c r="CF111" s="425">
        <f>'Quarterly data'!CG131</f>
        <v>86</v>
      </c>
      <c r="CG111" s="425">
        <f>'Quarterly data'!CH131</f>
        <v>87</v>
      </c>
      <c r="CH111" s="425">
        <f>'Quarterly data'!CI131</f>
        <v>88</v>
      </c>
      <c r="CI111" s="425">
        <f>'Quarterly data'!CJ131</f>
        <v>90</v>
      </c>
      <c r="CJ111" s="425">
        <f>'Quarterly data'!CK131</f>
        <v>91</v>
      </c>
      <c r="CK111" s="425">
        <f>'Quarterly data'!CL131</f>
        <v>91</v>
      </c>
      <c r="CL111" s="425">
        <f>'Quarterly data'!CM131</f>
        <v>84</v>
      </c>
      <c r="CM111" s="425">
        <f>'Quarterly data'!CN131</f>
        <v>87</v>
      </c>
      <c r="CN111" s="425">
        <f>'Quarterly data'!CO131</f>
        <v>101</v>
      </c>
      <c r="CO111" s="425">
        <f>'Quarterly data'!CP131</f>
        <v>107</v>
      </c>
      <c r="CP111" s="425">
        <f>'Quarterly data'!CQ131</f>
        <v>114</v>
      </c>
      <c r="CQ111" s="425">
        <f>'Quarterly data'!CR131</f>
        <v>126</v>
      </c>
      <c r="CR111" s="425">
        <f>'Quarterly data'!CS131</f>
        <v>131</v>
      </c>
      <c r="CS111" s="425">
        <f>'Quarterly data'!CT131</f>
        <v>133</v>
      </c>
      <c r="CT111" s="425">
        <f>'Quarterly data'!CU131</f>
        <v>132</v>
      </c>
      <c r="CU111" s="425">
        <f>'Quarterly data'!CV143</f>
        <v>30</v>
      </c>
      <c r="CV111" s="425">
        <f>'Quarterly data'!CW143</f>
        <v>48</v>
      </c>
      <c r="CW111" s="425">
        <f>'Quarterly data'!CX143</f>
        <v>45</v>
      </c>
      <c r="CX111" s="425">
        <f>'Quarterly data'!CY143</f>
        <v>27</v>
      </c>
      <c r="CY111" s="425">
        <f>'Quarterly data'!CZ143</f>
        <v>25</v>
      </c>
      <c r="CZ111" s="425">
        <f>'Quarterly data'!DA143</f>
        <v>44</v>
      </c>
      <c r="DA111" s="425">
        <f>'Quarterly data'!DB143</f>
        <v>45</v>
      </c>
      <c r="DB111" s="425">
        <f>'Quarterly data'!DC143</f>
        <v>28</v>
      </c>
      <c r="DC111" s="425">
        <f>'Quarterly data'!DD143</f>
        <v>24</v>
      </c>
      <c r="DD111" s="425">
        <f>'Quarterly data'!DE143</f>
        <v>45</v>
      </c>
      <c r="DE111" s="425">
        <f>'Quarterly data'!DF143</f>
        <v>42</v>
      </c>
      <c r="DF111" s="425">
        <f>'Quarterly data'!DG143</f>
        <v>24</v>
      </c>
      <c r="DG111" s="425">
        <f>'Quarterly data'!DH143</f>
        <v>28</v>
      </c>
      <c r="DH111" s="425">
        <f>'Quarterly data'!DI143</f>
        <v>44</v>
      </c>
      <c r="DI111" s="425">
        <f>'Quarterly data'!DJ143</f>
        <v>47</v>
      </c>
      <c r="DJ111" s="425">
        <f>'Quarterly data'!DK143</f>
        <v>31</v>
      </c>
      <c r="DK111" s="425">
        <f>'Quarterly data'!DL143</f>
        <v>29</v>
      </c>
      <c r="DL111" s="425">
        <f>'Quarterly data'!DM143</f>
        <v>38</v>
      </c>
      <c r="DM111" s="425">
        <f>'Quarterly data'!DN143</f>
        <v>40</v>
      </c>
      <c r="DN111" s="425">
        <f>'Quarterly data'!DO143</f>
        <v>0</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6</v>
      </c>
      <c r="CD112" s="426">
        <f>'Quarterly data'!CE132</f>
        <v>6</v>
      </c>
      <c r="CE112" s="426">
        <f>'Quarterly data'!CF132</f>
        <v>6</v>
      </c>
      <c r="CF112" s="426">
        <f>'Quarterly data'!CG132</f>
        <v>6</v>
      </c>
      <c r="CG112" s="426">
        <f>'Quarterly data'!CH132</f>
        <v>7</v>
      </c>
      <c r="CH112" s="426">
        <f>'Quarterly data'!CI132</f>
        <v>6</v>
      </c>
      <c r="CI112" s="426">
        <f>'Quarterly data'!CJ132</f>
        <v>6</v>
      </c>
      <c r="CJ112" s="426">
        <f>'Quarterly data'!CK132</f>
        <v>7</v>
      </c>
      <c r="CK112" s="426">
        <f>'Quarterly data'!CL132</f>
        <v>7</v>
      </c>
      <c r="CL112" s="426">
        <f>'Quarterly data'!CM132</f>
        <v>7</v>
      </c>
      <c r="CM112" s="426">
        <f>'Quarterly data'!CN132</f>
        <v>7</v>
      </c>
      <c r="CN112" s="426">
        <f>'Quarterly data'!CO132</f>
        <v>7</v>
      </c>
      <c r="CO112" s="426">
        <f>'Quarterly data'!CP132</f>
        <v>8</v>
      </c>
      <c r="CP112" s="426">
        <f>'Quarterly data'!CQ132</f>
        <v>9</v>
      </c>
      <c r="CQ112" s="426">
        <f>'Quarterly data'!CR132</f>
        <v>8</v>
      </c>
      <c r="CR112" s="426">
        <f>'Quarterly data'!CS132</f>
        <v>8</v>
      </c>
      <c r="CS112" s="426">
        <f>'Quarterly data'!CT132</f>
        <v>8</v>
      </c>
      <c r="CT112" s="426">
        <f>'Quarterly data'!CU132</f>
        <v>8</v>
      </c>
      <c r="CU112" s="426">
        <f>'Quarterly data'!CV144</f>
        <v>56</v>
      </c>
      <c r="CV112" s="426">
        <f>'Quarterly data'!CW144</f>
        <v>58</v>
      </c>
      <c r="CW112" s="426">
        <f>'Quarterly data'!CX144</f>
        <v>59</v>
      </c>
      <c r="CX112" s="426">
        <f>'Quarterly data'!CY144</f>
        <v>59</v>
      </c>
      <c r="CY112" s="426">
        <f>'Quarterly data'!CZ144</f>
        <v>61</v>
      </c>
      <c r="CZ112" s="426">
        <f>'Quarterly data'!DA144</f>
        <v>63</v>
      </c>
      <c r="DA112" s="426">
        <f>'Quarterly data'!DB144</f>
        <v>65</v>
      </c>
      <c r="DB112" s="426">
        <f>'Quarterly data'!DC144</f>
        <v>65</v>
      </c>
      <c r="DC112" s="426">
        <f>'Quarterly data'!DD144</f>
        <v>66</v>
      </c>
      <c r="DD112" s="426">
        <f>'Quarterly data'!DE144</f>
        <v>68</v>
      </c>
      <c r="DE112" s="426">
        <f>'Quarterly data'!DF144</f>
        <v>69</v>
      </c>
      <c r="DF112" s="426">
        <f>'Quarterly data'!DG144</f>
        <v>71</v>
      </c>
      <c r="DG112" s="426">
        <f>'Quarterly data'!DH144</f>
        <v>73</v>
      </c>
      <c r="DH112" s="426">
        <f>'Quarterly data'!DI144</f>
        <v>73</v>
      </c>
      <c r="DI112" s="426">
        <f>'Quarterly data'!DJ144</f>
        <v>74</v>
      </c>
      <c r="DJ112" s="426">
        <f>'Quarterly data'!DK144</f>
        <v>75</v>
      </c>
      <c r="DK112" s="426">
        <f>'Quarterly data'!DL144</f>
        <v>77</v>
      </c>
      <c r="DL112" s="426">
        <f>'Quarterly data'!DM144</f>
        <v>78</v>
      </c>
      <c r="DM112" s="426">
        <f>'Quarterly data'!DN144</f>
        <v>79</v>
      </c>
      <c r="DN112" s="426">
        <f>'Quarterly data'!DO144</f>
        <v>0</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254</v>
      </c>
      <c r="CD113" s="423">
        <f>'Quarterly data'!CE133</f>
        <v>254</v>
      </c>
      <c r="CE113" s="423">
        <f>'Quarterly data'!CF133</f>
        <v>256</v>
      </c>
      <c r="CF113" s="423">
        <f>'Quarterly data'!CG133</f>
        <v>275</v>
      </c>
      <c r="CG113" s="423">
        <f>'Quarterly data'!CH133</f>
        <v>288</v>
      </c>
      <c r="CH113" s="423">
        <f>'Quarterly data'!CI133</f>
        <v>290</v>
      </c>
      <c r="CI113" s="423">
        <f>'Quarterly data'!CJ133</f>
        <v>285</v>
      </c>
      <c r="CJ113" s="423">
        <f>'Quarterly data'!CK133</f>
        <v>278</v>
      </c>
      <c r="CK113" s="423">
        <f>'Quarterly data'!CL133</f>
        <v>299</v>
      </c>
      <c r="CL113" s="423">
        <f>'Quarterly data'!CM133</f>
        <v>314</v>
      </c>
      <c r="CM113" s="423">
        <f>'Quarterly data'!CN133</f>
        <v>328</v>
      </c>
      <c r="CN113" s="423">
        <f>'Quarterly data'!CO133</f>
        <v>337</v>
      </c>
      <c r="CO113" s="423">
        <f>'Quarterly data'!CP133</f>
        <v>351</v>
      </c>
      <c r="CP113" s="423">
        <f>'Quarterly data'!CQ133</f>
        <v>334</v>
      </c>
      <c r="CQ113" s="423">
        <f>'Quarterly data'!CR133</f>
        <v>351</v>
      </c>
      <c r="CR113" s="423">
        <f>'Quarterly data'!CS133</f>
        <v>372</v>
      </c>
      <c r="CS113" s="423">
        <f>'Quarterly data'!CT133</f>
        <v>382</v>
      </c>
      <c r="CT113" s="423">
        <f>'Quarterly data'!CU133</f>
        <v>394</v>
      </c>
      <c r="CU113" s="423">
        <f>'Quarterly data'!CV145</f>
        <v>104</v>
      </c>
      <c r="CV113" s="423">
        <f>'Quarterly data'!CW145</f>
        <v>105</v>
      </c>
      <c r="CW113" s="423">
        <f>'Quarterly data'!CX145</f>
        <v>106</v>
      </c>
      <c r="CX113" s="423">
        <f>'Quarterly data'!CY145</f>
        <v>106</v>
      </c>
      <c r="CY113" s="423">
        <f>'Quarterly data'!CZ145</f>
        <v>107</v>
      </c>
      <c r="CZ113" s="423">
        <f>'Quarterly data'!DA145</f>
        <v>109</v>
      </c>
      <c r="DA113" s="423">
        <f>'Quarterly data'!DB145</f>
        <v>111</v>
      </c>
      <c r="DB113" s="423">
        <f>'Quarterly data'!DC145</f>
        <v>112</v>
      </c>
      <c r="DC113" s="423">
        <f>'Quarterly data'!DD145</f>
        <v>113</v>
      </c>
      <c r="DD113" s="423">
        <f>'Quarterly data'!DE145</f>
        <v>115</v>
      </c>
      <c r="DE113" s="423">
        <f>'Quarterly data'!DF145</f>
        <v>116</v>
      </c>
      <c r="DF113" s="423">
        <f>'Quarterly data'!DG145</f>
        <v>117</v>
      </c>
      <c r="DG113" s="423">
        <f>'Quarterly data'!DH145</f>
        <v>118</v>
      </c>
      <c r="DH113" s="423">
        <f>'Quarterly data'!DI145</f>
        <v>120</v>
      </c>
      <c r="DI113" s="423">
        <f>'Quarterly data'!DJ145</f>
        <v>122</v>
      </c>
      <c r="DJ113" s="423">
        <f>'Quarterly data'!DK145</f>
        <v>124</v>
      </c>
      <c r="DK113" s="423">
        <f>'Quarterly data'!DL145</f>
        <v>125</v>
      </c>
      <c r="DL113" s="423">
        <f>'Quarterly data'!DM145</f>
        <v>127</v>
      </c>
      <c r="DM113" s="423">
        <f>'Quarterly data'!DN145</f>
        <v>129</v>
      </c>
      <c r="DN113" s="423">
        <f>'Quarterly data'!DO145</f>
        <v>0</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28</v>
      </c>
      <c r="CD114" s="426">
        <f>'Quarterly data'!CE134</f>
        <v>26</v>
      </c>
      <c r="CE114" s="426">
        <f>'Quarterly data'!CF134</f>
        <v>24</v>
      </c>
      <c r="CF114" s="426">
        <f>'Quarterly data'!CG134</f>
        <v>29</v>
      </c>
      <c r="CG114" s="426">
        <f>'Quarterly data'!CH134</f>
        <v>26</v>
      </c>
      <c r="CH114" s="426">
        <f>'Quarterly data'!CI134</f>
        <v>22</v>
      </c>
      <c r="CI114" s="426">
        <f>'Quarterly data'!CJ134</f>
        <v>27</v>
      </c>
      <c r="CJ114" s="426">
        <f>'Quarterly data'!CK134</f>
        <v>28</v>
      </c>
      <c r="CK114" s="426">
        <f>'Quarterly data'!CL134</f>
        <v>34</v>
      </c>
      <c r="CL114" s="426">
        <f>'Quarterly data'!CM134</f>
        <v>34</v>
      </c>
      <c r="CM114" s="426">
        <f>'Quarterly data'!CN134</f>
        <v>35</v>
      </c>
      <c r="CN114" s="426">
        <f>'Quarterly data'!CO134</f>
        <v>44</v>
      </c>
      <c r="CO114" s="426">
        <f>'Quarterly data'!CP134</f>
        <v>53</v>
      </c>
      <c r="CP114" s="426">
        <f>'Quarterly data'!CQ134</f>
        <v>32</v>
      </c>
      <c r="CQ114" s="426">
        <f>'Quarterly data'!CR134</f>
        <v>46</v>
      </c>
      <c r="CR114" s="426">
        <f>'Quarterly data'!CS134</f>
        <v>56</v>
      </c>
      <c r="CS114" s="426">
        <f>'Quarterly data'!CT134</f>
        <v>51</v>
      </c>
      <c r="CT114" s="426">
        <f>'Quarterly data'!CU134</f>
        <v>46</v>
      </c>
      <c r="CU114" s="426">
        <f>'Quarterly data'!CV146</f>
        <v>8</v>
      </c>
      <c r="CV114" s="426">
        <f>'Quarterly data'!CW146</f>
        <v>8</v>
      </c>
      <c r="CW114" s="426">
        <f>'Quarterly data'!CX146</f>
        <v>8</v>
      </c>
      <c r="CX114" s="426">
        <f>'Quarterly data'!CY146</f>
        <v>8</v>
      </c>
      <c r="CY114" s="426">
        <f>'Quarterly data'!CZ146</f>
        <v>4</v>
      </c>
      <c r="CZ114" s="426">
        <f>'Quarterly data'!DA146</f>
        <v>6</v>
      </c>
      <c r="DA114" s="426">
        <f>'Quarterly data'!DB146</f>
        <v>8</v>
      </c>
      <c r="DB114" s="426">
        <f>'Quarterly data'!DC146</f>
        <v>8</v>
      </c>
      <c r="DC114" s="426">
        <f>'Quarterly data'!DD146</f>
        <v>8</v>
      </c>
      <c r="DD114" s="426">
        <f>'Quarterly data'!DE146</f>
        <v>8</v>
      </c>
      <c r="DE114" s="426">
        <f>'Quarterly data'!DF146</f>
        <v>8</v>
      </c>
      <c r="DF114" s="426">
        <f>'Quarterly data'!DG146</f>
        <v>8</v>
      </c>
      <c r="DG114" s="426">
        <f>'Quarterly data'!DH146</f>
        <v>8</v>
      </c>
      <c r="DH114" s="426">
        <f>'Quarterly data'!DI146</f>
        <v>8</v>
      </c>
      <c r="DI114" s="426">
        <f>'Quarterly data'!DJ146</f>
        <v>9</v>
      </c>
      <c r="DJ114" s="426">
        <f>'Quarterly data'!DK146</f>
        <v>9</v>
      </c>
      <c r="DK114" s="426">
        <f>'Quarterly data'!DL146</f>
        <v>9</v>
      </c>
      <c r="DL114" s="426">
        <f>'Quarterly data'!DM146</f>
        <v>9</v>
      </c>
      <c r="DM114" s="426">
        <f>'Quarterly data'!DN146</f>
        <v>9</v>
      </c>
      <c r="DN114" s="426">
        <f>'Quarterly data'!DO146</f>
        <v>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100</v>
      </c>
      <c r="CD115" s="423">
        <f>'Quarterly data'!CE135</f>
        <v>100</v>
      </c>
      <c r="CE115" s="423">
        <f>'Quarterly data'!CF135</f>
        <v>101</v>
      </c>
      <c r="CF115" s="423">
        <f>'Quarterly data'!CG135</f>
        <v>108</v>
      </c>
      <c r="CG115" s="423">
        <f>'Quarterly data'!CH135</f>
        <v>110</v>
      </c>
      <c r="CH115" s="423">
        <f>'Quarterly data'!CI135</f>
        <v>114</v>
      </c>
      <c r="CI115" s="423">
        <f>'Quarterly data'!CJ135</f>
        <v>114</v>
      </c>
      <c r="CJ115" s="423">
        <f>'Quarterly data'!CK135</f>
        <v>111</v>
      </c>
      <c r="CK115" s="423">
        <f>'Quarterly data'!CL135</f>
        <v>120</v>
      </c>
      <c r="CL115" s="423">
        <f>'Quarterly data'!CM135</f>
        <v>142</v>
      </c>
      <c r="CM115" s="423">
        <f>'Quarterly data'!CN135</f>
        <v>153</v>
      </c>
      <c r="CN115" s="423">
        <f>'Quarterly data'!CO135</f>
        <v>146</v>
      </c>
      <c r="CO115" s="423">
        <f>'Quarterly data'!CP135</f>
        <v>149</v>
      </c>
      <c r="CP115" s="423">
        <f>'Quarterly data'!CQ135</f>
        <v>156</v>
      </c>
      <c r="CQ115" s="423">
        <f>'Quarterly data'!CR135</f>
        <v>161</v>
      </c>
      <c r="CR115" s="423">
        <f>'Quarterly data'!CS135</f>
        <v>157</v>
      </c>
      <c r="CS115" s="423">
        <f>'Quarterly data'!CT135</f>
        <v>159</v>
      </c>
      <c r="CT115" s="423">
        <f>'Quarterly data'!CU135</f>
        <v>168</v>
      </c>
      <c r="CU115" s="423">
        <f>'Quarterly data'!CV147</f>
        <v>427</v>
      </c>
      <c r="CV115" s="423">
        <f>'Quarterly data'!CW147</f>
        <v>428</v>
      </c>
      <c r="CW115" s="423">
        <f>'Quarterly data'!CX147</f>
        <v>442</v>
      </c>
      <c r="CX115" s="423">
        <f>'Quarterly data'!CY147</f>
        <v>395</v>
      </c>
      <c r="CY115" s="423">
        <f>'Quarterly data'!CZ147</f>
        <v>346</v>
      </c>
      <c r="CZ115" s="423">
        <f>'Quarterly data'!DA147</f>
        <v>422</v>
      </c>
      <c r="DA115" s="423">
        <f>'Quarterly data'!DB147</f>
        <v>450</v>
      </c>
      <c r="DB115" s="423">
        <f>'Quarterly data'!DC147</f>
        <v>432</v>
      </c>
      <c r="DC115" s="423">
        <f>'Quarterly data'!DD147</f>
        <v>450</v>
      </c>
      <c r="DD115" s="423">
        <f>'Quarterly data'!DE147</f>
        <v>471</v>
      </c>
      <c r="DE115" s="423">
        <f>'Quarterly data'!DF147</f>
        <v>474</v>
      </c>
      <c r="DF115" s="423">
        <f>'Quarterly data'!DG147</f>
        <v>475</v>
      </c>
      <c r="DG115" s="423">
        <f>'Quarterly data'!DH147</f>
        <v>478</v>
      </c>
      <c r="DH115" s="423">
        <f>'Quarterly data'!DI147</f>
        <v>466</v>
      </c>
      <c r="DI115" s="423">
        <f>'Quarterly data'!DJ147</f>
        <v>499</v>
      </c>
      <c r="DJ115" s="423">
        <f>'Quarterly data'!DK147</f>
        <v>518</v>
      </c>
      <c r="DK115" s="423">
        <f>'Quarterly data'!DL147</f>
        <v>507</v>
      </c>
      <c r="DL115" s="423">
        <f>'Quarterly data'!DM147</f>
        <v>529</v>
      </c>
      <c r="DM115" s="423">
        <f>'Quarterly data'!DN147</f>
        <v>562</v>
      </c>
      <c r="DN115" s="423">
        <f>'Quarterly data'!DO147</f>
        <v>0</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2014Q1</v>
      </c>
      <c r="CA118" s="432" t="str">
        <f>'Quarterly data'!CB138</f>
        <v>2014Q2</v>
      </c>
      <c r="CB118" s="432" t="str">
        <f>'Quarterly data'!CC138</f>
        <v>2014Q3</v>
      </c>
      <c r="CC118" s="432" t="str">
        <f>'Quarterly data'!CD138</f>
        <v>2014Q4</v>
      </c>
      <c r="CD118" s="432" t="str">
        <f>'Quarterly data'!CE138</f>
        <v>2015Q1</v>
      </c>
      <c r="CE118" s="432" t="str">
        <f>'Quarterly data'!CF138</f>
        <v>2015Q2</v>
      </c>
      <c r="CF118" s="432" t="str">
        <f>'Quarterly data'!CG138</f>
        <v>2015Q3</v>
      </c>
      <c r="CG118" s="432" t="str">
        <f>'Quarterly data'!CH138</f>
        <v>2015Q4</v>
      </c>
      <c r="CH118" s="432" t="str">
        <f>'Quarterly data'!CI138</f>
        <v>2016Q1</v>
      </c>
      <c r="CI118" s="432" t="str">
        <f>'Quarterly data'!CJ138</f>
        <v>2016Q2</v>
      </c>
      <c r="CJ118" s="432" t="str">
        <f>'Quarterly data'!CK138</f>
        <v>2016Q3</v>
      </c>
      <c r="CK118" s="432" t="str">
        <f>'Quarterly data'!CL138</f>
        <v>2016Q4</v>
      </c>
      <c r="CL118" s="432" t="str">
        <f>'Quarterly data'!CM138</f>
        <v>2017Q1</v>
      </c>
      <c r="CM118" s="432" t="str">
        <f>'Quarterly data'!CN138</f>
        <v>2017Q2</v>
      </c>
      <c r="CN118" s="432" t="str">
        <f>'Quarterly data'!CO138</f>
        <v>2017Q3</v>
      </c>
      <c r="CO118" s="432" t="str">
        <f>'Quarterly data'!CP138</f>
        <v>2017Q4</v>
      </c>
      <c r="CP118" s="432" t="str">
        <f>'Quarterly data'!CQ138</f>
        <v>2018Q1</v>
      </c>
      <c r="CQ118" s="432" t="str">
        <f>'Quarterly data'!CR138</f>
        <v>2018Q2</v>
      </c>
      <c r="CR118" s="432" t="str">
        <f>'Quarterly data'!CS138</f>
        <v>2018Q3</v>
      </c>
      <c r="CS118" s="432" t="str">
        <f>'Quarterly data'!CT138</f>
        <v>2018Q4</v>
      </c>
      <c r="CT118" s="432" t="str">
        <f>'Quarterly data'!CU138</f>
        <v>2019Q1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0</v>
      </c>
      <c r="CD120" s="423">
        <f>'Quarterly data'!CE140</f>
        <v>0</v>
      </c>
      <c r="CE120" s="423">
        <f>'Quarterly data'!CF140</f>
        <v>0</v>
      </c>
      <c r="CF120" s="423">
        <f>'Quarterly data'!CG140</f>
        <v>0</v>
      </c>
      <c r="CG120" s="423">
        <f>'Quarterly data'!CH140</f>
        <v>0</v>
      </c>
      <c r="CH120" s="423">
        <f>'Quarterly data'!CI140</f>
        <v>0</v>
      </c>
      <c r="CI120" s="423">
        <f>'Quarterly data'!CJ140</f>
        <v>0</v>
      </c>
      <c r="CJ120" s="423">
        <f>'Quarterly data'!CK140</f>
        <v>0</v>
      </c>
      <c r="CK120" s="423">
        <f>'Quarterly data'!CL140</f>
        <v>0</v>
      </c>
      <c r="CL120" s="423">
        <f>'Quarterly data'!CM140</f>
        <v>0</v>
      </c>
      <c r="CM120" s="423">
        <f>'Quarterly data'!CN140</f>
        <v>0</v>
      </c>
      <c r="CN120" s="423">
        <f>'Quarterly data'!CO140</f>
        <v>0</v>
      </c>
      <c r="CO120" s="423">
        <f>'Quarterly data'!CP140</f>
        <v>0</v>
      </c>
      <c r="CP120" s="423">
        <f>'Quarterly data'!CQ140</f>
        <v>0</v>
      </c>
      <c r="CQ120" s="423">
        <f>'Quarterly data'!CR140</f>
        <v>0</v>
      </c>
      <c r="CR120" s="423">
        <f>'Quarterly data'!CS140</f>
        <v>0</v>
      </c>
      <c r="CS120" s="423">
        <f>'Quarterly data'!CT140</f>
        <v>0</v>
      </c>
      <c r="CT120" s="423">
        <f>'Quarterly data'!CU140</f>
        <v>0</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450</v>
      </c>
      <c r="CD121" s="424">
        <f>'Quarterly data'!CE141</f>
        <v>454</v>
      </c>
      <c r="CE121" s="424">
        <f>'Quarterly data'!CF141</f>
        <v>467</v>
      </c>
      <c r="CF121" s="424">
        <f>'Quarterly data'!CG141</f>
        <v>472</v>
      </c>
      <c r="CG121" s="424">
        <f>'Quarterly data'!CH141</f>
        <v>470</v>
      </c>
      <c r="CH121" s="424">
        <f>'Quarterly data'!CI141</f>
        <v>499</v>
      </c>
      <c r="CI121" s="424">
        <f>'Quarterly data'!CJ141</f>
        <v>491</v>
      </c>
      <c r="CJ121" s="424">
        <f>'Quarterly data'!CK141</f>
        <v>472</v>
      </c>
      <c r="CK121" s="424">
        <f>'Quarterly data'!CL141</f>
        <v>474</v>
      </c>
      <c r="CL121" s="424">
        <f>'Quarterly data'!CM141</f>
        <v>501</v>
      </c>
      <c r="CM121" s="424">
        <f>'Quarterly data'!CN141</f>
        <v>507</v>
      </c>
      <c r="CN121" s="424">
        <f>'Quarterly data'!CO141</f>
        <v>503</v>
      </c>
      <c r="CO121" s="424">
        <f>'Quarterly data'!CP141</f>
        <v>516</v>
      </c>
      <c r="CP121" s="424">
        <f>'Quarterly data'!CQ141</f>
        <v>546</v>
      </c>
      <c r="CQ121" s="424">
        <f>'Quarterly data'!CR141</f>
        <v>543</v>
      </c>
      <c r="CR121" s="424">
        <f>'Quarterly data'!CS141</f>
        <v>526</v>
      </c>
      <c r="CS121" s="424">
        <f>'Quarterly data'!CT141</f>
        <v>537</v>
      </c>
      <c r="CT121" s="424">
        <f>'Quarterly data'!CU141</f>
        <v>568</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283</v>
      </c>
      <c r="CD122" s="424">
        <f>'Quarterly data'!CE142</f>
        <v>307</v>
      </c>
      <c r="CE122" s="424">
        <f>'Quarterly data'!CF142</f>
        <v>307</v>
      </c>
      <c r="CF122" s="424">
        <f>'Quarterly data'!CG142</f>
        <v>293</v>
      </c>
      <c r="CG122" s="424">
        <f>'Quarterly data'!CH142</f>
        <v>293</v>
      </c>
      <c r="CH122" s="424">
        <f>'Quarterly data'!CI142</f>
        <v>328</v>
      </c>
      <c r="CI122" s="424">
        <f>'Quarterly data'!CJ142</f>
        <v>328</v>
      </c>
      <c r="CJ122" s="424">
        <f>'Quarterly data'!CK142</f>
        <v>290</v>
      </c>
      <c r="CK122" s="424">
        <f>'Quarterly data'!CL142</f>
        <v>290</v>
      </c>
      <c r="CL122" s="424">
        <f>'Quarterly data'!CM142</f>
        <v>332</v>
      </c>
      <c r="CM122" s="424">
        <f>'Quarterly data'!CN142</f>
        <v>332</v>
      </c>
      <c r="CN122" s="424">
        <f>'Quarterly data'!CO142</f>
        <v>317</v>
      </c>
      <c r="CO122" s="424">
        <f>'Quarterly data'!CP142</f>
        <v>317</v>
      </c>
      <c r="CP122" s="424">
        <f>'Quarterly data'!CQ142</f>
        <v>359</v>
      </c>
      <c r="CQ122" s="424">
        <f>'Quarterly data'!CR142</f>
        <v>359</v>
      </c>
      <c r="CR122" s="424">
        <f>'Quarterly data'!CS142</f>
        <v>328</v>
      </c>
      <c r="CS122" s="424">
        <f>'Quarterly data'!CT142</f>
        <v>328</v>
      </c>
      <c r="CT122" s="424">
        <f>'Quarterly data'!CU142</f>
        <v>372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38</v>
      </c>
      <c r="CD123" s="423">
        <f>'Quarterly data'!CE143</f>
        <v>19</v>
      </c>
      <c r="CE123" s="423">
        <f>'Quarterly data'!CF143</f>
        <v>29</v>
      </c>
      <c r="CF123" s="423">
        <f>'Quarterly data'!CG143</f>
        <v>44</v>
      </c>
      <c r="CG123" s="423">
        <f>'Quarterly data'!CH143</f>
        <v>40</v>
      </c>
      <c r="CH123" s="423">
        <f>'Quarterly data'!CI143</f>
        <v>32</v>
      </c>
      <c r="CI123" s="423">
        <f>'Quarterly data'!CJ143</f>
        <v>23</v>
      </c>
      <c r="CJ123" s="423">
        <f>'Quarterly data'!CK143</f>
        <v>40</v>
      </c>
      <c r="CK123" s="423">
        <f>'Quarterly data'!CL143</f>
        <v>41</v>
      </c>
      <c r="CL123" s="423">
        <f>'Quarterly data'!CM143</f>
        <v>24</v>
      </c>
      <c r="CM123" s="423">
        <f>'Quarterly data'!CN143</f>
        <v>28</v>
      </c>
      <c r="CN123" s="423">
        <f>'Quarterly data'!CO143</f>
        <v>37</v>
      </c>
      <c r="CO123" s="423">
        <f>'Quarterly data'!CP143</f>
        <v>48</v>
      </c>
      <c r="CP123" s="423">
        <f>'Quarterly data'!CQ143</f>
        <v>34</v>
      </c>
      <c r="CQ123" s="423">
        <f>'Quarterly data'!CR143</f>
        <v>28</v>
      </c>
      <c r="CR123" s="423">
        <f>'Quarterly data'!CS143</f>
        <v>39</v>
      </c>
      <c r="CS123" s="423">
        <f>'Quarterly data'!CT143</f>
        <v>47</v>
      </c>
      <c r="CT123" s="423">
        <f>'Quarterly data'!CU143</f>
        <v>32</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37</v>
      </c>
      <c r="CD124" s="424">
        <f>'Quarterly data'!CE144</f>
        <v>38</v>
      </c>
      <c r="CE124" s="424">
        <f>'Quarterly data'!CF144</f>
        <v>38</v>
      </c>
      <c r="CF124" s="424">
        <f>'Quarterly data'!CG144</f>
        <v>39</v>
      </c>
      <c r="CG124" s="424">
        <f>'Quarterly data'!CH144</f>
        <v>40</v>
      </c>
      <c r="CH124" s="424">
        <f>'Quarterly data'!CI144</f>
        <v>41</v>
      </c>
      <c r="CI124" s="424">
        <f>'Quarterly data'!CJ144</f>
        <v>42</v>
      </c>
      <c r="CJ124" s="424">
        <f>'Quarterly data'!CK144</f>
        <v>43</v>
      </c>
      <c r="CK124" s="424">
        <f>'Quarterly data'!CL144</f>
        <v>44</v>
      </c>
      <c r="CL124" s="424">
        <f>'Quarterly data'!CM144</f>
        <v>45</v>
      </c>
      <c r="CM124" s="424">
        <f>'Quarterly data'!CN144</f>
        <v>46</v>
      </c>
      <c r="CN124" s="424">
        <f>'Quarterly data'!CO144</f>
        <v>47</v>
      </c>
      <c r="CO124" s="424">
        <f>'Quarterly data'!CP144</f>
        <v>48</v>
      </c>
      <c r="CP124" s="424">
        <f>'Quarterly data'!CQ144</f>
        <v>49</v>
      </c>
      <c r="CQ124" s="424">
        <f>'Quarterly data'!CR144</f>
        <v>51</v>
      </c>
      <c r="CR124" s="424">
        <f>'Quarterly data'!CS144</f>
        <v>52</v>
      </c>
      <c r="CS124" s="424">
        <f>'Quarterly data'!CT144</f>
        <v>54</v>
      </c>
      <c r="CT124" s="424">
        <f>'Quarterly data'!CU144</f>
        <v>55</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86</v>
      </c>
      <c r="CD125" s="425">
        <f>'Quarterly data'!CE145</f>
        <v>87</v>
      </c>
      <c r="CE125" s="425">
        <f>'Quarterly data'!CF145</f>
        <v>88</v>
      </c>
      <c r="CF125" s="425">
        <f>'Quarterly data'!CG145</f>
        <v>89</v>
      </c>
      <c r="CG125" s="425">
        <f>'Quarterly data'!CH145</f>
        <v>90</v>
      </c>
      <c r="CH125" s="425">
        <f>'Quarterly data'!CI145</f>
        <v>90</v>
      </c>
      <c r="CI125" s="425">
        <f>'Quarterly data'!CJ145</f>
        <v>91</v>
      </c>
      <c r="CJ125" s="425">
        <f>'Quarterly data'!CK145</f>
        <v>92</v>
      </c>
      <c r="CK125" s="425">
        <f>'Quarterly data'!CL145</f>
        <v>93</v>
      </c>
      <c r="CL125" s="425">
        <f>'Quarterly data'!CM145</f>
        <v>93</v>
      </c>
      <c r="CM125" s="425">
        <f>'Quarterly data'!CN145</f>
        <v>94</v>
      </c>
      <c r="CN125" s="425">
        <f>'Quarterly data'!CO145</f>
        <v>95</v>
      </c>
      <c r="CO125" s="425">
        <f>'Quarterly data'!CP145</f>
        <v>96</v>
      </c>
      <c r="CP125" s="425">
        <f>'Quarterly data'!CQ145</f>
        <v>97</v>
      </c>
      <c r="CQ125" s="425">
        <f>'Quarterly data'!CR145</f>
        <v>98</v>
      </c>
      <c r="CR125" s="425">
        <f>'Quarterly data'!CS145</f>
        <v>99</v>
      </c>
      <c r="CS125" s="425">
        <f>'Quarterly data'!CT145</f>
        <v>101</v>
      </c>
      <c r="CT125" s="425">
        <f>'Quarterly data'!CU145</f>
        <v>102</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6</v>
      </c>
      <c r="CD126" s="426">
        <f>'Quarterly data'!CE146</f>
        <v>7</v>
      </c>
      <c r="CE126" s="426">
        <f>'Quarterly data'!CF146</f>
        <v>7</v>
      </c>
      <c r="CF126" s="426">
        <f>'Quarterly data'!CG146</f>
        <v>7</v>
      </c>
      <c r="CG126" s="426">
        <f>'Quarterly data'!CH146</f>
        <v>7</v>
      </c>
      <c r="CH126" s="426">
        <f>'Quarterly data'!CI146</f>
        <v>7</v>
      </c>
      <c r="CI126" s="426">
        <f>'Quarterly data'!CJ146</f>
        <v>7</v>
      </c>
      <c r="CJ126" s="426">
        <f>'Quarterly data'!CK146</f>
        <v>7</v>
      </c>
      <c r="CK126" s="426">
        <f>'Quarterly data'!CL146</f>
        <v>7</v>
      </c>
      <c r="CL126" s="426">
        <f>'Quarterly data'!CM146</f>
        <v>7</v>
      </c>
      <c r="CM126" s="426">
        <f>'Quarterly data'!CN146</f>
        <v>7</v>
      </c>
      <c r="CN126" s="426">
        <f>'Quarterly data'!CO146</f>
        <v>7</v>
      </c>
      <c r="CO126" s="426">
        <f>'Quarterly data'!CP146</f>
        <v>7</v>
      </c>
      <c r="CP126" s="426">
        <f>'Quarterly data'!CQ146</f>
        <v>7</v>
      </c>
      <c r="CQ126" s="426">
        <f>'Quarterly data'!CR146</f>
        <v>8</v>
      </c>
      <c r="CR126" s="426">
        <f>'Quarterly data'!CS146</f>
        <v>8</v>
      </c>
      <c r="CS126" s="426">
        <f>'Quarterly data'!CT146</f>
        <v>8</v>
      </c>
      <c r="CT126" s="426">
        <f>'Quarterly data'!CU146</f>
        <v>8</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285</v>
      </c>
      <c r="CD127" s="423">
        <f>'Quarterly data'!CE147</f>
        <v>286</v>
      </c>
      <c r="CE127" s="423">
        <f>'Quarterly data'!CF147</f>
        <v>294</v>
      </c>
      <c r="CF127" s="423">
        <f>'Quarterly data'!CG147</f>
        <v>318</v>
      </c>
      <c r="CG127" s="423">
        <f>'Quarterly data'!CH147</f>
        <v>330</v>
      </c>
      <c r="CH127" s="423">
        <f>'Quarterly data'!CI147</f>
        <v>332</v>
      </c>
      <c r="CI127" s="423">
        <f>'Quarterly data'!CJ147</f>
        <v>330</v>
      </c>
      <c r="CJ127" s="423">
        <f>'Quarterly data'!CK147</f>
        <v>321</v>
      </c>
      <c r="CK127" s="423">
        <f>'Quarterly data'!CL147</f>
        <v>327</v>
      </c>
      <c r="CL127" s="423">
        <f>'Quarterly data'!CM147</f>
        <v>324</v>
      </c>
      <c r="CM127" s="423">
        <f>'Quarterly data'!CN147</f>
        <v>326</v>
      </c>
      <c r="CN127" s="423">
        <f>'Quarterly data'!CO147</f>
        <v>335</v>
      </c>
      <c r="CO127" s="423">
        <f>'Quarterly data'!CP147</f>
        <v>345</v>
      </c>
      <c r="CP127" s="423">
        <f>'Quarterly data'!CQ147</f>
        <v>337</v>
      </c>
      <c r="CQ127" s="423">
        <f>'Quarterly data'!CR147</f>
        <v>352</v>
      </c>
      <c r="CR127" s="423">
        <f>'Quarterly data'!CS147</f>
        <v>369</v>
      </c>
      <c r="CS127" s="423">
        <f>'Quarterly data'!CT147</f>
        <v>387</v>
      </c>
      <c r="CT127" s="423">
        <f>'Quarterly data'!CU147</f>
        <v>387</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30</v>
      </c>
      <c r="CD128" s="426">
        <f>'Quarterly data'!CE148</f>
        <v>28</v>
      </c>
      <c r="CE128" s="426">
        <f>'Quarterly data'!CF148</f>
        <v>28</v>
      </c>
      <c r="CF128" s="426">
        <f>'Quarterly data'!CG148</f>
        <v>35</v>
      </c>
      <c r="CG128" s="426">
        <f>'Quarterly data'!CH148</f>
        <v>34</v>
      </c>
      <c r="CH128" s="426">
        <f>'Quarterly data'!CI148</f>
        <v>31</v>
      </c>
      <c r="CI128" s="426">
        <f>'Quarterly data'!CJ148</f>
        <v>35</v>
      </c>
      <c r="CJ128" s="426">
        <f>'Quarterly data'!CK148</f>
        <v>35</v>
      </c>
      <c r="CK128" s="426">
        <f>'Quarterly data'!CL148</f>
        <v>36</v>
      </c>
      <c r="CL128" s="426">
        <f>'Quarterly data'!CM148</f>
        <v>36</v>
      </c>
      <c r="CM128" s="426">
        <f>'Quarterly data'!CN148</f>
        <v>37</v>
      </c>
      <c r="CN128" s="426">
        <f>'Quarterly data'!CO148</f>
        <v>44</v>
      </c>
      <c r="CO128" s="426">
        <f>'Quarterly data'!CP148</f>
        <v>48</v>
      </c>
      <c r="CP128" s="426">
        <f>'Quarterly data'!CQ148</f>
        <v>35</v>
      </c>
      <c r="CQ128" s="426">
        <f>'Quarterly data'!CR148</f>
        <v>40</v>
      </c>
      <c r="CR128" s="426">
        <f>'Quarterly data'!CS148</f>
        <v>46</v>
      </c>
      <c r="CS128" s="426">
        <f>'Quarterly data'!CT148</f>
        <v>49</v>
      </c>
      <c r="CT128" s="426">
        <f>'Quarterly data'!CU148</f>
        <v>41</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124</v>
      </c>
      <c r="CD129" s="423">
        <f>'Quarterly data'!CE149</f>
        <v>125</v>
      </c>
      <c r="CE129" s="423">
        <f>'Quarterly data'!CF149</f>
        <v>126</v>
      </c>
      <c r="CF129" s="423">
        <f>'Quarterly data'!CG149</f>
        <v>135</v>
      </c>
      <c r="CG129" s="423">
        <f>'Quarterly data'!CH149</f>
        <v>134</v>
      </c>
      <c r="CH129" s="423">
        <f>'Quarterly data'!CI149</f>
        <v>141</v>
      </c>
      <c r="CI129" s="423">
        <f>'Quarterly data'!CJ149</f>
        <v>141</v>
      </c>
      <c r="CJ129" s="423">
        <f>'Quarterly data'!CK149</f>
        <v>136</v>
      </c>
      <c r="CK129" s="423">
        <f>'Quarterly data'!CL149</f>
        <v>137</v>
      </c>
      <c r="CL129" s="423">
        <f>'Quarterly data'!CM149</f>
        <v>145</v>
      </c>
      <c r="CM129" s="423">
        <f>'Quarterly data'!CN149</f>
        <v>150</v>
      </c>
      <c r="CN129" s="423">
        <f>'Quarterly data'!CO149</f>
        <v>145</v>
      </c>
      <c r="CO129" s="423">
        <f>'Quarterly data'!CP149</f>
        <v>151</v>
      </c>
      <c r="CP129" s="423">
        <f>'Quarterly data'!CQ149</f>
        <v>162</v>
      </c>
      <c r="CQ129" s="423">
        <f>'Quarterly data'!CR149</f>
        <v>170</v>
      </c>
      <c r="CR129" s="423">
        <f>'Quarterly data'!CS149</f>
        <v>166</v>
      </c>
      <c r="CS129" s="423">
        <f>'Quarterly data'!CT149</f>
        <v>173</v>
      </c>
      <c r="CT129" s="423">
        <f>'Quarterly data'!CU149</f>
        <v>173</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723.35578686298265</v>
      </c>
      <c r="DM215" s="100">
        <f>'Quarterly data'!DN282</f>
        <v>726.54176809186106</v>
      </c>
      <c r="DN215" s="100" t="str">
        <f>'Quarterly data'!DO282</f>
        <v xml:space="preserve"> </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582.35195208052937</v>
      </c>
      <c r="DM216" s="100">
        <f>'Quarterly data'!DN283</f>
        <v>606.76235864912951</v>
      </c>
      <c r="DN216" s="100" t="str">
        <f>'Quarterly data'!DO283</f>
        <v xml:space="preserve"> </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256.35331978799996</v>
      </c>
      <c r="DM217" s="100">
        <f>'Quarterly data'!DN284</f>
        <v>285.70018396199998</v>
      </c>
      <c r="DN217" s="100" t="str">
        <f>'Quarterly data'!DO284</f>
        <v xml:space="preserve"> </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278.85100680422005</v>
      </c>
      <c r="DM218" s="100">
        <f>'Quarterly data'!DN285</f>
        <v>277.29325888107951</v>
      </c>
      <c r="DN218" s="100" t="str">
        <f>'Quarterly data'!DO285</f>
        <v xml:space="preserve"> </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47.147625488309309</v>
      </c>
      <c r="DM219" s="100">
        <f>'Quarterly data'!DN286</f>
        <v>43.768915806050003</v>
      </c>
      <c r="DN219" s="100" t="str">
        <f>'Quarterly data'!DO286</f>
        <v xml:space="preserve"> </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141.00383478245328</v>
      </c>
      <c r="DM220" s="100">
        <f>'Quarterly data'!DN287</f>
        <v>119.77940944273162</v>
      </c>
      <c r="DN220" s="100" t="str">
        <f>'Quarterly data'!DO287</f>
        <v xml:space="preserve"> </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t="str">
        <f>'Quarterly data'!DO288</f>
        <v xml:space="preserve"> </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t="str">
        <f>'Quarterly data'!DO289</f>
        <v xml:space="preserve"> </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t="str">
        <f>'Quarterly data'!DO290</f>
        <v xml:space="preserve"> </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1157.1125354617595</v>
      </c>
      <c r="DM224" s="100">
        <f>'Quarterly data'!DN291</f>
        <v>1033.3401224089487</v>
      </c>
      <c r="DN224" s="100" t="str">
        <f>'Quarterly data'!DO291</f>
        <v xml:space="preserve"> </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702.1699628328181</v>
      </c>
      <c r="DM225" s="100">
        <f>'Quarterly data'!DN292</f>
        <v>606.22875409785422</v>
      </c>
      <c r="DN225" s="100" t="str">
        <f>'Quarterly data'!DO292</f>
        <v xml:space="preserve"> </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239.38921204018447</v>
      </c>
      <c r="DM226" s="100">
        <f>'Quarterly data'!DN293</f>
        <v>262.91748068718448</v>
      </c>
      <c r="DN226" s="100" t="str">
        <f>'Quarterly data'!DO293</f>
        <v xml:space="preserve"> </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239.21638866631542</v>
      </c>
      <c r="DM227" s="100">
        <f>'Quarterly data'!DN294</f>
        <v>151.37908132431556</v>
      </c>
      <c r="DN227" s="100" t="str">
        <f>'Quarterly data'!DO294</f>
        <v xml:space="preserve"> </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t="str">
        <f>'Quarterly data'!DO296</f>
        <v xml:space="preserve"> </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79.635025244000019</v>
      </c>
      <c r="DM229" s="100">
        <f>'Quarterly data'!DN297</f>
        <v>74.76333244999995</v>
      </c>
      <c r="DN229" s="100" t="str">
        <f>'Quarterly data'!DO297</f>
        <v xml:space="preserve"> </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435.17694013494156</v>
      </c>
      <c r="DM230" s="100">
        <f>'Quarterly data'!DN299</f>
        <v>389.91786636809439</v>
      </c>
      <c r="DN230" s="100" t="str">
        <f>'Quarterly data'!DO299</f>
        <v xml:space="preserve"> </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203.8334334725001</v>
      </c>
      <c r="DM231" s="100">
        <f>'Quarterly data'!DN300</f>
        <v>129.11714172749998</v>
      </c>
      <c r="DN231" s="100" t="str">
        <f>'Quarterly data'!DO300</f>
        <v xml:space="preserve"> </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231.34350666244143</v>
      </c>
      <c r="DM232" s="100">
        <f>'Quarterly data'!DN301</f>
        <v>260.80072464059441</v>
      </c>
      <c r="DN232" s="100" t="str">
        <f>'Quarterly data'!DO301</f>
        <v xml:space="preserve"> </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t="str">
        <f>'Quarterly data'!DO302</f>
        <v xml:space="preserve"> </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88.541022853296937</v>
      </c>
      <c r="DM234" s="100">
        <f>'Quarterly data'!DN303</f>
        <v>421.58879354695358</v>
      </c>
      <c r="DN234" s="100" t="str">
        <f>'Quarterly data'!DO303</f>
        <v xml:space="preserve"> </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-263.10597454648104</v>
      </c>
      <c r="DN235" s="100" t="str">
        <f>'Quarterly data'!DO304</f>
        <v xml:space="preserve"> </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-280.00948575448109</v>
      </c>
      <c r="DN236" s="100" t="str">
        <f>'Quarterly data'!DO305</f>
        <v xml:space="preserve"> </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16.903511208000069</v>
      </c>
      <c r="DN237" s="100" t="str">
        <f>'Quarterly data'!DO306</f>
        <v xml:space="preserve"> </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91440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2024-05-27T15:17:27Z</dcterms:modified>
</cp:coreProperties>
</file>